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903" firstSheet="2" activeTab="5"/>
  </bookViews>
  <sheets>
    <sheet name="Прил 1 источник" sheetId="65" r:id="rId1"/>
    <sheet name="Прил 2 ист." sheetId="66" r:id="rId2"/>
    <sheet name="Прил 3 норматив" sheetId="48" r:id="rId3"/>
    <sheet name="Пр 4 доход на 2026г" sheetId="1" r:id="rId4"/>
    <sheet name="Пр 5 доход 26-27" sheetId="52" r:id="rId5"/>
    <sheet name="Пр 6 функ" sheetId="26" r:id="rId6"/>
    <sheet name="Пр 7 вед" sheetId="46" r:id="rId7"/>
    <sheet name="Пр 8 функ 25-26" sheetId="31" r:id="rId8"/>
    <sheet name="Пр9 ведм 25-26" sheetId="32" r:id="rId9"/>
    <sheet name="Пр10 КЦП" sheetId="4" r:id="rId10"/>
    <sheet name="Пр 11 КЦП 25-26" sheetId="33" r:id="rId11"/>
    <sheet name="Пр 12 ФП" sheetId="50" r:id="rId12"/>
    <sheet name="Пр 13 ФП 27-28" sheetId="53" r:id="rId13"/>
    <sheet name="Пр 14 сбал" sheetId="54" r:id="rId14"/>
    <sheet name="Пр 15 сбал 27-28" sheetId="56" r:id="rId15"/>
    <sheet name="Пр 16 " sheetId="74" r:id="rId16"/>
    <sheet name="Пр 18 ВУС" sheetId="59" r:id="rId17"/>
    <sheet name="Пр 19 ВУС 27-28" sheetId="60" r:id="rId18"/>
    <sheet name="Пр 20 ком" sheetId="61" r:id="rId19"/>
    <sheet name="Пр 21 ком 27-28" sheetId="62" r:id="rId20"/>
    <sheet name="Пр 22" sheetId="63" r:id="rId21"/>
    <sheet name="Пр 23" sheetId="64" r:id="rId22"/>
    <sheet name="Пр 27 об" sheetId="72" r:id="rId23"/>
    <sheet name="Пр 28 вмд" sheetId="73" r:id="rId24"/>
  </sheets>
  <definedNames>
    <definedName name="_xlnm._FilterDatabase" localSheetId="5" hidden="1">'Пр 6 функ'!$A$11:$F$970</definedName>
    <definedName name="_xlnm._FilterDatabase" localSheetId="6" hidden="1">'Пр 7 вед'!$B$11:$G$1012</definedName>
    <definedName name="_xlnm._FilterDatabase" localSheetId="7" hidden="1">'Пр 8 функ 25-26'!$A$11:$E$970</definedName>
    <definedName name="_xlnm._FilterDatabase" localSheetId="8" hidden="1">'Пр9 ведм 25-26'!$B$11:$G$1012</definedName>
    <definedName name="_xlnm.Print_Titles" localSheetId="6">'Пр 7 вед'!$11:$11</definedName>
    <definedName name="_xlnm.Print_Area" localSheetId="10">'Пр 11 КЦП 25-26'!$A$1:$E$67</definedName>
    <definedName name="_xlnm.Print_Area" localSheetId="3">'Пр 4 доход на 2026г'!$A$1:$C$102</definedName>
    <definedName name="_xlnm.Print_Area" localSheetId="4">'Пр 5 доход 26-27'!$A$1:$D$103</definedName>
    <definedName name="_xlnm.Print_Area" localSheetId="5">'Пр 6 функ'!$A$1:$F$970</definedName>
    <definedName name="_xlnm.Print_Area" localSheetId="6">'Пр 7 вед'!$A$1:$G$1012</definedName>
    <definedName name="_xlnm.Print_Area" localSheetId="7">'Пр 8 функ 25-26'!$A$1:$G$970</definedName>
    <definedName name="_xlnm.Print_Area" localSheetId="9">'Пр10 КЦП'!$A$1:$D$67</definedName>
    <definedName name="_xlnm.Print_Area" localSheetId="8">'Пр9 ведм 25-26'!$A$1:$H$1012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btfu02@mail.ru</author>
  </authors>
  <commentList>
    <comment ref="G258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п/сигн на зп
аян-70,0-1227,5
белек-218,0
х к-д-80,0
сайз-70,0
</t>
        </r>
      </text>
    </comment>
    <comment ref="G356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-120,0 п/сиг на зп</t>
        </r>
      </text>
    </comment>
    <comment ref="G368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-80,0 п/сиг на зп</t>
        </r>
      </text>
    </comment>
    <comment ref="G372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-59,5 п/сигн на зп</t>
        </r>
      </text>
    </comment>
    <comment ref="G398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-75,0 п/сигн
+2000 на зп</t>
        </r>
      </text>
    </comment>
  </commentList>
</comments>
</file>

<file path=xl/sharedStrings.xml><?xml version="1.0" encoding="utf-8"?>
<sst xmlns="http://schemas.openxmlformats.org/spreadsheetml/2006/main" count="19509" uniqueCount="1015">
  <si>
    <t>Приложение № 1</t>
  </si>
  <si>
    <t>к Постановлению администрации</t>
  </si>
  <si>
    <t xml:space="preserve">муниципального района </t>
  </si>
  <si>
    <t>"Бай-Тайгинский кожуун Республики Тыва"</t>
  </si>
  <si>
    <t>от "___" ноября 2025 года № ____</t>
  </si>
  <si>
    <t>"О проекте бюджета муниципального района</t>
  </si>
  <si>
    <t>на 2026 год и плановый приод 2027-2028 годов"</t>
  </si>
  <si>
    <t>Источники</t>
  </si>
  <si>
    <t>финансирования дефицита кожуунного  бюджета  муниципального района</t>
  </si>
  <si>
    <t>Бай-Тайгинского кожууна Республики Тыва", на 2026 год</t>
  </si>
  <si>
    <t>(тыс. рублей)</t>
  </si>
  <si>
    <t>Наименование</t>
  </si>
  <si>
    <t>код</t>
  </si>
  <si>
    <t>Сумма на год</t>
  </si>
  <si>
    <t xml:space="preserve">Всего источников финансирования дефицита бюджета </t>
  </si>
  <si>
    <t>-</t>
  </si>
  <si>
    <t>в том числе</t>
  </si>
  <si>
    <t>Получение  бюджетных  кредитов  от  других  бюджетов  бюджетной  системы  Российской  Федерации    в  валюте  Российской  Федерации</t>
  </si>
  <si>
    <t>000 01 03 01 00 00 0000 700</t>
  </si>
  <si>
    <t>Получение  кредитов  от  других  бюджетов  бюджетной  системы  Российской  Федерации   бюджетами  муниципальных  районов в  валюте  Российской  Федерации</t>
  </si>
  <si>
    <t>000 01 03 01 00 05 0000 710</t>
  </si>
  <si>
    <t>Погашение  бюджетных  кредитов, полученных  от других  бюджетов  бюджетной  системы  Российской  Федерации  в  валюте  Российской  Федерации</t>
  </si>
  <si>
    <t>000 01 03 01 00 00 0000 800</t>
  </si>
  <si>
    <t>Погашение  бюджетами  муниципальных  районов  кредитов  от других  бюджетов  бюджетной  системы  Российской  Федерации  в  валюте  Российской  Федерации</t>
  </si>
  <si>
    <t>000 01 03 01 00 05 0000 810</t>
  </si>
  <si>
    <t>Приложение № 2</t>
  </si>
  <si>
    <t>Бай-Тайгинского кожууна Республики Тыва" на 2027  - 2028 годы</t>
  </si>
  <si>
    <t>Сумма на 2027 год</t>
  </si>
  <si>
    <t>Сумма на 2028 год</t>
  </si>
  <si>
    <t>Приложение № 3</t>
  </si>
  <si>
    <t xml:space="preserve"> НОРМАТИВЫ РАСПРЕДЕЛЕНИЯ ДОХОДОВ МЕЖДУ БЮДЖЕТОМ И БЮДЖЕТАМИ МУНИЦИПАЛЬНЫХ ОБРАЗОВАНИЙ  МУНИЦИПАЛЬНОГО РАЙОНА НА 2026 ГОД И ПЛАНОВЫЙ ПЕРИОД 2027-2028 ГОДОВ</t>
  </si>
  <si>
    <t>(в процентах)</t>
  </si>
  <si>
    <t>НАИМЕНОВАНИЕ ДОХОДА</t>
  </si>
  <si>
    <t xml:space="preserve">  бюджеты муниципальных районов</t>
  </si>
  <si>
    <t>бюджеты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</si>
  <si>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</si>
  <si>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с продаж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</si>
  <si>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</si>
  <si>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мобилизуемый на территориях муниципальных районов</t>
  </si>
  <si>
    <t xml:space="preserve">ПРОЧИЕ ДОХОДЫ ОТ ОКАЗАНИЯ ПЛАТНЫХ УСЛУГ (РАБОТ) ПОЛУЧАТЕЛЯМИ СРЕДСТВ БЮДЖЕТОВ МУНИЦПАЛЬНЫХ РАЙОНОВ </t>
  </si>
  <si>
    <t xml:space="preserve">Прочие доходы от оказания платных услуг (работ) получателями средств бюджетов муниципальных районов </t>
  </si>
  <si>
    <t>Прочие доходы от оказания платных услуг (работ) получателями средств бюджетов сельских поселений</t>
  </si>
  <si>
    <t>Прочие доходы от компенсации затрат бюджетов муниципальных районов</t>
  </si>
  <si>
    <t>Прочие доходы от компенсации затрат бюджетов сельских поселений</t>
  </si>
  <si>
    <t>В ЧАСТИ ШТРАФОВ, САНКЦИЙ, ВОЗМЕЩЕНИЯ УЩЕРБА</t>
  </si>
  <si>
    <t>В ЧАСТИ ПРОЧИХ НЕНАЛОГОВЫХ ДОХОДОВ</t>
  </si>
  <si>
    <t>Невыясненные поступления, зачисляемые в  бюджеты муниципальных районов</t>
  </si>
  <si>
    <t xml:space="preserve">Невыясненные поступления, зачисляемые в  бюджеты сельских поселений </t>
  </si>
  <si>
    <t>Средства самообложения граждан, зачисляемые в бюджеты сельских поселений</t>
  </si>
  <si>
    <t>Прочие  неналоговые   доходы   бюджетов муниципальных районов</t>
  </si>
  <si>
    <t>Прочие  неналоговые   доходы   бюджетов сельских поселений</t>
  </si>
  <si>
    <t>Приложение № 4</t>
  </si>
  <si>
    <t>к Постановлению администрации муниципального</t>
  </si>
  <si>
    <t>района "Бай-Тайгинский кожуун Республики Тыва"</t>
  </si>
  <si>
    <t>ПОСТУПЛЕНИЯ ДОХОДОВ, В ТОМ ЧИСЛЕ БЕЗВОЗМЕЗДНЫЕ ПОСТУПЛЕНИЯ, ПОЛУЧАЕМЫЕ ИЗ РЕСПУБЛИКАНСКОГО БЮДЖЕТА НА 2026 ГОД</t>
  </si>
  <si>
    <t xml:space="preserve">Коды бюджетной классификации  </t>
  </si>
  <si>
    <t xml:space="preserve">      Наименование доходов </t>
  </si>
  <si>
    <t>Сумма на 2026 год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</si>
  <si>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</si>
  <si>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</si>
  <si>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</si>
  <si>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</si>
  <si>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 xml:space="preserve">1 01 02000 01 0000 110 </t>
  </si>
  <si>
    <t>Налог на доходы физических лиц</t>
  </si>
  <si>
    <t>1 03 00000 00 0000 000</t>
  </si>
  <si>
    <t>Налог на товары (работы,услуги), реализуемые на территории Российской Федерации</t>
  </si>
  <si>
    <t>1 05 00000 00 0000 000</t>
  </si>
  <si>
    <t>НАЛОГИ НА СОВОКУПНЫЙ ДОХОД</t>
  </si>
  <si>
    <t>1 05 01000 01 0000 110</t>
  </si>
  <si>
    <t>Налог, взимаемый в связи с применением упрощенной системы налогообложения</t>
  </si>
  <si>
    <t>1 05 02000 01 0000 110</t>
  </si>
  <si>
    <t>Единый налог на вмененный доход</t>
  </si>
  <si>
    <t>1 05 03000 02 0000 110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</si>
  <si>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</si>
  <si>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</si>
  <si>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</si>
  <si>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1 06 00000 00 0000 110</t>
  </si>
  <si>
    <t>НАЛОГИ НА ИМУЩЕСТВО</t>
  </si>
  <si>
    <t>1 06 02000 02 0000 110</t>
  </si>
  <si>
    <t>Налог на имущество организаций</t>
  </si>
  <si>
    <t>1 08 00000 00 0000 000</t>
  </si>
  <si>
    <t>ГОСУДАРСТВЕННАЯ ПОШЛИНА</t>
  </si>
  <si>
    <t>1 09 00000 0 0 0000 000</t>
  </si>
  <si>
    <t>ЗАДОЛЖЕННОСТЬ И ПЕРЕРАСЧЕТЫ ПО ОТМЕНЕННЫМ НАЛОГАМ, СБОРАМ И ИНЫМ ОБЯЗАТЕЛЬНЫМ ПЛАТЕЖАМ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</si>
  <si>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</si>
  <si>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</si>
  <si>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</si>
  <si>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</si>
  <si>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</si>
  <si>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</si>
  <si>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1 12 00000 00 0000 000</t>
  </si>
  <si>
    <t xml:space="preserve">ПЛАТЕЖИ ПРИ ПОЛЬЗОВАНИИ ПРИРОДНЫМИ РЕСУРСАМИ </t>
  </si>
  <si>
    <t>1 12 01000 01 0000 120</t>
  </si>
  <si>
    <t>Плата за негативное воздействие на окружающую среду</t>
  </si>
  <si>
    <t>1 13 00000 00 0000 000</t>
  </si>
  <si>
    <t xml:space="preserve">ДОХОДЫ ОТ ОКАЗАНИЯ ПЛАТНЫХ УСЛУГ (РАБОТ) И КОМПЕНСАЦИИ ЗАТРАТ ГОСУДАРСТВА 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</si>
  <si>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</si>
  <si>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</si>
  <si>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1 13 02995 05 0000 130</t>
  </si>
  <si>
    <t xml:space="preserve"> 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</si>
  <si>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</si>
  <si>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</si>
  <si>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</si>
  <si>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1 16 00000 00 0000 000</t>
  </si>
  <si>
    <t>ШТРАФЫ, САНКЦИИ, ВОЗМЕЩЕНИЕ УЩЕРБА</t>
  </si>
  <si>
    <t xml:space="preserve">117 00000 00 0000 000 </t>
  </si>
  <si>
    <t>ПРОЧИЕ  НЕНАЛОГОВЫЕ ДОХОДЫ</t>
  </si>
  <si>
    <t>117 01050 05 0000 180</t>
  </si>
  <si>
    <t>Невыясненные поступления в бюджеты муниципальных районов</t>
  </si>
  <si>
    <t xml:space="preserve">117 05050 05 0000 180 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</si>
  <si>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</si>
  <si>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</si>
  <si>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</si>
  <si>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</si>
  <si>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</si>
  <si>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</si>
  <si>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</si>
  <si>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</si>
  <si>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Дотация на выравнивание бюджетной обеспеченности муниципальных районов (городских округов) Республики Тыва</t>
  </si>
  <si>
    <t>2 02 15002 05 0000 150</t>
  </si>
  <si>
    <t xml:space="preserve">Дотации на поддержку мер по обеспечению сбалансированности бюджетов муниципальных районов (городских округов) 
Республики Тыва </t>
  </si>
  <si>
    <t>2 02 20000 00 0000 150</t>
  </si>
  <si>
    <t>Субсидии бюджетам бюджетной системы Российской Федерации (межбюджетные субсидии)</t>
  </si>
  <si>
    <t>2 02 20041 05 0000 150</t>
  </si>
  <si>
    <t>Субсидии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</si>
  <si>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>2 02 25179 05 0000 150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</si>
  <si>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</si>
  <si>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2 02 25304 05 0000 150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</si>
  <si>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</si>
  <si>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</t>
  </si>
  <si>
    <t>2 02 25349 05 0000 150</t>
  </si>
  <si>
    <t>субсидий на модернизацию учреждений культуры, включая создание детских культурно-просветительских центров на базе учреждений культуры на 2026 год</t>
  </si>
  <si>
    <t>2 02 25497 05 0000 150</t>
  </si>
  <si>
    <t>Субсидии на реализацию мероприятий по обеспечению жильем 
молодых семей</t>
  </si>
  <si>
    <t>2 02 25519 05 0000 150</t>
  </si>
  <si>
    <t>Субсидии бюдетам муниципальных районов на поддержку отрасли культуры</t>
  </si>
  <si>
    <t>2 02 25555 05 0000 150</t>
  </si>
  <si>
    <t>Субсидии бюджетам на реализацию программ формирования современной городской среды</t>
  </si>
  <si>
    <t xml:space="preserve"> 2 02 25576 05 0000150</t>
  </si>
  <si>
    <t xml:space="preserve">Субсидии на обеспечение комплексного развития сельских территорий </t>
  </si>
  <si>
    <t>2 02 25599 05 0000 150</t>
  </si>
  <si>
    <t xml:space="preserve">Субсидии на подготовку проектов межевания земельных участков и на проведение кадастровых работ </t>
  </si>
  <si>
    <t>2 02 29999 05 0000 150</t>
  </si>
  <si>
    <t>Прочие субсидии бюджетам муниципальных районов</t>
  </si>
  <si>
    <t>Субсидии местным бюджетам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</si>
  <si>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Субсидии местным бюджетам на приобретение котельно-печного топлива для казенных, бюджетных и автономных учреждений, расположенных в труднодоступных местностях с ограниченными сроками завоза грузов</t>
  </si>
  <si>
    <t>Субсидии местным бюджетам на создание мест(плащадок) накопления твердых коммунальных отходов</t>
  </si>
  <si>
    <t>Субсидии местным бюджетам на софинансирование расходов
по содержанию имущества образовательных учреждений</t>
  </si>
  <si>
    <t xml:space="preserve"> субсидий местным бюджетам на реконструкцию и строительство локальных систем водоснабжения на 2026 год</t>
  </si>
  <si>
    <t>2 02 30000 00 0000 150</t>
  </si>
  <si>
    <t>Субвенции бюджетам бюджетной системы Российской Федерации</t>
  </si>
  <si>
    <t>2 02 30013 05 0000 150</t>
  </si>
  <si>
    <t>Субвенции  на реализацию Закона Республики Тыва "О мерах  социальной поддержки реабилитированных лиц и лиц  признанных пострадавшими от политических репрессий"</t>
  </si>
  <si>
    <t>2 02 30022 05 0000 150</t>
  </si>
  <si>
    <t>Субвенции на  предоставление гражданам субсидий на оплату жилых помещений и коммунальных услуг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</si>
  <si>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</si>
  <si>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</si>
  <si>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на реализацию Закона Республики Тыва «О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</si>
  <si>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Субвенции на реализацию Закона Республики Тыва "О предоставлении органам местного самоуправления муниципальных районов и городских округов на территории Республики Тыва субвенций на реализацию основных общеобразовательных программ в области общего образования"</t>
  </si>
  <si>
    <t>Субвенции на реализацию дошкольных образовательных учреждений</t>
  </si>
  <si>
    <t>Субвенции местным бюджетам на осуществление полномочий Республики Тыва, переданных органам местного самоуправления Республики Тыва в соответствии со статьей 1 Закона Республики Тыва от 28 декабря 2005 года №1554 ВХ-1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Республики Тыва за счет средств республиканского бюджета Республики Тыва"</t>
  </si>
  <si>
    <t>Субвенции местным бюджетам на реализацию Закона Республики Тыва "О погребении и похоронном деле в Республике Тыва"</t>
  </si>
  <si>
    <t>Субвенция на реализацию Закона РТ "О мерах социальной поддержки ветеранов труда и тружеников тыла"</t>
  </si>
  <si>
    <t>Субвенции на реализацию полномочий по  назначению и  выплате ежемесячного пособия на ребенка</t>
  </si>
  <si>
    <t>Субвенции на обеспечение выполнения передаваемых государственных полномочий в соответствии с действующим законодательством по расчету предоставления гражданам субсидий на оплату жилого помещения и коммунальных услуг</t>
  </si>
  <si>
    <t>Субвенции местным бюджетам на осуществление государственных полномочий по образованию и организации деятельности комиссий по делам несовершеннолетних</t>
  </si>
  <si>
    <t>Субвенций местным бюджетам на осуществление государственных полномочий по созданию, организации и обеспечению деятельности административных комиссий</t>
  </si>
  <si>
    <t>Субвенции местным бюджетам на предоставление льгот сельским специалистам по жилищно-коммунальным услугам</t>
  </si>
  <si>
    <t>Субвенции местным бюджетам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</si>
  <si>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 xml:space="preserve">Субвенций местным бюджетам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</t>
  </si>
  <si>
    <t>Субвенции местным бюджетам на финансовое обеспечение мероприятий по проведению оздоровительной кампании детей</t>
  </si>
  <si>
    <t>Субвенция местным бюджетам на содержание специалистов, осуществляющих переданные полномочия Республики Тыва по опеке и попечительству</t>
  </si>
  <si>
    <t>Субвенции на осуществлении переданных органам местного самоуправления полномочий РТ в области социальной пожддержки, в части компенсационной выплаты в виде частичной компенсации расходов на питание детей их многодетных семей, обучающихся в общеобразовательных организациях</t>
  </si>
  <si>
    <t>субвенций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 на 2026 год</t>
  </si>
  <si>
    <t>2 02 30027 05 0000 150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</si>
  <si>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</si>
  <si>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 (1004)</t>
  </si>
  <si>
    <t>2 02 35084 05 0000 150</t>
  </si>
  <si>
    <t>Субвенции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</si>
  <si>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2 02 35118 05 0000 150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</si>
  <si>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</si>
  <si>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2 02 35120 05 0000 150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</si>
  <si>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</si>
  <si>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2 02 35250 05 0000 150</t>
  </si>
  <si>
    <t>Субвенций местным бюджетам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</si>
  <si>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</si>
  <si>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</si>
  <si>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</si>
  <si>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</si>
  <si>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</si>
  <si>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</si>
  <si>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</si>
  <si>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</si>
  <si>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2 02 49999 05 0000 150</t>
  </si>
  <si>
    <t>Дотации (гранты) бюджетам субьектов РФ за достижение показателей деятельности органов исполнительной власти субьектов РФ</t>
  </si>
  <si>
    <t>Иные межбюджетные трансферты местным бюджетам на организацию бесплатного питания отдельным категориям учащихся государственных и муниципальных образовательных учреждений Республики Тыва</t>
  </si>
  <si>
    <t>Иные межбюджетные трансферты местным бюджетам за лучшую организацию деятельности по благоустройству, озеленению и чистоте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</si>
  <si>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РТ, в части освобождения от родительской платы, взимаемой за присмотр и уход детьми в муниципальных образовательных организациях, предоставляемых дошкольное образование на терртории РТ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</si>
  <si>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</si>
  <si>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</si>
  <si>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</si>
  <si>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поселений</t>
  </si>
  <si>
    <t>2 18 60100 05 0000 150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</si>
  <si>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</si>
  <si>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</si>
  <si>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</si>
  <si>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</si>
  <si>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</si>
  <si>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2 19 35302 05 0000 150</t>
  </si>
  <si>
    <t>Возврат остатков субвенций на осуществление ежемесячных выплат на детей в возрасте от трех до семи лет включительно из бюджетов муниципальных районов</t>
  </si>
  <si>
    <t>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</si>
  <si>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</si>
  <si>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ИТОГО ДОХОДОВ </t>
  </si>
  <si>
    <t>Приложение № 5</t>
  </si>
  <si>
    <t>ПОСТУПЛЕНИЯ ДОХОДОВ, В ТОМ ЧИСЛЕ БЕЗВОЗМЕЗДНЫЕ ПОСТУПЛЕНИЯ, ПОЛУЧАЕМЫЕ ИЗ РЕСПУБЛИКАНСКОГО БЮДЖЕТА НА ПЛАНОВЫЙ ПЕРИОД 2027 И 2028 ГОДОВ</t>
  </si>
  <si>
    <t>Приложение № 6</t>
  </si>
  <si>
    <t xml:space="preserve"> СТАТЬЯМ И ВИДАМ РАСХОДОВ КЛАССИФИКАЦИИ РАСХОДОВ БЮДЖЕТА НА 2025 ГОД </t>
  </si>
  <si>
    <t>РЗ</t>
  </si>
  <si>
    <t>ПР</t>
  </si>
  <si>
    <t>ЦСР</t>
  </si>
  <si>
    <t>ВР</t>
  </si>
  <si>
    <t>В С Е Г О</t>
  </si>
  <si>
    <t>ОБЩЕГОСУДАРСТВЕННЫЕ ВОПРОСЫ</t>
  </si>
  <si>
    <t>01</t>
  </si>
  <si>
    <t xml:space="preserve">  </t>
  </si>
  <si>
    <t xml:space="preserve">         </t>
  </si>
  <si>
    <t xml:space="preserve">   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</si>
  <si>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</si>
  <si>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</si>
  <si>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мунициального образования</t>
  </si>
  <si>
    <t>79 6 00 00000</t>
  </si>
  <si>
    <t>Расходы на выплаты по оплате труда работников органов местного самоуправления</t>
  </si>
  <si>
    <t>79 6 00 00110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</si>
  <si>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</si>
  <si>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</si>
  <si>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</si>
  <si>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</si>
  <si>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</si>
  <si>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</si>
  <si>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</si>
  <si>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79 6 00 00190</t>
  </si>
  <si>
    <t>Иные выплаты персоналу государственных (муниципальных) органов , за исключением фонда оплаты труда</t>
  </si>
  <si>
    <t>Социальное обеспечение и иные выплаты населению</t>
  </si>
  <si>
    <t xml:space="preserve">Социальные выплаты гражданам, кроме публичных нормативных
социальных выплат
</t>
  </si>
  <si>
    <t>Пособия, компенсации и иные социальные выплаты гражданам, кроме публичных нормативных обязательств</t>
  </si>
  <si>
    <t>Иные межбюджетные трансферты из республиканского бюджета на поощрение управленческих команд за содействие достижениюпоказателей деятельности органов исполнительной власти РТ</t>
  </si>
  <si>
    <t>79 6 00 55490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</si>
  <si>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</si>
  <si>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</si>
  <si>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Заместитель Хурала Представителей</t>
  </si>
  <si>
    <t>79 7 00 00000</t>
  </si>
  <si>
    <t>79 7 00 00110</t>
  </si>
  <si>
    <t>79 7 00 00190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</si>
  <si>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</si>
  <si>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</si>
  <si>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</si>
  <si>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</si>
  <si>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</si>
  <si>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</si>
  <si>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244</t>
  </si>
  <si>
    <t>Иные бюджетные ассигнования</t>
  </si>
  <si>
    <t>800</t>
  </si>
  <si>
    <t xml:space="preserve"> Уплата налогов, сборов и иных платежей</t>
  </si>
  <si>
    <t>850</t>
  </si>
  <si>
    <t>Уплата прочих налогов, сборов</t>
  </si>
  <si>
    <t>Уплата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</si>
  <si>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</si>
  <si>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</si>
  <si>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Председатель администрации муниципального образования</t>
  </si>
  <si>
    <t>78 5 00 00000</t>
  </si>
  <si>
    <t>78 5 00 00110</t>
  </si>
  <si>
    <t>Расходы на обеспечение функций органов местного самоуправления</t>
  </si>
  <si>
    <t>78 5 00 00190</t>
  </si>
  <si>
    <t>Поощрение за достижение наилучших значений показателей по итогам оценки эффективности деятельноси органов исполнительной власти</t>
  </si>
  <si>
    <t>78 5 00 55490</t>
  </si>
  <si>
    <t>Руководство и управление в сфере установленных функций органов местного самоуправления</t>
  </si>
  <si>
    <t>78 6 00 00000</t>
  </si>
  <si>
    <t>78 6 00 00110</t>
  </si>
  <si>
    <t>78 6 00 00190</t>
  </si>
  <si>
    <t>200</t>
  </si>
  <si>
    <t>240</t>
  </si>
  <si>
    <t>Закупка энергетических ресурсов</t>
  </si>
  <si>
    <t>Уплата налога на имущество организаций и земельного налога</t>
  </si>
  <si>
    <t>851</t>
  </si>
  <si>
    <t>78 6 00 55490</t>
  </si>
  <si>
    <t>Судебная система</t>
  </si>
  <si>
    <t>05</t>
  </si>
  <si>
    <t>Субвенции на составление (изменение)списков кандидатов в присяжные заседатели федеральных судов общей юрисдикции в Республике Тыва на 2018 год</t>
  </si>
  <si>
    <t>97 0 00 51200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</si>
  <si>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</si>
  <si>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</si>
  <si>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"Управление муниципальными финансами муниципального района "Бай-Тайгинский кожуун РТ" на 2025-2027гг"</t>
  </si>
  <si>
    <t>05 0 00 00000</t>
  </si>
  <si>
    <t>Подпрограмма "Обеспечение реализации муниципальной программы "Управление муниципальными финансами муниципального района "Бай-Тайгинский кожуун РТ" на 2020-2022 годы""</t>
  </si>
  <si>
    <t>05 3 00 00000</t>
  </si>
  <si>
    <t>Обеспечение деятельности Финансового управления администрации Бай-Тайгинского кожууна</t>
  </si>
  <si>
    <t>05 3 01 00000</t>
  </si>
  <si>
    <t>05 3 01 00100</t>
  </si>
  <si>
    <t>05 3 01 00110</t>
  </si>
  <si>
    <t>05 3 01 00190</t>
  </si>
  <si>
    <t>852</t>
  </si>
  <si>
    <t>Контрольно-счетный орган</t>
  </si>
  <si>
    <t>79 8 00 00000</t>
  </si>
  <si>
    <t>79 8 00 00110</t>
  </si>
  <si>
    <t>79 8 00 00190</t>
  </si>
  <si>
    <t>79 8 00 55490</t>
  </si>
  <si>
    <t>Обеспечение проведения выборов и референдумов</t>
  </si>
  <si>
    <t>07</t>
  </si>
  <si>
    <t>Проведение выборов и референдумов</t>
  </si>
  <si>
    <t>89 7 00 70200</t>
  </si>
  <si>
    <t>Специальные расходы</t>
  </si>
  <si>
    <t>Резервные средства</t>
  </si>
  <si>
    <t>11</t>
  </si>
  <si>
    <t>Резервные средства администации</t>
  </si>
  <si>
    <t>78 9 00 70200</t>
  </si>
  <si>
    <t xml:space="preserve"> Иные бюджетные ассигнования</t>
  </si>
  <si>
    <t>Прочая закупка товаров, работ и услуг для обеспечения государственных (муниципальных) нужд</t>
  </si>
  <si>
    <t>Другие общегосударственные вопросы</t>
  </si>
  <si>
    <t>13</t>
  </si>
  <si>
    <t>Муниципальная программа "Муниципальное управление  муниципального района Бай-Тайгинский кожуун Республики Тыва " на 2022-2024 годы"</t>
  </si>
  <si>
    <t>17 0 00 00000</t>
  </si>
  <si>
    <t>Совершенствование системы управления муниципальной службы в Бай-Тайгинском кожууне и повышение эффективности</t>
  </si>
  <si>
    <t>17 0 01 70200</t>
  </si>
  <si>
    <t>Обеспечение мер, способствующих взаимосвязи государственной гражданской и муниципальной службы, проведению единой кадровой политики на территории Бай-Тайгинского кожууна;</t>
  </si>
  <si>
    <t>17 0 03 70200</t>
  </si>
  <si>
    <t>Создание оптимальных условий для развития и совершенствования муниципального управления</t>
  </si>
  <si>
    <t>17 0 05 70200</t>
  </si>
  <si>
    <t>Членский взнос Ассоциации "Совет муниципальных образований"</t>
  </si>
  <si>
    <t>78 8 00 70200</t>
  </si>
  <si>
    <t>Субвенции на осуществление государственных полномочий по установлению запрета на розничную продажу алкогольной продукции в РТ</t>
  </si>
  <si>
    <t>97 0 00 76050</t>
  </si>
  <si>
    <t>Межбюджетные трансферты</t>
  </si>
  <si>
    <t>Субвенции</t>
  </si>
  <si>
    <t>Субвенции на осуществление государственных полномочий по созданию, организации и обеспечению деятельности административных комиссий в Республике Тыва</t>
  </si>
  <si>
    <t>97 0 00 76130</t>
  </si>
  <si>
    <t>НАЦИОНАЛЬНАЯ ОБОРОНА</t>
  </si>
  <si>
    <t>Мобилизационная и вневойсковая подготовка</t>
  </si>
  <si>
    <t>Непрограммные расходы</t>
  </si>
  <si>
    <t>97 0 00 00000</t>
  </si>
  <si>
    <t>Субвенции на осуществление первичного воинского учета на территориях, где отсутствуют военные комиссариаты, по иным непрограммным мероприятиям в рамках непрограммного направления деятельности "Реализация функций иных федеральных органов государственной власти"</t>
  </si>
  <si>
    <t>97 0 00 51180</t>
  </si>
  <si>
    <t>Расходы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</si>
  <si>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</si>
  <si>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</si>
  <si>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500</t>
  </si>
  <si>
    <t>530</t>
  </si>
  <si>
    <t>НАЦИОНАЛЬНАЯ БЕЗОПАСНОСТЬ И ПРАВОХРАНИТЕЛЬНАЯ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</si>
  <si>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</si>
  <si>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</si>
  <si>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деятельности ЕДДС</t>
  </si>
  <si>
    <t>77 7 00 70160</t>
  </si>
  <si>
    <t>Муниципальная программа " Предупреждение и ликвидация последствий чрезвычайных ситуаций, реализация мер пожарной безопасности  на территории Бай-Тайгинского кожууна на 2024-2026 годы"</t>
  </si>
  <si>
    <t>08 0 00 00000</t>
  </si>
  <si>
    <t>Участие в предупреждении и ликвидации последствий чрезвычайных ситуаций на территории муниципального района</t>
  </si>
  <si>
    <t>08 0 01 70080</t>
  </si>
  <si>
    <t>Организация и осуществление мероприятий по территориальной обороне и гражданской обороне, защите населения и территории муниципального района от чрезвычайных ситуаций природного и техногенного характера</t>
  </si>
  <si>
    <t>08 0 02 70080</t>
  </si>
  <si>
    <t>Осуществление мероприятий по обеспечению безопасности людей на водных объектах, охране их жизни и здоровья.</t>
  </si>
  <si>
    <t>08 0 03 70080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</si>
  <si>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</si>
  <si>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</si>
  <si>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"Обеспечение общественного порядка и противодействие преступности в Бай-Тайгинском кожууне на 2022-2024 годы"</t>
  </si>
  <si>
    <t>09 0 00 00000</t>
  </si>
  <si>
    <t>Профилактика безнадзорности и правонарушений несовершеннолетних в Бай-Тайгинском кожууне</t>
  </si>
  <si>
    <t>09 0 02 70200</t>
  </si>
  <si>
    <t>Создание условий для деятельности добровольных формирований населения по охране общественного порядка</t>
  </si>
  <si>
    <t>09 0 05 70200</t>
  </si>
  <si>
    <t>Премии и гранты</t>
  </si>
  <si>
    <t>НАЦИОНАЛЬНАЯ ЭКОНОМИКА</t>
  </si>
  <si>
    <t>Сельское хозяйство и рыболовство</t>
  </si>
  <si>
    <t>Субвенции на осуществление переданных полномочий по организации мероприятий при осуществлении деятельности по обращению с животными без владельцев</t>
  </si>
  <si>
    <t>03 3 02 76140</t>
  </si>
  <si>
    <t>Подпрограмма "Содержание Управления сельского хозяйства"</t>
  </si>
  <si>
    <t>03 5 00 00000</t>
  </si>
  <si>
    <t>Обеспечение деятельности Управления сельского хозяйства администрации Бай-Тайгинского кожууна</t>
  </si>
  <si>
    <t>03 5 01 00000</t>
  </si>
  <si>
    <t>03 5 01 00110</t>
  </si>
  <si>
    <t>03 5 01 00190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</si>
  <si>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</si>
  <si>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</si>
  <si>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03 5 01 55490</t>
  </si>
  <si>
    <t>Комплексное развитие сельских территорий в муниципальном районе «Бай-Тайгинский кожуун Республики Тыва» на 2024-2026 годы</t>
  </si>
  <si>
    <t>10 0 00 00000</t>
  </si>
  <si>
    <t>Субсидия на подготовку проектов межевания земельных участков и на проведение кадастровых работ</t>
  </si>
  <si>
    <t>10 3 02 L5990</t>
  </si>
  <si>
    <t>Дорожное хозяйство (дорожные фонды)</t>
  </si>
  <si>
    <t>Муниципальная программа "Развитие и функционирование дорожно-транспортного хозяйства муниципального района "Бай-Тайгинский кожуун Республики Тыва" на 2022-2024 годы"</t>
  </si>
  <si>
    <t>14 0 00 00000</t>
  </si>
  <si>
    <t xml:space="preserve">Дорожная деятельность в отношении автомобильных дорог местного значения вне границ населенных пунктов в границах муниципального района (в границах городского округа)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(в границах городского округа),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Федерации. </t>
  </si>
  <si>
    <t>14 0 02 70140</t>
  </si>
  <si>
    <t>Дорожная деятельность в отношении автомобильных дорог местного значения в пределах границ населенных пунктов в границах муниципального района (в границах городского округа)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(в границах городского округа),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</si>
  <si>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14 0 03 70140</t>
  </si>
  <si>
    <t>Субсидии местным бюджетам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</si>
  <si>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>14 0 02 75050</t>
  </si>
  <si>
    <t>Другие вопросы в области национальной экономики</t>
  </si>
  <si>
    <t>12</t>
  </si>
  <si>
    <t>Муниципальная программа "Развитие сельского хозяйства и регулирование рынков сельскохозяйственной продукции в Бай-Тайгинском кожууне на 2024-2026 годы"</t>
  </si>
  <si>
    <t>03 0 00 00000</t>
  </si>
  <si>
    <t>Подпрограмма "Развитие отраслей сельского хозяйства"</t>
  </si>
  <si>
    <t>03 1 00 00000</t>
  </si>
  <si>
    <t>Развитие отрасли растениеводства, переработки и реализации продукции растениеводства</t>
  </si>
  <si>
    <t>03 1 01 70200</t>
  </si>
  <si>
    <t xml:space="preserve"> Организация мероприятий проведения дня работников сельского хозяйства «Урожай - 2021»;</t>
  </si>
  <si>
    <t>03 1 03 70200</t>
  </si>
  <si>
    <t>Техническая и технологическая модернизация, инновационное развитие АПК</t>
  </si>
  <si>
    <t>03 1 04 70200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</si>
  <si>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</si>
  <si>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Субсидии (гранты в форме субсидий)
на финансовое обеспечение затрат в связи с производством
(реализацией) товаров, выполнением работ, оказанием услуг,
порядком (правилами) предоставления которых не установлены
требования о последующем подтверждении их использования
в соответствии с условиями и (или) целями предоставления
</t>
  </si>
  <si>
    <t xml:space="preserve"> Организация мероприятий проведения праздника животноводов «Наадым"</t>
  </si>
  <si>
    <t>03 1 06 70200</t>
  </si>
  <si>
    <t>Субсидирование части затрат на уничтожение посевов наркосодержащих растений путем скашивания механизированным способом</t>
  </si>
  <si>
    <t>03 1 07 70200</t>
  </si>
  <si>
    <t>Подпрограмма "АПК;Развитие мелиорации земель сельскохозяйственного назначения Бай-Тайгинского кожууна</t>
  </si>
  <si>
    <t>Проведение противоэпизоотических мероприятий</t>
  </si>
  <si>
    <t>03 1 05 70200</t>
  </si>
  <si>
    <t>Регулирование численности волков на территории кожууна;</t>
  </si>
  <si>
    <t>03 3 05 70200</t>
  </si>
  <si>
    <t>Муниципальная программа "Создание благоприятных условий  для ведения бизнеса в Бай-Тайгинском кожууне на 2025 – 2027 годы"</t>
  </si>
  <si>
    <t>07 0 00 00000</t>
  </si>
  <si>
    <t>Подпрограмма "Развитие инвестиционной привлекательности и улучшения инвестиционного климата Бай-Тайгинского кожууна"</t>
  </si>
  <si>
    <t>07 1 00 00000</t>
  </si>
  <si>
    <t xml:space="preserve"> Формирование инфраструктуры инвестиционной деятельности;</t>
  </si>
  <si>
    <t>07 1 04 70200</t>
  </si>
  <si>
    <t>Подпрограмма "Развитие малого и среднего предпринимательства в Бай-Тайгинском кожууне"</t>
  </si>
  <si>
    <t>07 2 00 00000</t>
  </si>
  <si>
    <t>Правовое, организационное и аналитическое обеспечение деятельности субъектов малого и среднего предпринимательства</t>
  </si>
  <si>
    <t>07 2 01 70200</t>
  </si>
  <si>
    <t>Финансовая поддержка субъектов малого и среднего предпринимательства и организаций образующих инфраструктуру поддержки субъектов малого и среднего предпринимательства Бай-Тайгинского кожууна;</t>
  </si>
  <si>
    <t>07 2 02 70200</t>
  </si>
  <si>
    <t xml:space="preserve">Субсидии юридическим лицам </t>
  </si>
  <si>
    <t>Совершенствование информационно-консультационной поддержки субъектов малого и среднего предпринимательства</t>
  </si>
  <si>
    <t>07 2 04 70200</t>
  </si>
  <si>
    <t>Формирование положительного имиджа предпринимательства и пропаганда его социальной значимости</t>
  </si>
  <si>
    <t>07 2 05 70200</t>
  </si>
  <si>
    <t>Подпрограмма "Земельно-имущественные отношения"</t>
  </si>
  <si>
    <t>10 3 00 00000</t>
  </si>
  <si>
    <t>Совершенствование системы учета объектов муниципальной собственности  Бай-Тайгинского кожууна</t>
  </si>
  <si>
    <t>10 3 01 70200</t>
  </si>
  <si>
    <t>Субсидии на проведение комплексных кадастровых работ МО</t>
  </si>
  <si>
    <t>10 3 02 70200</t>
  </si>
  <si>
    <t>Обеспечение градостроительной деятельности на территории Бай-Тайгинского кожууна</t>
  </si>
  <si>
    <t>10 3 03 70200</t>
  </si>
  <si>
    <t>Закупка товаров, работ, услуг в целях капитального ремонта государственного (муниципального) имущеста</t>
  </si>
  <si>
    <t>Энергосбережение и повышение энергетической эффективности на 2022 – 2024 годы</t>
  </si>
  <si>
    <t>18 0 00 00000</t>
  </si>
  <si>
    <t xml:space="preserve">Создание экономических, технических организационных условий для эффективного использования энергетических ресурсов, стимулирование проведения энергосберегающей политики исполнителями настоящей программы. </t>
  </si>
  <si>
    <t>18 0 0 70200</t>
  </si>
  <si>
    <t>Расходы на выплаты на оплате труда работников (ЖКХ)</t>
  </si>
  <si>
    <t>79 4 00 0110</t>
  </si>
  <si>
    <t>Жилищно-коммунальное хозяйство</t>
  </si>
  <si>
    <t>Жилищное хозяйство</t>
  </si>
  <si>
    <t>Муниципальная программа "Комплексное развитие сельских территорий в муниципальном районе «Бай-Тайгинский кожуун Республики Тыва» на 2021-2023 годы"</t>
  </si>
  <si>
    <t>Подпрограмма Благоустройство сельских территорий"</t>
  </si>
  <si>
    <t>10 2 00 00000</t>
  </si>
  <si>
    <t>Благоустройство сельских территорий</t>
  </si>
  <si>
    <t>10 2 01 00000</t>
  </si>
  <si>
    <t>10 2 01 70120</t>
  </si>
  <si>
    <t>Формирование современной комфортной городской  среды  в Бай-Тайгинском кожууне на 2025 -2027 годы</t>
  </si>
  <si>
    <t xml:space="preserve"> Субсидия местным бюджетам на реконструкцию и строительство локальных систем водоснабжения на 2026 год</t>
  </si>
  <si>
    <t xml:space="preserve">19 5 03 75210 </t>
  </si>
  <si>
    <t>Реконструкция и строительство локальных систем водоснабжения</t>
  </si>
  <si>
    <t>Благоустройство</t>
  </si>
  <si>
    <t>Субсидия на благоустройство сельских территорий в рамках реализации государчтвенной программы РТ "Комплексное развитие сельских террторий"</t>
  </si>
  <si>
    <t>10 2 03 L5765</t>
  </si>
  <si>
    <t xml:space="preserve"> Формирование современной комфортной городской  среды  в Бай-Тайгинском кожууне на 2022 -2024 годы</t>
  </si>
  <si>
    <t>19 0 00 00000</t>
  </si>
  <si>
    <t>Субсидии на реализацию программ формирования современной городской среды</t>
  </si>
  <si>
    <t>19  0 И4 55550</t>
  </si>
  <si>
    <t>Охрана объектов растительного и животного мира и среды их обитания</t>
  </si>
  <si>
    <t>Субсидии местным бюджетам на создание мест (площадок) накопления твердых коммунальных отходов</t>
  </si>
  <si>
    <t>19 6 04 75303</t>
  </si>
  <si>
    <t>ОБРАЗОВАНИЕ</t>
  </si>
  <si>
    <t>Дошкольное образование</t>
  </si>
  <si>
    <t>Муниципальная программа "Развитие образования на 2024-2026 годы муниципального района "Бай-Тайгинский кожуун Республики Тыва""</t>
  </si>
  <si>
    <t>01 0 00 00000</t>
  </si>
  <si>
    <t>Подпрограмма "Развитие дошкольного образования"</t>
  </si>
  <si>
    <t>01 1 00 00000</t>
  </si>
  <si>
    <t xml:space="preserve"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</t>
  </si>
  <si>
    <t>01 1 00 00590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</si>
  <si>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</si>
  <si>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</si>
  <si>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</si>
  <si>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</si>
  <si>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</si>
  <si>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</si>
  <si>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01 1 00 55490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</si>
  <si>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 МКДОУ детский сад "Чечек")</t>
  </si>
  <si>
    <t>01 1 01 00590</t>
  </si>
  <si>
    <t>01 1 02 00590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</si>
  <si>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 МКДОУ детский сад "Чаптанчыгбай")</t>
  </si>
  <si>
    <t>Субсидии местным бюджетам на содержание расходов по содержаанию расходов по содержанию имущества образовательных учреждений</t>
  </si>
  <si>
    <t>01 1 00 75200</t>
  </si>
  <si>
    <t>01 1 00 76020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</si>
  <si>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(МКДОУ детский сад "Чечек"</t>
  </si>
  <si>
    <t>01 1 01 76020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</si>
  <si>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(МКДОУ детский сад "Чаптанчыгбай"</t>
  </si>
  <si>
    <t>01 1 02 76020</t>
  </si>
  <si>
    <t>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местности"</t>
  </si>
  <si>
    <t>01 8 00 00000</t>
  </si>
  <si>
    <t xml:space="preserve">Субвенции на компенсацию расходов на оплату жилых помещений, отопления и освещения педагогическим работникам, проживающими и работающим в сельской местности </t>
  </si>
  <si>
    <t>01 8 00 76140</t>
  </si>
  <si>
    <t>Иные выплаты персоналу учреждений, за исключением фонда оплаты труда</t>
  </si>
  <si>
    <t>Общее образование</t>
  </si>
  <si>
    <t>Подпрограмма "Развитие общего образования"</t>
  </si>
  <si>
    <t>01 2 00 00000</t>
  </si>
  <si>
    <t>01 2 00 55490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</si>
  <si>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</t>
  </si>
  <si>
    <t>01 2 00 00590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</si>
  <si>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Тээлинская СОШ им В.Б.Кара-Сала)</t>
  </si>
  <si>
    <t>01 2 01 00590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</si>
  <si>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Хемчикская СОШ)</t>
  </si>
  <si>
    <t>01 2 02 00590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</si>
  <si>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Шуйская СОШ)</t>
  </si>
  <si>
    <t>01 2 03 00590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</si>
  <si>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СОШ им.Н.С.Конгара с.Бай-Тал)</t>
  </si>
  <si>
    <t>01 2 04 00590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</si>
  <si>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Кызыл-Дагская СОШ)</t>
  </si>
  <si>
    <t>01 2 05 00590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</si>
  <si>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Кара-Хольская СОШ им.К.С.Шойгу)</t>
  </si>
  <si>
    <t>01 2 07 00590</t>
  </si>
  <si>
    <t>01 2 00 76020</t>
  </si>
  <si>
    <t>01 2 00 75200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</si>
  <si>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 на 2020 год</t>
  </si>
  <si>
    <t>01 2 Юб 50500</t>
  </si>
  <si>
    <t>Субсидии бюджетным учреждениям на иные цели</t>
  </si>
  <si>
    <t>01 2 Ю6 53030</t>
  </si>
  <si>
    <t>01 2 00 L3040</t>
  </si>
  <si>
    <t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учреждениях Республики Тыва</t>
  </si>
  <si>
    <t>01 2 00 75150</t>
  </si>
  <si>
    <t>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</t>
  </si>
  <si>
    <t>Субвенции на компенсацию расходов на оплату жилых помещений, отопления и освещения педагогическим работникам, проживающим и работающим в сельской местности</t>
  </si>
  <si>
    <t>01 8 00 76150</t>
  </si>
  <si>
    <t>01 2 Ю6 51790</t>
  </si>
  <si>
    <t>Межбюджетные трансферты на обеспечение выплат  ежемесячного денежного вознавграждения советникам директора по воспитанию и взаимодействию с детскими общественными объединениями  государственных  общественных  организаций</t>
  </si>
  <si>
    <t>01 2 00 L0500</t>
  </si>
  <si>
    <t>01 2 00 L3030</t>
  </si>
  <si>
    <t>Подпрограмма "Развитие дополнительного образования детей"</t>
  </si>
  <si>
    <t xml:space="preserve">Организация предоставления дополнительного образования детей в муниципальных образовательных организациях </t>
  </si>
  <si>
    <t>01 3 00 00590</t>
  </si>
  <si>
    <t>01 3 00 75200</t>
  </si>
  <si>
    <t>Муниципальная программа "Развитие культуры на 2024-2026 годы"</t>
  </si>
  <si>
    <t>02 0 00 00000</t>
  </si>
  <si>
    <t>Подпрограмма "Дополнительного образования детей"</t>
  </si>
  <si>
    <t>02 4 00 00000</t>
  </si>
  <si>
    <t>Организация предоставления дополнительного образования детей в учреждениях культуры и досуга</t>
  </si>
  <si>
    <t>02 4 01 00590</t>
  </si>
  <si>
    <t>Подпрограмма "Предоставление компенсации расходов на оплату жилых помещений, отопления и освещения  работникам культуры и педагогическим работникам, проживающим и работающим в сельской местности"</t>
  </si>
  <si>
    <t>02 6 00 00000</t>
  </si>
  <si>
    <t>02 6 00 76140</t>
  </si>
  <si>
    <t>Молодежная политика</t>
  </si>
  <si>
    <t>Подпрограмма "Отдых и оздоровление  детей"</t>
  </si>
  <si>
    <t>01 5 00 00000</t>
  </si>
  <si>
    <t>Организация отдыха детей в каникулярное время</t>
  </si>
  <si>
    <t>01 5 01 00000</t>
  </si>
  <si>
    <t>Субсидии на организацию отдыха и оздоровления детей</t>
  </si>
  <si>
    <t>01 5 01 75040</t>
  </si>
  <si>
    <t>Муниципальная программа "Реализация молодежной политики муниципального района "Бай-Тайгинский кожуун Республики Тыва" на 2022-2024 годы</t>
  </si>
  <si>
    <t>11 0 00 00000</t>
  </si>
  <si>
    <t>Подпрограмма "Поддержка молодой семьи и организация досуговой деятельности молодожи"</t>
  </si>
  <si>
    <t>11 0 02 70200</t>
  </si>
  <si>
    <t>Другие вопросы в области образования</t>
  </si>
  <si>
    <t>Подпрограмма "Обеспечение реализации муниципальной программы "Развитие образования на 2023-2026 годы муниципального района "Бай-Тайгинский кожуун Республика Тыва"</t>
  </si>
  <si>
    <t>01 9 00 00000</t>
  </si>
  <si>
    <t>Обеспечение деятельности Управления образования муниципального района "Бай-Тайгинский кожуун РТ"</t>
  </si>
  <si>
    <t>01 9 01 00110</t>
  </si>
  <si>
    <t>Организация деятельности централизованной бухгалтерии</t>
  </si>
  <si>
    <t>01 9 02 00000</t>
  </si>
  <si>
    <t>01 9 02 00110</t>
  </si>
  <si>
    <t>01 9 02 00190</t>
  </si>
  <si>
    <t>Реализация мероприятий в сфере образования и воспитания, не отнесенных к другим подпрограммам муниципальной программы</t>
  </si>
  <si>
    <t>01 9 03 72900</t>
  </si>
  <si>
    <t>расходы на содержание специалистов, осуществлющих переданные полномочия Республики Тыва по опеке и попечительству</t>
  </si>
  <si>
    <t>79 3 00 00000</t>
  </si>
  <si>
    <t>79 3 00 00110</t>
  </si>
  <si>
    <t>Субвенции местным бюджетам на содержание специалистов, осуществляющих переданные полномочия Республики Тыва по опеке и попечительству</t>
  </si>
  <si>
    <t>79 3 00 76170</t>
  </si>
  <si>
    <t>Субвенции на осуществление переданных полномочий по комиссии по делам несовершеннолетних и защите их прав</t>
  </si>
  <si>
    <t>97 0 00 76100</t>
  </si>
  <si>
    <t>КУЛЬТУРА, КИНЕМАТОГРАФИЯ</t>
  </si>
  <si>
    <t>08</t>
  </si>
  <si>
    <t>Культура</t>
  </si>
  <si>
    <t>Муниципальная программа "Развитие культуры на 2023-2025 годы"</t>
  </si>
  <si>
    <t>Подпрограмма "Библиотечное обслуживание населения"</t>
  </si>
  <si>
    <t>02 1 00 00000</t>
  </si>
  <si>
    <t xml:space="preserve">Организация библиотечного обслуживания населения, комплектование и обеспечение сохранности библиотечных фондов межпоселенческих библиотек </t>
  </si>
  <si>
    <t>02 1 01 00590</t>
  </si>
  <si>
    <t>Субсидии местным бюджетам на оплату услуг доступа к сети "Интернет"</t>
  </si>
  <si>
    <t>02 1 01 70080</t>
  </si>
  <si>
    <t>02 1 01 55490</t>
  </si>
  <si>
    <t>Подпрограмма "Организация досуга и предоставление услуг организаций культуры"</t>
  </si>
  <si>
    <t>02 2 00 00000</t>
  </si>
  <si>
    <t>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</si>
  <si>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02 2 01 00590</t>
  </si>
  <si>
    <t>08 2 Я5 53490</t>
  </si>
  <si>
    <t>02 2 01 55490</t>
  </si>
  <si>
    <t>Подпрограмма "Создание условий для реализации муниципальной программы"</t>
  </si>
  <si>
    <t>02 5 00 00000</t>
  </si>
  <si>
    <t>Реализация мероприятий в сфере культуры, не отнесенных к другим подпрограммам муниципальной программы</t>
  </si>
  <si>
    <t>02 5 02 70200</t>
  </si>
  <si>
    <t>Льготы ЖКУ сельским специалистам учреждений культуры</t>
  </si>
  <si>
    <t>02 6 00 76240</t>
  </si>
  <si>
    <t>Субсидии на реализацию мероприятий по государственной поддержке отрсали культуры</t>
  </si>
  <si>
    <t>88 1 04 L5190</t>
  </si>
  <si>
    <t>Другие вопросы в области культуры, кинематографии</t>
  </si>
  <si>
    <t>Создание и развитие МБУ "Дом ремесел и туризма Бай-Тайгинского кожууна", как центра развития народных промыслов, ремесел и этнокультурного туризма</t>
  </si>
  <si>
    <t>02 8 00 00590</t>
  </si>
  <si>
    <t>Обеспечение деятельности Управления культуры администрации Бай-Тайгинского кожууна</t>
  </si>
  <si>
    <t>02 5 01 00000</t>
  </si>
  <si>
    <t>02 5 01 00110</t>
  </si>
  <si>
    <t>02 5 01 55490</t>
  </si>
  <si>
    <t>02 5 02 00000</t>
  </si>
  <si>
    <t>02 5 02 00110</t>
  </si>
  <si>
    <t>02 5 02 00190</t>
  </si>
  <si>
    <t xml:space="preserve"> Муниципальная программа "Развитие туризма в Бай-Тайгинском кожууне на 2024-2026 годы"</t>
  </si>
  <si>
    <t>16 0 01 70200</t>
  </si>
  <si>
    <t>Здравоохранение</t>
  </si>
  <si>
    <t>Другие вопросы в области здравоохранения</t>
  </si>
  <si>
    <t>Муниципальная программа "Сохранение здоровья  и формирование здорового образа жизни населения в Бай-Тайгинском кожууне на 2024-2026гг"</t>
  </si>
  <si>
    <t>06 0 00 00000</t>
  </si>
  <si>
    <t>Cовершенствование методов выявления, диагностики, лечения туберкулеза, реабилитация больных туберкулезом</t>
  </si>
  <si>
    <t>06  0 01 70200</t>
  </si>
  <si>
    <t>Материальная помощь (выплаты врачам) "Земский доктор" на муниципальном уровне</t>
  </si>
  <si>
    <t>06  0 04 70200</t>
  </si>
  <si>
    <t>Социальные выплаты гражданам, кроме публичных нормативных социальных выплат</t>
  </si>
  <si>
    <t>Социальная политика</t>
  </si>
  <si>
    <t>10</t>
  </si>
  <si>
    <t>Пенсионное обеспечение</t>
  </si>
  <si>
    <t>Пенсии за выслугу лет лицам, замещавшим государственные должности Республики Тыва</t>
  </si>
  <si>
    <t>04 5 01 70200</t>
  </si>
  <si>
    <t>300</t>
  </si>
  <si>
    <t>Публичные нормативные социальные выплаты гражданам</t>
  </si>
  <si>
    <t>Иные пенсии, социальные доплаты к пенсиям</t>
  </si>
  <si>
    <t>Социальное обеспечение населения</t>
  </si>
  <si>
    <t>Муниципальная программа "Социальная поддержка граждан в Бай-Тайгинском кожууне на 2024-2026 годы"</t>
  </si>
  <si>
    <t>04 0 00 00000</t>
  </si>
  <si>
    <t>Подпрограмма "Предоставление мер социальной поддержки отдельным категориям граждан и семьям с детьми в Бай-Тайгинском кожууне"</t>
  </si>
  <si>
    <t>04 1 00 00000</t>
  </si>
  <si>
    <t>Обеспечение реализации Закона РТ "О порядке назначения и выплаты ежемесячного пособия на ребенка"</t>
  </si>
  <si>
    <t>04 1 01 00000</t>
  </si>
  <si>
    <t>Ежемесячное пособие на ребенка</t>
  </si>
  <si>
    <t>04 1 01 76070</t>
  </si>
  <si>
    <t>Предоставление гражданам субсидий на оплату жилого помещения и коммунальных услуг</t>
  </si>
  <si>
    <t>04 1 04 00000</t>
  </si>
  <si>
    <t>Субвенции на предоставление гражданам субсидий на оплату жилого помещения и коммунальных услуг</t>
  </si>
  <si>
    <t>04 1 04 76030</t>
  </si>
  <si>
    <t>Приобретение товаров, работ и услуг в пользу граждан в целях их социального обеспечения</t>
  </si>
  <si>
    <t>04 1 04 7603Д</t>
  </si>
  <si>
    <t>Обеспечение реализации Закона Республики Тыва "О погребении и похоронном деле в Республике Тыва"</t>
  </si>
  <si>
    <t>04 1 05 00000</t>
  </si>
  <si>
    <t>Субвенции на реализацию Закона Республики Тыва «О погребении и похоронном деле в Республике Тыва»</t>
  </si>
  <si>
    <t>04 1 05 76120</t>
  </si>
  <si>
    <t>Пособия, компенсации, меры социальной поддержки по публичным нормативным обязательствам</t>
  </si>
  <si>
    <t>Подпрограмма "Социальная поддержка и обслуживание граждан возраста, инвалидов и иных категорий граждан в Бай-Тайгинском кожууне"</t>
  </si>
  <si>
    <t>04 2 00 00000</t>
  </si>
  <si>
    <t>Обеспечение реализации Закона РТ "О мерах социальной поддержки ветеранов труда и тружеников тыла"</t>
  </si>
  <si>
    <t>04 2 01 00000</t>
  </si>
  <si>
    <t>04 2 01 76060</t>
  </si>
  <si>
    <t>Обеспечение реализации Закона РТ "О мерах социальной поддержки реабилитированных лиц и лиц признанных пострадавшими от политических репрессий"</t>
  </si>
  <si>
    <t>04 2 02 00000</t>
  </si>
  <si>
    <t>Субвенции на реализацию Закона РТ "О мерах социальной поддержки реабилитированных лиц и лиц признанных пострадавшими от политических репрессий"</t>
  </si>
  <si>
    <t>04 2 02 76080</t>
  </si>
  <si>
    <t>Предоставление поддержку на оплату жилищно-коммунальных услуг отдельным категориям граждан</t>
  </si>
  <si>
    <t>04 2 03 00000</t>
  </si>
  <si>
    <t>Субвенции на оплату жилищно-коммунальных услуг отдельным категориям граждан</t>
  </si>
  <si>
    <t>04 2 03 52500</t>
  </si>
  <si>
    <t>04 2 03 5250F</t>
  </si>
  <si>
    <t>Муниципальная программа "Комплексное развитие сельских территорий в муниципальном районе «Бай-Тайгинский кожуун Республики Тыва» на 2024-2026 годы</t>
  </si>
  <si>
    <t>Сувсидии на улучшение жилищних условий граждан, проживающих на сельских территориях</t>
  </si>
  <si>
    <t>10 1 03 L5761</t>
  </si>
  <si>
    <t>Субсидии гражданам на приобретение жилья</t>
  </si>
  <si>
    <t>Муниципальная программа "Социальная защита семьи и детей  в Бай-Тайгинском кожууне на 2022-2024 годы"</t>
  </si>
  <si>
    <t>13 0 00 00000</t>
  </si>
  <si>
    <t>Создание комплексной работы по социальной реабилитации семей, находящихся в социально опасном положении и трудной жизненной ситуации.</t>
  </si>
  <si>
    <t>13 0 01 70200</t>
  </si>
  <si>
    <t>Социальная поддержка семей с детьми и детей, находящихся в трудной жизненной ситуации.</t>
  </si>
  <si>
    <t>13 0 02 70200</t>
  </si>
  <si>
    <t>Создание благоприятных условий для комплексного развития и жизнедеятельности детей</t>
  </si>
  <si>
    <t>13 0 03 70200</t>
  </si>
  <si>
    <t>Обеспечение безопасного материнства и рождения здоровых детей, охрана здоровья детей и подростков, в т.ч. Репродуктивного здоровья</t>
  </si>
  <si>
    <t>13 0 05 70200</t>
  </si>
  <si>
    <t>Развитие и пропаганда семейных ценностей и традиций, семейных отношений</t>
  </si>
  <si>
    <t>13 0 06 70200</t>
  </si>
  <si>
    <t xml:space="preserve">Повышение статуса семьи, формирование позитивного имиджа семьи </t>
  </si>
  <si>
    <t>13 0 08 70200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</si>
  <si>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родителеям, на 2024 год</t>
  </si>
  <si>
    <t>79 4 00 76180</t>
  </si>
  <si>
    <t>Субвенции местным бюджетам на выплаты дененжных средств на содержание детей в семьях опекунов (попечителей), в приемных семьях и вознограждения, причитающегося приемным родителям, на 2024 год</t>
  </si>
  <si>
    <t>Охрана семьи и детства</t>
  </si>
  <si>
    <t>Муниципальная программа "Развитие образования на 2021-2023 годы муниципального района "Бай-Тайгинский кожуун РТ""</t>
  </si>
  <si>
    <t xml:space="preserve">04 </t>
  </si>
  <si>
    <t>Предоставление компенсации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</si>
  <si>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01 1 07 00000</t>
  </si>
  <si>
    <t>Субвенции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</si>
  <si>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01 1 07 76090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</si>
  <si>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РТ, в части освобождения от родительской платы, взимаемой за присморт и уход за детьми в муниципальных образовательных организациях, предоставляющих дошкольное образование, на территории РТ</t>
  </si>
  <si>
    <t>01 1 07 77200</t>
  </si>
  <si>
    <t>04 1 06 7621Д</t>
  </si>
  <si>
    <t>04 1 07 76220</t>
  </si>
  <si>
    <t>Подпргорамма "Создание условий для обеспечения доступным и комфортным жильем сельского населения"</t>
  </si>
  <si>
    <t>10 1 00 00000</t>
  </si>
  <si>
    <t>Субсидии на реализацию мероприятий по обеспечению жильем молодых семей</t>
  </si>
  <si>
    <t>10 1 01 L4970</t>
  </si>
  <si>
    <t>Другие вопросы в области социальной политики</t>
  </si>
  <si>
    <t>Муниципальная программа "Социальная поддержка граждан в Бай-Тайгинском кожууне на 2022-2024 годы"</t>
  </si>
  <si>
    <t>Обеспечение выполнения передаваемых государственных полномочий в соответствии с действующим законодательством РФ по расчету предоставления жилищных субсидий гражданам</t>
  </si>
  <si>
    <t>04 1 03 00000</t>
  </si>
  <si>
    <t>Субвенции на обеспечение предоставления гражданам субсидий на оплату жилого помещения и коммунальных услуг</t>
  </si>
  <si>
    <t>04 1 03 76040</t>
  </si>
  <si>
    <t>Подпрограмма "Обеспечение реализации муниципальной программы"</t>
  </si>
  <si>
    <t>04 4 00 00000</t>
  </si>
  <si>
    <t>Обеспечение деятельности Управления труда и социального развития администрации Бай-Тайгинского кожууна</t>
  </si>
  <si>
    <t>04 4 01 00000</t>
  </si>
  <si>
    <t>04 4 01 00110</t>
  </si>
  <si>
    <t>04 4 01 00190</t>
  </si>
  <si>
    <t>Реализация мероприятий в сфере социальной политики, не отнесенных к другим подпрограммам муниципальной программы</t>
  </si>
  <si>
    <t>04 4 02 70200</t>
  </si>
  <si>
    <t xml:space="preserve">Муниципальная программа«Реализация муниципальной национальной политики
в Бай-Тайгинском кожууне на 2024-2026 годы»
</t>
  </si>
  <si>
    <t>15 0 00 00000</t>
  </si>
  <si>
    <t>Обеспечение информационной, консультационной и образовательной  поддержки представителей социально ориентированных некоммерческих организаций</t>
  </si>
  <si>
    <t>15 0 05 70200</t>
  </si>
  <si>
    <t>Физическая культура и спорт</t>
  </si>
  <si>
    <t>Другие вопросы в области физической культуры и спорта</t>
  </si>
  <si>
    <t>Муниципальная программа "Развитие физической культуры и спорта в муниципальном районе "Бай-Тайгинский кожуун Республики Тыва" на 2022-2024 годы"</t>
  </si>
  <si>
    <t>12 0 00 00000</t>
  </si>
  <si>
    <t>Организация и проведение спортивно-массовых мероприятий различной направленности на территории  Бай-Тайгинского кожууна</t>
  </si>
  <si>
    <t>12 0 01 70200</t>
  </si>
  <si>
    <t>Средства массовой информации</t>
  </si>
  <si>
    <t xml:space="preserve"> Периодическая печать и издательства</t>
  </si>
  <si>
    <t>Подпрограмма "Развитие информационного общества и средств массовой информации"</t>
  </si>
  <si>
    <t>02 7 02 00000</t>
  </si>
  <si>
    <t>Освещение в сайте администрации Бай-Тайгинского кожууна</t>
  </si>
  <si>
    <t>02 7 02 70200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</si>
  <si>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</si>
  <si>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</si>
  <si>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</t>
  </si>
  <si>
    <t>78 7 00 00000</t>
  </si>
  <si>
    <t>Выравнивание бюджетной обеспеченности сельских (городских ) поселений из районного фонда финансовой поддержки</t>
  </si>
  <si>
    <t>78 7 00 70010</t>
  </si>
  <si>
    <t>Дотации</t>
  </si>
  <si>
    <t>510</t>
  </si>
  <si>
    <t xml:space="preserve"> Дотации на выравнивание бюджетной обеспеченности</t>
  </si>
  <si>
    <t>511</t>
  </si>
  <si>
    <t>Иные дотации</t>
  </si>
  <si>
    <t>78 7 00 70020</t>
  </si>
  <si>
    <t>Прочие межбюджетные трансферты общего характера</t>
  </si>
  <si>
    <t>Иные межбюджетные трансферты  из республиканского бюджета на поощрение муниципальных управленческих команд за содействие достижению показателей деятельности органов исполнительной власти Республики Тыва</t>
  </si>
  <si>
    <t>78 7 00 55490</t>
  </si>
  <si>
    <t xml:space="preserve"> Иные межбюджетные трансферты местным бюджетам за лучшую организацию деятельности по благоустройству, озеленению и чистоте на 2025 год</t>
  </si>
  <si>
    <t>79 9 00 75060</t>
  </si>
  <si>
    <t>Субсидии местным бюджетам на оплату услуг доступа к сети "Интернет" социально значимых объектов</t>
  </si>
  <si>
    <t>78 7 00 70080</t>
  </si>
  <si>
    <t>Субсидии бюджетам муниципальных образований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</si>
  <si>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78 7 00 75060</t>
  </si>
  <si>
    <t>Субсидии на закупку и доставку угля для казенных, бюджетных и автономных  учреждений, расположенных в труднодоступных населенных пунктах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</si>
  <si>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 учреждений (с учетом доставки и услуг поставщика)сельским поселениям</t>
  </si>
  <si>
    <t>Приложение № 7</t>
  </si>
  <si>
    <t>ВЕДОМСТВЕННАЯ СТРУКТУРА РАСХОДОВ БЮДЖЕТА НА 2025 ГОД</t>
  </si>
  <si>
    <t>(тыс.рублей)</t>
  </si>
  <si>
    <t>Мин</t>
  </si>
  <si>
    <t>% исполнения</t>
  </si>
  <si>
    <t>МУНИЦИПАЛЬНОЕ КАЗЕННОЕ УЧРЕЖДЕНИЕ УПРАВЛЕНИЕ КУЛЬТУРЫ АДМИНИСТРАЦИИ МУНИЦИПАЛЬНОГО РАЙОНА "БАЙ-ТАЙГИНСКИЙ КОЖУУН РЕСПУБЛИКИ ТЫВА"</t>
  </si>
  <si>
    <t>001</t>
  </si>
  <si>
    <t>Образование</t>
  </si>
  <si>
    <t>Дополнительное образование детей</t>
  </si>
  <si>
    <t>02 4 01 75200</t>
  </si>
  <si>
    <t>Культура, кинематография</t>
  </si>
  <si>
    <t>Предоставление компенсации расходов на оплату жилых помещений, отопления и освещения  работникам культуры, проживающими и работающим в сельской местности</t>
  </si>
  <si>
    <t>УПРАВЛЕНИЕ ТРУДА И СОЦИАЛЬНОГО РАЗВИТИЯ АДМИНИСТРАЦИИ МУНИЦИПАЛЬНОГО РАЙОНА "БАЙ-ТАЙГИНСКИЙ КОЖУУН РЕСПУБЛИКИ ТЫВА"</t>
  </si>
  <si>
    <t>002</t>
  </si>
  <si>
    <t xml:space="preserve">Субвенции на реализацию Закона Республики Тыва «О погребении и похоронном деле в Республике Тыва» </t>
  </si>
  <si>
    <t>ОТДЕЛ ОПЕКИ И ПОПЕЧИТЕЛЬСТВА АДМИНИСТАРЦИИ МУНИЦИПАЛЬНОГО РАЙОНА "БАЙ-ТАЙГИНСКИЙ КОЖУУН РЕСПУБЛИКИ ТЫВА"</t>
  </si>
  <si>
    <t>003</t>
  </si>
  <si>
    <t>СОЦИАЛЬНАЯ ПОЛИТИКА</t>
  </si>
  <si>
    <t>МУНИЦИПАЛЬНОЕ КАЗЕННОЕ УЧРЕЖДЕНИЕ УПРАВЛЕНИЕ ОБРАЗОВАНИЯ АДМИНИСТРАЦИИ МУНИЦИПАЛЬНОГО РАЙОНА "БАЙ-ТАЙГИНСКИЙ КОЖУУН РЕСПУБЛИКИ ТЫВА"</t>
  </si>
  <si>
    <t>004</t>
  </si>
  <si>
    <t>Межбюджетные трансферты на обеспечение выплат  ежемесячного денежного вознаграждения советникам директора по воспитанию и взаимодействию с детскими общественными объединениями  государственных  общественных  организаций</t>
  </si>
  <si>
    <t>МУНИЦИПАЛЬНОЕ УЧРЕЖДЕНИЕ УПРАВЛЕНИЕ СЕЛЬСКОГО ХОЗЯЙСТВА БАЙ-ТАЙГИНСКОГО КОЖУУНА</t>
  </si>
  <si>
    <t>006</t>
  </si>
  <si>
    <t xml:space="preserve">Развитие сельского хозяйства и регулирование рынков сельскохозяйственной продукции в Бай-Тайгинском кожууне на 2024-2026годы </t>
  </si>
  <si>
    <t xml:space="preserve"> Организация мероприятий проведения дня работников сельского хозяйства «Урожай - 2022»;</t>
  </si>
  <si>
    <t>ФИНАНСОВОЕ УПРАВЛЕНИЕ АДМИНИСТРАЦИИ МУНИЦИПАЛЬНОГО РАЙОНА "БАЙ-ТАЙГИНСКИЙ КОЖУУН РЕСПУБЛИКИ ТЫВА"</t>
  </si>
  <si>
    <t>007</t>
  </si>
  <si>
    <t>Общегосударственные вопросы</t>
  </si>
  <si>
    <t>Муниципальная программа "Управление муниципальными финансами муниципального района "Бай-Тайгинский кожуун РТ" на 2023-2025гг"</t>
  </si>
  <si>
    <t>Национальная оборона</t>
  </si>
  <si>
    <t>Субвенции на осуществление полномочий по  первичному воинскому учету на территориях, где отсутствуют военные комиссариаты</t>
  </si>
  <si>
    <t>Межбюджетные трансферты общего характера бюджетам бюджетной системы Российской Федерации</t>
  </si>
  <si>
    <t>АДМИНИСТРАЦИЯ МУНИЦИПАЛЬНОГО РАЙОНА "БАЙ-ТАЙГИНСКИЙ КОЖУУН РЕСПУБЛИКИ ТЫВА"</t>
  </si>
  <si>
    <t>008</t>
  </si>
  <si>
    <t>Муниципальная программа "Муниципальное управление  муниципального района Бай-Тайгинский кожуун Республики Тыва " на 2025-2027 годы"</t>
  </si>
  <si>
    <t>Национальная экономика</t>
  </si>
  <si>
    <t>Селское хозяйство и рыбаловство</t>
  </si>
  <si>
    <t>Муниципальная программа "Развитие и функционирование дорожно-транспортного хозяйства муниципального района "Бай-Тайгинский кожуун Республики Тыва" на 2025-2027 годы"</t>
  </si>
  <si>
    <t>Муниципальная программа "Создание благоприятных условий  для ведения бизнеса в Бай-Тайгинском кожууне на 2024 – 2026 годы"</t>
  </si>
  <si>
    <t>Энергосбережение и повышение энергетической эффективности на 2025 – 2027 годы</t>
  </si>
  <si>
    <t>18 0 00 70200</t>
  </si>
  <si>
    <t>Коммунальное хозяйство</t>
  </si>
  <si>
    <t>Охрана окружающей среды</t>
  </si>
  <si>
    <t>Муниципальная программа "Реализация молодежной политики муниципального района "Бай-Тайгинский кожуун Республики Тыва" на 2025-2027 годы</t>
  </si>
  <si>
    <t>16 0 00 00000</t>
  </si>
  <si>
    <t>Муниципальная программа "Сохранение здоровья  и формирование здорового образа жизни населения в Бай-Тайгинском кожууне на 2024-2026 годы"</t>
  </si>
  <si>
    <t>Материальная помрщь (выплаты врачам) "Земский доктор" на муниципальном уровне</t>
  </si>
  <si>
    <t>Социальное обеспечение  населения</t>
  </si>
  <si>
    <t>Муниципальная программа "Социальная защита семьи и детей  в Бай-Тайгинском кожууне на 2025-2027 годы"</t>
  </si>
  <si>
    <t xml:space="preserve">Муниципальная программа«Реализация муниципальной национальной политики в Бай-Тайгинском кожууне на 2024-2026 годы»
</t>
  </si>
  <si>
    <t>Муниципальная программа "Развитие физической культуры и спорта в муниципальном районе "Бай-Тайгинский кожуун Республики Тыва" на 2025-2027 годы"</t>
  </si>
  <si>
    <t>ХУРАЛ ПРЕДСТАВИТЕЛЕЙ МУНИЦИПАЛЬНОГО РАЙОНА "БАЙ-ТАЙГИНСКИЙ КОЖУУН РЕСПУБЛИКИ ТЫВА"</t>
  </si>
  <si>
    <t>025</t>
  </si>
  <si>
    <t>КОНТРОЛЬНО-СЧЕТНАЯ ПАЛАТА МУНИЦИПАЛЬНОГО РАЙОНА "БАЙ-ТАЙГИНСКИЙ КОЖУУН РЕСПУБЛИКИ ТЫВА"</t>
  </si>
  <si>
    <t>026</t>
  </si>
  <si>
    <t xml:space="preserve"> СТАТЬЯМ И ВИДАМ РАСХОДОВ КЛАССИФИКАЦИИ РАСХОДОВ БЮДЖЕТА НА ПЛАНОВЫЕ ПЕРИОДЫ 2027-2028 ГОДЫ </t>
  </si>
  <si>
    <t>06 5 04 75309</t>
  </si>
  <si>
    <t>Условно утвержденные расходы</t>
  </si>
  <si>
    <t>Приложение № 9</t>
  </si>
  <si>
    <t>ВЕДОМСТВЕННАЯ СТРУКТУРА РАСХОДОВ БЮДЖЕТА НА 2027-2028 ГОДЫ</t>
  </si>
  <si>
    <t>,</t>
  </si>
  <si>
    <t>Формирование современной комфортной городской  среды  в Бай-Тайгинском кожууне на 2025 -2027 годы.</t>
  </si>
  <si>
    <r>
      <rPr>
        <sz val="9"/>
        <rFont val="Times New Roman"/>
        <charset val="204"/>
      </rPr>
      <t>19 6 04</t>
    </r>
    <r>
      <rPr>
        <sz val="9"/>
        <color rgb="FFFF0000"/>
        <rFont val="Times New Roman"/>
        <charset val="204"/>
      </rPr>
      <t xml:space="preserve"> </t>
    </r>
    <r>
      <rPr>
        <sz val="9"/>
        <rFont val="Times New Roman"/>
        <charset val="204"/>
      </rPr>
      <t>75309</t>
    </r>
  </si>
  <si>
    <t>Приложение № 10</t>
  </si>
  <si>
    <t>РАСПРЕДЕЛЕНИЕ</t>
  </si>
  <si>
    <t>бюджетных ассигнований на реализацию муниципальных программ на 2026 год</t>
  </si>
  <si>
    <t>Разработчики</t>
  </si>
  <si>
    <t>Наименование программ</t>
  </si>
  <si>
    <t>Утверждено решением о бюджете на 2024 год (от 20.12.2023г. № 173)</t>
  </si>
  <si>
    <t>Муниципальное казенное учреждение "Управление образования" администрации муниципального района "Бай-Тайгинский кожуун Республики Тыва"</t>
  </si>
  <si>
    <t>1. Муниципальная программа "Развитие образования муниципального района "Бай-Тайгинский кожуун Республики Тыва" на 2024-2026 годы</t>
  </si>
  <si>
    <t>1.1. Подпрограмма "Развитие дошкольного образования"</t>
  </si>
  <si>
    <t>1.2. Подпрограмма "Развитие общего образования"</t>
  </si>
  <si>
    <t>1.3. Подпрограмма "Развитие дополнительного образования детей"</t>
  </si>
  <si>
    <t>1.5. Подпрограмма "Отдых и оздоровление  детей"</t>
  </si>
  <si>
    <t>1.8. 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местности"</t>
  </si>
  <si>
    <t>1.9. Подпрограмма "Обеспечение реализации муниципальной программы "Развитие образования на 2024-2026 годы муниципального района "Бай-Тайгинский кожуун РТ"</t>
  </si>
  <si>
    <t>Муниципальное казенное учреждение "Управление культуры" администрации муниципального района "Бай-Тайгинский кожуун Республики Тыва"</t>
  </si>
  <si>
    <t>2. Развитие культуры на 2026-2028 годы</t>
  </si>
  <si>
    <t>2.1. Подпрограмма "Библиотечное обслуживание населения"</t>
  </si>
  <si>
    <t>2.2. Подпрограмма "Организация досуга и предоставление услуг организаций культуры"</t>
  </si>
  <si>
    <t>2.4 Подпрограмма "Дополнительное образование и воспитание детей"</t>
  </si>
  <si>
    <t>2.5. Подпрограмма "Создание условий для реализации муниципальной программы"</t>
  </si>
  <si>
    <t>2.6.Предоставление компенсации расходов на оплату жилых помещений, отопления и освещения  работникам культуры и педагогическим работникам, проживающим и работающим в сельской местности</t>
  </si>
  <si>
    <t>2.7. Развитие информационного общества и средств массовой информации</t>
  </si>
  <si>
    <t>2.8 Сохранение и развитие народных художественных промыслов и ремесел</t>
  </si>
  <si>
    <t>Муниципальное учреждение Управление сельского хозяйства Бай-Тайгинского кожууна</t>
  </si>
  <si>
    <t>3. Развитие сельского хозяйства и регулирование рынков сельскохозяйственной продукции в Бай-Тайгинском кожууне на 2024-2026 годы</t>
  </si>
  <si>
    <t>3.1. Подпрограмма "Развитие отраслей сельского хозяйства"</t>
  </si>
  <si>
    <t>3.2. Подпрограмма "Поддержка малых форм хозяйствования"</t>
  </si>
  <si>
    <t>3.3. Подпрограмма "Обеспечение эпизоотического и ветеринарно-санитарного благополучия"</t>
  </si>
  <si>
    <t>3.5. Подпрограмма "Обеспечение реализации муниципальной программы"</t>
  </si>
  <si>
    <t>Управление труда и социального развития администрации муниципального района "Бай-Тайгинский кожуун Республики Тыва"</t>
  </si>
  <si>
    <t>4.Социальная поддержка граждан в Бай-Тайгинском кожууне на 2024-2026 годы</t>
  </si>
  <si>
    <t>4.1. Подпрограмма "Предоставление мер социальной поддержки отдельным категориям граждан и семьям с детьми в Бай-Тайгинском кожууне"</t>
  </si>
  <si>
    <t>4.2. Подпрограмма "Социальная поддержка и обслуживание граждан возраста, инвалидов и иных категорий граждан в Бай-Тайгинском кожууне"</t>
  </si>
  <si>
    <t>4.4. Подпрограмма "Обеспечение реализации муниципальной программы"</t>
  </si>
  <si>
    <t>4.5. Подпрограмма "Пенсии за выслугу лет лицам, завещавшим государственные должности Республики Тыва"</t>
  </si>
  <si>
    <t>Финансовое управление администрации муниципального района "Бай-Тайгинский кожуун Республики Тыва"</t>
  </si>
  <si>
    <t>5. Управление муниципальными финансами муниципального района "Бай-Тайгинский кожуун РТ" на 2023-2025 годы</t>
  </si>
  <si>
    <t>5.1  Управление бюджетным процессом и его совершенствование</t>
  </si>
  <si>
    <t>5.2 Управление муниципальным долгом</t>
  </si>
  <si>
    <t>5.3. Подпрограмма "Обеспечение реализации муниципальной программы "Управление муниципальными финансами муниципального района "Бай-Тайгинский кожуун РТ" на 2023-2025 годы""</t>
  </si>
  <si>
    <t>5.4 Содействие развитию доходного потенциала муниципального образования. Поддержка самооблажения граждан в сельских поселениях Бай-Тайгинского кожууна на 2020-2022гг</t>
  </si>
  <si>
    <t>Администрация муниципального района "Бай-Тайгинский кожуун Республики Тыва"</t>
  </si>
  <si>
    <t>6. Сохранение и формирование здорового образа жизни населения в Бай-Тайгинском кожууне на 2024-2026 гг</t>
  </si>
  <si>
    <t>6.1 Совершенствование методов выявления, диагностики, лечения туберкулеза, реабилитация больных туберкулезом</t>
  </si>
  <si>
    <t>6.4 Материальная помощь (выплаты врачам) «Земский доктор» на муниципальном  уровне</t>
  </si>
  <si>
    <t>7. Создание благоприятных условий для ведения бизнеса в Бай-Тайгинском кожууне  на 2022-2024 годы</t>
  </si>
  <si>
    <t>7.1.Развитие инвестиционной привлекательности и улучшения инвестиционного климата Бай-Тайгинского кожууна</t>
  </si>
  <si>
    <t>7.2.Развитие малого и среднего предпринимательства в Бай-Тайгинскомкожууне </t>
  </si>
  <si>
    <t>8.  Предупреждение и ликвидация последствий чрезвычайных ситуаций, реализация мер пожарной безопасности  на территории Бай-Тайгинского кожууна на 2024-2026 годы</t>
  </si>
  <si>
    <t>9. Обеспечение общественного порядка и противодействие преступности на территории муниципального района "Бай-Тайгинский кожуун республики Тыва" на 2025-2027 годы.</t>
  </si>
  <si>
    <t>10. Комплексное развитие сельских территорий в муниципальном районе «Бай-Тайгинский кожуун Республики Тыва» на 2024-2026 годы</t>
  </si>
  <si>
    <t xml:space="preserve">10.1. Создание условий для обеспечения доступным и комфортным жильем сельского населения </t>
  </si>
  <si>
    <t>10.2. Благоустройство сельских территорий</t>
  </si>
  <si>
    <t>10.3. земельно-имущественные отношения</t>
  </si>
  <si>
    <t>11. Реализация молодежной политики  муниципального района "Бай-Тайгинский кожуун РТ" на 2025-2027 годы</t>
  </si>
  <si>
    <t>12. Развитие физической культуры и спорта в муниципальном районе "Бай-Тайгинский кожуун Республики Тыва на 2025 -2027 годы"</t>
  </si>
  <si>
    <t xml:space="preserve">13. Социальная защита семьи и детей в Бай-Тайгинском кожууне на 2025-2027 годы </t>
  </si>
  <si>
    <t>14. Развитие и функционирование дорожно-транспортного хозяйства муниципального района "Бай-Тайгинский кожуун РТ" на 2025-2027 годы</t>
  </si>
  <si>
    <t xml:space="preserve">15. «Реализация муниципальной национальной политики в Бай-Тайгинском кожууне на 2024-2026 годы»
</t>
  </si>
  <si>
    <t>16. Развитие туризма в Бай-Тайгинском кожууне на 2024-2026 годы</t>
  </si>
  <si>
    <t>17. Муниципальное управление  муниципального района «Бай-Тайгинский кожуун Республики Тыва» на 2025 – 2027 годы</t>
  </si>
  <si>
    <t xml:space="preserve">18.  Энергосбережение и повышение энергетической эффективности на 2025-– 2027 годы </t>
  </si>
  <si>
    <t>19.  Формирование современной комфортной городской  среды  в Бай-Тайгинском кожууне на 2025 -2027 годы</t>
  </si>
  <si>
    <t>бюджетных ассигнований на реализацию муниципальных программ на плановые периоды 2027-2028 годы</t>
  </si>
  <si>
    <t>Приложение № 12</t>
  </si>
  <si>
    <t>Распределение</t>
  </si>
  <si>
    <t>межбюджетных трансфертов бюджетам сельских поселений в виде дотаций на выравнивание бюджетной обеспеченности на 2026 год</t>
  </si>
  <si>
    <t>(тыс.руб.)</t>
  </si>
  <si>
    <t>№ п/п</t>
  </si>
  <si>
    <t>Наименование сельских поселений</t>
  </si>
  <si>
    <t>сумон Бай-Тал</t>
  </si>
  <si>
    <t>сумон Кызыл-Даг</t>
  </si>
  <si>
    <t>сумон Кара-Хол</t>
  </si>
  <si>
    <t>сумон Хемчик</t>
  </si>
  <si>
    <t>сумон Шуй</t>
  </si>
  <si>
    <t>сумон Ээр-Хавак</t>
  </si>
  <si>
    <t>сумон Тээли</t>
  </si>
  <si>
    <t xml:space="preserve">Всего </t>
  </si>
  <si>
    <t>Приложение № 13</t>
  </si>
  <si>
    <t>межбюджетных трансфертов бюджетам сельских поселений в виде дотаций на выравнивание бюджетной обеспеченности на 2027-2028 годы</t>
  </si>
  <si>
    <t>Приложение № 14</t>
  </si>
  <si>
    <t>Дотаций бюджетам  муниципальных образований на поддержку мер по обеспечению сбалансированности бюджетов на 2026 год</t>
  </si>
  <si>
    <t>Приложение № 15</t>
  </si>
  <si>
    <t>Приложение № 16</t>
  </si>
  <si>
    <t xml:space="preserve">Распределение </t>
  </si>
  <si>
    <t>бюджетных ассигнований на осуществление бюджетных инвестиций</t>
  </si>
  <si>
    <t>Наименование объекта и его местонахождение</t>
  </si>
  <si>
    <t>Всего</t>
  </si>
  <si>
    <t>ФБ</t>
  </si>
  <si>
    <t>РБ</t>
  </si>
  <si>
    <t>МБ</t>
  </si>
  <si>
    <t>Обеспечение жильем молодых семей</t>
  </si>
  <si>
    <t>строительство</t>
  </si>
  <si>
    <t>реконструкция</t>
  </si>
  <si>
    <t>псд</t>
  </si>
  <si>
    <t>Приложение № 18</t>
  </si>
  <si>
    <t>межбюджетных трансфертов бюджетам сельских поселений в виде субвенций на осуществление полномочий по первичному воинскому учету на территориях, где отсутствуют военные комиссариаты, на 2026 год</t>
  </si>
  <si>
    <t>Приложение № 19</t>
  </si>
  <si>
    <t>межбюджетных трансфертов бюджетам сельских поселений в виде субвенций на осуществление полномочий по первичному воинскому учету на территориях, где отсутствуют военные комиссариаты, на 2027-2028 годы</t>
  </si>
  <si>
    <t>Приложение № 20</t>
  </si>
  <si>
    <t>Распределение субсидии на закупку и доставку угля бюджетным учреждениям, расположенным в труднодоступных местах с ограниченными сроками завоза грузов, на 2026 год</t>
  </si>
  <si>
    <t>1.</t>
  </si>
  <si>
    <t xml:space="preserve">В С Е Г О </t>
  </si>
  <si>
    <t>Приложение № 21</t>
  </si>
  <si>
    <t>Распределение субсидии на закупку и доставку угля бюджетным учреждениям, расположенным в труднодоступных местах с ограниченными сроками завоза грузов на 2027-2028 годы</t>
  </si>
  <si>
    <t>Приложение № 22</t>
  </si>
  <si>
    <t>Распределение субсидий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учреждений (с учетом доставки и услуг поставщика), на 2026 год</t>
  </si>
  <si>
    <t>Приложение № 23</t>
  </si>
  <si>
    <t>Распределение субсидий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учреждений (с учетом доставки и услуг поставщика), на 2027-2028 годы</t>
  </si>
  <si>
    <t>Приложение № 27</t>
  </si>
  <si>
    <t xml:space="preserve"> к Решению хурала представителей</t>
  </si>
  <si>
    <t xml:space="preserve"> муниципального района </t>
  </si>
  <si>
    <t>публичных нормативных обязательств муниципального района "Бай-Тайгинского кожууна Республики Тыва" на 2026 год и на плановый период 2027-2028 годов</t>
  </si>
  <si>
    <t>Наименование публичного нормативного обязательства</t>
  </si>
  <si>
    <t>Код строки</t>
  </si>
  <si>
    <t>Реквизиты нормативного правового акта</t>
  </si>
  <si>
    <t>Дата втупления в силу</t>
  </si>
  <si>
    <t>Код расходов по БК</t>
  </si>
  <si>
    <t>Сумма</t>
  </si>
  <si>
    <t>вид</t>
  </si>
  <si>
    <t>дата</t>
  </si>
  <si>
    <t>номер</t>
  </si>
  <si>
    <t>название</t>
  </si>
  <si>
    <t>раздел</t>
  </si>
  <si>
    <t>подраздел</t>
  </si>
  <si>
    <t>целевая статья</t>
  </si>
  <si>
    <t>вид расходов</t>
  </si>
  <si>
    <t>2026г.</t>
  </si>
  <si>
    <t>2027г.</t>
  </si>
  <si>
    <t>2028г.</t>
  </si>
  <si>
    <t>Материальная поддержка материнства, отцовства и детства</t>
  </si>
  <si>
    <t>Закон Республики Тыва</t>
  </si>
  <si>
    <t>1049 ВХ-1</t>
  </si>
  <si>
    <t>"О порядке назначения и выплаты ежемесячного пособия на ребенка"</t>
  </si>
  <si>
    <t>313</t>
  </si>
  <si>
    <t>Меры социальной поддержки ветеранов труда и Великой Отечественной Войны, проработавших в тылу в период с 22 июня 1941 года по май 1945 года не менее шести месяцев, исключая период раброты на временно оккупированных территориях СССР, либо лиц, награжденных орденами и медалями СССР за самоотверженный труд в период Великой Отечественной Войны</t>
  </si>
  <si>
    <t>1159 ВХ-1</t>
  </si>
  <si>
    <t>"О мерах социальной поддержки ветеранов труда и Великой Отечественной Войны, проработавших в тылу в период с 22 июня 1941 года по май 1945 года не менее шести месяцев, исключая период раброты на временно оккупированных территориях СССР, либо лиц, награжденных орденами и медалями СССР за самоотверженный труд в период Великой Отечественной Войны"</t>
  </si>
  <si>
    <t>Меры социальной поддержки реабилитированных лиц и лиц, признанных пострадавшими от политических репрессий</t>
  </si>
  <si>
    <t>1147 ВХ-1</t>
  </si>
  <si>
    <t>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</si>
  <si>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отдельных категорий граждан</t>
  </si>
  <si>
    <t>1560 ВХ-1</t>
  </si>
  <si>
    <t>"О наделении органов местного самоуправления  муниципальных образований отдельными государственными полномочиями РТ в области социальной поддержки отдельных категорий граждан"</t>
  </si>
  <si>
    <t>321</t>
  </si>
  <si>
    <t>Предоставление субсидий на оплату жилого помещения и коммунальных услуг</t>
  </si>
  <si>
    <t>005</t>
  </si>
  <si>
    <t>Федеральный закон, Постановление Правительства Российской Федерации</t>
  </si>
  <si>
    <t>29.12.2004, 14.12.2005</t>
  </si>
  <si>
    <t>188-ФЗ;   761</t>
  </si>
  <si>
    <t>"Жилищный кодекс РФ", "О предоставлении субсидий на оплату жилого помещения и коммунальных услуг""</t>
  </si>
  <si>
    <t>01.03.2005 , 19.12.2005</t>
  </si>
  <si>
    <t>323</t>
  </si>
  <si>
    <t>Социальная поддержка отдельных категорий граждан</t>
  </si>
  <si>
    <t>Постановление Правительства Республики Тыва</t>
  </si>
  <si>
    <t>175</t>
  </si>
  <si>
    <t>"О порядке обеспечения равной доступности услуг общественного транспорта для отдельных категорий граждан на территории Республики Тыва, оказание мер социальной поддержке которых относится к ведению Российской Федерации"</t>
  </si>
  <si>
    <t>10 дней со дня официального опубликования</t>
  </si>
  <si>
    <t xml:space="preserve">10 </t>
  </si>
  <si>
    <t>04 1 07 56110</t>
  </si>
  <si>
    <t>Социальная поддержка неработающим гражданам</t>
  </si>
  <si>
    <t>Федеральный Закон</t>
  </si>
  <si>
    <t>8</t>
  </si>
  <si>
    <t>"О погребении и похоронном деле"</t>
  </si>
  <si>
    <t>01.01.1997</t>
  </si>
  <si>
    <t>Ежемесячные выплаты компенсации в части родительской платы за содержание ребенка в муниципальных учреждениях</t>
  </si>
  <si>
    <t>92-ЗХ-2</t>
  </si>
  <si>
    <t>"О порядке предоставления финансовой помощи из бюджета Республики Тыва местным бюджетам в виде субвенции на выплату  компенсации в части родительской платы за содержание ребенка в муниципальных учреждениях, реализующих основную общеобразовательную программу дошкольного образования"</t>
  </si>
  <si>
    <t>17.05.2007</t>
  </si>
  <si>
    <t>Предоставление ежемесячной денежной  выплаты в связи с рождением (усыновлением) третьего ребенка или последующих детей до достижения ребенком возраста трех лет</t>
  </si>
  <si>
    <t>011</t>
  </si>
  <si>
    <t>496</t>
  </si>
  <si>
    <t>"О ежемесячной денежной  выплаты в связи с рождением (усыновлением) третьего ребенка или последующих детей до достижения ребенком возраста трех лет"</t>
  </si>
  <si>
    <t>04 1 Р1 50840</t>
  </si>
  <si>
    <t>субвенций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организациях, на 2026 год</t>
  </si>
  <si>
    <t>Предоставление денежных средств на содержание детей в семьях опекунов (попечителей), в приемных семьях и вознаграждения, причитающегося приемным родителям, на 2024 год</t>
  </si>
  <si>
    <t>013</t>
  </si>
  <si>
    <t>933-ЗРТ</t>
  </si>
  <si>
    <t>"О наделении органов местного самоуправления муниципальных районов и городских округов Республики Тыва отдельными государственными полномочиями по опеке и попечительству в отношении несовершеннолетних, а также по обеспечению детей-сирот, детей, оставшихся без попечения родителей, лиц из числа детей-сирот и детей, оставшихся без попечения родителей, жилыми помещениями"</t>
  </si>
  <si>
    <t>79 5 00 76180</t>
  </si>
  <si>
    <t>Итого</t>
  </si>
  <si>
    <t>Приложение №28</t>
  </si>
  <si>
    <t>к Решению хурала представителей</t>
  </si>
  <si>
    <t xml:space="preserve">от "     "  ____________  2025 года № </t>
  </si>
  <si>
    <t>"О проекте  бюджета муниципального района</t>
  </si>
  <si>
    <t xml:space="preserve">   на 2026 год и на плановый период 2027-2028 годов"</t>
  </si>
  <si>
    <t xml:space="preserve">Верхний предел муниципального долга муниципального района </t>
  </si>
  <si>
    <t>"Бай-Тайгинский кожуун Республики Тыва" на 01.01.2026 г.</t>
  </si>
  <si>
    <t>Величина внутрен-него муници-пального долга на 01.01.2014 г.</t>
  </si>
  <si>
    <t>Величина внутрен-него муници-пального долга на 01.01.2015г.</t>
  </si>
  <si>
    <t>Величина внутрен-него муници-пального долга на 01.01.2024 г.</t>
  </si>
  <si>
    <t>Величина внутрен-него муници-пального долга на 01.01.2025 г.</t>
  </si>
  <si>
    <t>Величина внутрен-него муници-пального долга на 01.01.2026 г.</t>
  </si>
  <si>
    <t>основ-ной долг</t>
  </si>
  <si>
    <t>процен-ты</t>
  </si>
  <si>
    <t>Муниципальный долг по финансовым обязательствам муниципального района</t>
  </si>
  <si>
    <t>Кредитные соглашения и договоры, заключенные от имени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</si>
</sst>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176" formatCode="_(* #\ ##0.00_);_(* \(#\ ##0.00\);_(* &quot;-&quot;??_);_(@_)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General"/>
    <numFmt numFmtId="181" formatCode="dd\.mm\.yyyy"/>
    <numFmt numFmtId="182" formatCode="0.0"/>
    <numFmt numFmtId="183" formatCode="_(* #\ ##0.0_);_(* \(#\ ##0.0\);_(* &quot;-&quot;??_);_(@_)"/>
    <numFmt numFmtId="184" formatCode="_(* #\ ##0.00000_);_(* \(#\ ##0.00000\);_(* &quot;-&quot;??_);_(@_)"/>
    <numFmt numFmtId="185" formatCode="_-* #\ ##0.00000\ _₽_-;\-* #\ ##0.00000\ _₽_-;_-* &quot;-&quot;?\ _₽_-;_-@_-"/>
    <numFmt numFmtId="186" formatCode="#\ ##0.0"/>
    <numFmt numFmtId="187" formatCode="#\ ##0.00000"/>
    <numFmt numFmtId="188" formatCode="dd\.mmm"/>
    <numFmt numFmtId="189" formatCode="#\ ##0.000"/>
    <numFmt numFmtId="190" formatCode="0.00000"/>
    <numFmt numFmtId="191" formatCode="#\ ##0"/>
    <numFmt numFmtId="192" formatCode="_(* #\ ##0.0000000_);_(* \(#\ ##0.0000000\);_(* &quot;-&quot;??_);_(@_)"/>
    <numFmt numFmtId="193" formatCode="#\ ##0.00"/>
    <numFmt numFmtId="194" formatCode="0.0%"/>
    <numFmt numFmtId="195" formatCode="0.000000"/>
    <numFmt numFmtId="196" formatCode="0.000"/>
    <numFmt numFmtId="197" formatCode="0.0000"/>
    <numFmt numFmtId="198" formatCode="[$-F800]dddd\,\ mmmm\ dd\,\ yyyy"/>
  </numFmts>
  <fonts count="65">
    <font>
      <sz val="10"/>
      <name val="Arial"/>
      <charset val="134"/>
    </font>
    <font>
      <sz val="12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7"/>
      <name val="Times New Roman"/>
      <charset val="204"/>
    </font>
    <font>
      <sz val="5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12"/>
      <name val="Arial"/>
      <charset val="204"/>
    </font>
    <font>
      <b/>
      <sz val="10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b/>
      <i/>
      <sz val="8"/>
      <name val="Times New Roman"/>
      <charset val="204"/>
    </font>
    <font>
      <b/>
      <i/>
      <sz val="9"/>
      <name val="Times New Roman"/>
      <charset val="204"/>
    </font>
    <font>
      <b/>
      <i/>
      <sz val="8"/>
      <color indexed="8"/>
      <name val="Times New Roman"/>
      <charset val="204"/>
    </font>
    <font>
      <sz val="8"/>
      <color indexed="8"/>
      <name val="Times New Roman"/>
      <charset val="204"/>
    </font>
    <font>
      <sz val="8"/>
      <color rgb="FF000000"/>
      <name val="Times New Roman"/>
      <charset val="204"/>
    </font>
    <font>
      <b/>
      <i/>
      <sz val="8"/>
      <color rgb="FF000000"/>
      <name val="Times New Roman"/>
      <charset val="204"/>
    </font>
    <font>
      <sz val="7"/>
      <name val="Arial"/>
      <charset val="204"/>
    </font>
    <font>
      <sz val="8"/>
      <name val="Arial"/>
      <charset val="204"/>
    </font>
    <font>
      <b/>
      <sz val="11"/>
      <color indexed="8"/>
      <name val="Times New Roman"/>
      <charset val="204"/>
    </font>
    <font>
      <i/>
      <sz val="8"/>
      <name val="Times New Roman"/>
      <charset val="204"/>
    </font>
    <font>
      <i/>
      <sz val="10"/>
      <name val="Times New Roman"/>
      <charset val="204"/>
    </font>
    <font>
      <i/>
      <sz val="9"/>
      <name val="Times New Roman"/>
      <charset val="204"/>
    </font>
    <font>
      <b/>
      <sz val="8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0"/>
      <color indexed="8"/>
      <name val="Times New Roman"/>
      <charset val="204"/>
    </font>
    <font>
      <sz val="9"/>
      <color rgb="FFFF0000"/>
      <name val="Times New Roman"/>
      <charset val="204"/>
    </font>
    <font>
      <sz val="10"/>
      <color rgb="FFFF0000"/>
      <name val="Times New Roman"/>
      <charset val="204"/>
    </font>
    <font>
      <sz val="10"/>
      <color indexed="8"/>
      <name val="Times New Roman"/>
      <charset val="204"/>
    </font>
    <font>
      <b/>
      <i/>
      <sz val="10"/>
      <name val="Times New Roman"/>
      <charset val="204"/>
    </font>
    <font>
      <b/>
      <i/>
      <sz val="10"/>
      <color indexed="8"/>
      <name val="Times New Roman"/>
      <charset val="204"/>
    </font>
    <font>
      <sz val="12"/>
      <color indexed="8"/>
      <name val="Times New Roman"/>
      <charset val="204"/>
    </font>
    <font>
      <i/>
      <sz val="12"/>
      <name val="Times New Roman"/>
      <charset val="204"/>
    </font>
    <font>
      <sz val="12"/>
      <name val="Courier New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0"/>
      <color theme="10"/>
      <name val="Arial"/>
      <charset val="20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Arial"/>
      <charset val="204"/>
    </font>
    <font>
      <sz val="10"/>
      <name val="Arial Cyr"/>
      <charset val="204"/>
    </font>
    <font>
      <b/>
      <sz val="9"/>
      <name val="Tahoma"/>
      <charset val="1"/>
    </font>
    <font>
      <sz val="9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76" fontId="40" fillId="0" borderId="0" applyFont="0" applyFill="0" applyBorder="0" applyAlignment="0" applyProtection="0"/>
    <xf numFmtId="177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178" fontId="41" fillId="0" borderId="0" applyFont="0" applyFill="0" applyBorder="0" applyAlignment="0" applyProtection="0">
      <alignment vertical="center"/>
    </xf>
    <xf numFmtId="17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1" fillId="6" borderId="1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18" applyNumberFormat="0" applyAlignment="0" applyProtection="0">
      <alignment vertical="center"/>
    </xf>
    <xf numFmtId="0" fontId="51" fillId="8" borderId="19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3" fillId="9" borderId="20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180" fontId="61" fillId="0" borderId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</cellStyleXfs>
  <cellXfs count="455">
    <xf numFmtId="0" fontId="0" fillId="0" borderId="0" xfId="0"/>
    <xf numFmtId="0" fontId="1" fillId="0" borderId="0" xfId="56" applyFont="1"/>
    <xf numFmtId="0" fontId="2" fillId="0" borderId="0" xfId="0" applyFont="1"/>
    <xf numFmtId="0" fontId="2" fillId="0" borderId="0" xfId="56" applyFont="1" applyAlignment="1">
      <alignment horizontal="righ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56" applyFont="1" applyBorder="1"/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56" applyFont="1"/>
    <xf numFmtId="0" fontId="2" fillId="0" borderId="0" xfId="56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49" fontId="7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8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/>
    </xf>
    <xf numFmtId="182" fontId="7" fillId="0" borderId="0" xfId="0" applyNumberFormat="1" applyFont="1"/>
    <xf numFmtId="182" fontId="4" fillId="0" borderId="1" xfId="0" applyNumberFormat="1" applyFont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/>
    </xf>
    <xf numFmtId="182" fontId="7" fillId="0" borderId="0" xfId="0" applyNumberFormat="1" applyFont="1" applyFill="1" applyBorder="1" applyAlignment="1">
      <alignment horizontal="center" wrapText="1"/>
    </xf>
    <xf numFmtId="182" fontId="2" fillId="0" borderId="0" xfId="0" applyNumberFormat="1" applyFont="1"/>
    <xf numFmtId="0" fontId="1" fillId="0" borderId="0" xfId="57" applyFont="1" applyAlignment="1">
      <alignment horizontal="center" vertical="center"/>
    </xf>
    <xf numFmtId="0" fontId="1" fillId="0" borderId="0" xfId="57" applyFont="1"/>
    <xf numFmtId="0" fontId="10" fillId="0" borderId="0" xfId="57" applyFont="1"/>
    <xf numFmtId="0" fontId="11" fillId="0" borderId="0" xfId="0" applyFont="1"/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0" fillId="0" borderId="0" xfId="57" applyFont="1" applyAlignment="1">
      <alignment horizontal="center" vertical="center" wrapText="1"/>
    </xf>
    <xf numFmtId="0" fontId="10" fillId="0" borderId="0" xfId="57" applyFont="1" applyAlignment="1">
      <alignment horizontal="center" wrapText="1"/>
    </xf>
    <xf numFmtId="0" fontId="10" fillId="0" borderId="0" xfId="57" applyFont="1" applyAlignment="1">
      <alignment horizontal="center"/>
    </xf>
    <xf numFmtId="0" fontId="1" fillId="0" borderId="0" xfId="57" applyFont="1" applyBorder="1" applyAlignment="1">
      <alignment horizontal="right"/>
    </xf>
    <xf numFmtId="0" fontId="10" fillId="0" borderId="1" xfId="57" applyFont="1" applyBorder="1" applyAlignment="1">
      <alignment horizontal="center" vertical="center" wrapText="1"/>
    </xf>
    <xf numFmtId="0" fontId="1" fillId="0" borderId="1" xfId="57" applyFont="1" applyBorder="1" applyAlignment="1">
      <alignment horizontal="center" vertical="center"/>
    </xf>
    <xf numFmtId="0" fontId="1" fillId="0" borderId="8" xfId="57" applyFont="1" applyBorder="1" applyAlignment="1">
      <alignment horizontal="center" vertical="center"/>
    </xf>
    <xf numFmtId="0" fontId="10" fillId="0" borderId="1" xfId="57" applyFont="1" applyBorder="1" applyAlignment="1">
      <alignment horizontal="center" vertical="center"/>
    </xf>
    <xf numFmtId="0" fontId="10" fillId="0" borderId="0" xfId="57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57" applyFont="1" applyAlignment="1">
      <alignment horizontal="right" vertical="center"/>
    </xf>
    <xf numFmtId="0" fontId="1" fillId="0" borderId="7" xfId="57" applyFont="1" applyBorder="1" applyAlignment="1">
      <alignment horizontal="center" vertical="center"/>
    </xf>
    <xf numFmtId="0" fontId="10" fillId="0" borderId="4" xfId="57" applyFont="1" applyBorder="1" applyAlignment="1">
      <alignment horizontal="center" vertical="center" wrapText="1"/>
    </xf>
    <xf numFmtId="0" fontId="10" fillId="0" borderId="4" xfId="57" applyFont="1" applyBorder="1" applyAlignment="1">
      <alignment horizontal="center" vertical="center"/>
    </xf>
    <xf numFmtId="0" fontId="10" fillId="0" borderId="10" xfId="57" applyFont="1" applyBorder="1" applyAlignment="1">
      <alignment horizontal="center" vertical="center"/>
    </xf>
    <xf numFmtId="0" fontId="10" fillId="0" borderId="0" xfId="57" applyFont="1" applyAlignment="1">
      <alignment horizontal="right" vertical="center"/>
    </xf>
    <xf numFmtId="0" fontId="1" fillId="0" borderId="9" xfId="57" applyFont="1" applyBorder="1" applyAlignment="1">
      <alignment horizontal="center" vertical="center"/>
    </xf>
    <xf numFmtId="0" fontId="1" fillId="0" borderId="7" xfId="57" applyFont="1" applyBorder="1" applyAlignment="1">
      <alignment vertical="center"/>
    </xf>
    <xf numFmtId="0" fontId="10" fillId="0" borderId="2" xfId="57" applyFont="1" applyBorder="1" applyAlignment="1">
      <alignment vertical="center" wrapText="1"/>
    </xf>
    <xf numFmtId="0" fontId="10" fillId="0" borderId="8" xfId="57" applyFont="1" applyBorder="1" applyAlignment="1">
      <alignment horizontal="center" vertical="center"/>
    </xf>
    <xf numFmtId="0" fontId="1" fillId="0" borderId="7" xfId="57" applyFont="1" applyBorder="1" applyAlignment="1">
      <alignment horizontal="right"/>
    </xf>
    <xf numFmtId="0" fontId="1" fillId="0" borderId="0" xfId="57" applyFont="1" applyAlignment="1">
      <alignment wrapText="1"/>
    </xf>
    <xf numFmtId="0" fontId="1" fillId="0" borderId="0" xfId="57" applyFont="1" applyAlignment="1"/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1" xfId="57" applyFont="1" applyBorder="1" applyAlignment="1">
      <alignment horizontal="center"/>
    </xf>
    <xf numFmtId="183" fontId="1" fillId="0" borderId="1" xfId="1" applyNumberFormat="1" applyFont="1" applyBorder="1" applyAlignment="1">
      <alignment horizontal="center"/>
    </xf>
    <xf numFmtId="183" fontId="1" fillId="0" borderId="1" xfId="1" applyNumberFormat="1" applyFont="1" applyBorder="1" applyAlignment="1"/>
    <xf numFmtId="0" fontId="10" fillId="0" borderId="1" xfId="57" applyFont="1" applyBorder="1"/>
    <xf numFmtId="0" fontId="10" fillId="0" borderId="1" xfId="57" applyFont="1" applyBorder="1" applyAlignment="1">
      <alignment horizontal="center"/>
    </xf>
    <xf numFmtId="183" fontId="10" fillId="0" borderId="1" xfId="1" applyNumberFormat="1" applyFont="1" applyBorder="1" applyAlignment="1"/>
    <xf numFmtId="182" fontId="1" fillId="0" borderId="0" xfId="57" applyNumberFormat="1" applyFont="1" applyAlignment="1">
      <alignment horizontal="center"/>
    </xf>
    <xf numFmtId="0" fontId="1" fillId="0" borderId="0" xfId="57" applyFont="1" applyAlignment="1">
      <alignment horizontal="center"/>
    </xf>
    <xf numFmtId="0" fontId="9" fillId="0" borderId="0" xfId="57" applyFont="1"/>
    <xf numFmtId="180" fontId="12" fillId="0" borderId="13" xfId="52" applyFont="1" applyFill="1" applyBorder="1" applyAlignment="1" applyProtection="1">
      <alignment horizontal="center" vertical="center" wrapText="1"/>
    </xf>
    <xf numFmtId="180" fontId="13" fillId="3" borderId="13" xfId="52" applyFont="1" applyFill="1" applyBorder="1" applyAlignment="1" applyProtection="1">
      <alignment horizontal="center" vertical="center" wrapText="1"/>
    </xf>
    <xf numFmtId="180" fontId="13" fillId="3" borderId="14" xfId="52" applyFont="1" applyFill="1" applyBorder="1" applyAlignment="1" applyProtection="1">
      <alignment horizontal="center" vertical="center" wrapText="1"/>
    </xf>
    <xf numFmtId="180" fontId="13" fillId="3" borderId="1" xfId="52" applyFont="1" applyFill="1" applyBorder="1" applyAlignment="1" applyProtection="1">
      <alignment horizontal="center" vertical="center" wrapText="1"/>
    </xf>
    <xf numFmtId="0" fontId="14" fillId="0" borderId="1" xfId="57" applyFont="1" applyBorder="1"/>
    <xf numFmtId="0" fontId="9" fillId="0" borderId="0" xfId="57" applyFont="1" applyAlignment="1">
      <alignment wrapText="1"/>
    </xf>
    <xf numFmtId="0" fontId="14" fillId="0" borderId="0" xfId="57" applyFont="1"/>
    <xf numFmtId="184" fontId="1" fillId="0" borderId="1" xfId="1" applyNumberFormat="1" applyFont="1" applyBorder="1" applyAlignment="1"/>
    <xf numFmtId="184" fontId="10" fillId="0" borderId="1" xfId="1" applyNumberFormat="1" applyFont="1" applyBorder="1" applyAlignment="1"/>
    <xf numFmtId="185" fontId="7" fillId="0" borderId="0" xfId="57" applyNumberFormat="1" applyFont="1"/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186" fontId="1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5" fillId="2" borderId="0" xfId="55" applyFont="1" applyFill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1" xfId="55" applyFont="1" applyFill="1" applyBorder="1" applyAlignment="1">
      <alignment horizontal="center" vertical="center" wrapText="1"/>
    </xf>
    <xf numFmtId="186" fontId="15" fillId="2" borderId="1" xfId="1" applyNumberFormat="1" applyFont="1" applyFill="1" applyBorder="1" applyAlignment="1">
      <alignment horizontal="center" vertical="center" wrapText="1"/>
    </xf>
    <xf numFmtId="187" fontId="15" fillId="2" borderId="1" xfId="55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187" fontId="18" fillId="2" borderId="1" xfId="55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left" vertical="center" wrapText="1"/>
    </xf>
    <xf numFmtId="187" fontId="16" fillId="2" borderId="1" xfId="55" applyNumberFormat="1" applyFont="1" applyFill="1" applyBorder="1" applyAlignment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187" fontId="18" fillId="2" borderId="1" xfId="1" applyNumberFormat="1" applyFont="1" applyFill="1" applyBorder="1" applyAlignment="1">
      <alignment horizontal="center" vertical="center" wrapText="1"/>
    </xf>
    <xf numFmtId="0" fontId="7" fillId="2" borderId="12" xfId="55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187" fontId="16" fillId="2" borderId="1" xfId="1" applyNumberFormat="1" applyFont="1" applyFill="1" applyBorder="1" applyAlignment="1">
      <alignment horizontal="center" vertical="center" wrapText="1"/>
    </xf>
    <xf numFmtId="188" fontId="7" fillId="2" borderId="1" xfId="0" applyNumberFormat="1" applyFont="1" applyFill="1" applyBorder="1" applyAlignment="1">
      <alignment horizontal="left" vertical="center" wrapText="1"/>
    </xf>
    <xf numFmtId="0" fontId="7" fillId="2" borderId="3" xfId="55" applyFont="1" applyFill="1" applyBorder="1" applyAlignment="1">
      <alignment horizontal="center" vertical="center" wrapText="1"/>
    </xf>
    <xf numFmtId="187" fontId="18" fillId="2" borderId="1" xfId="0" applyNumberFormat="1" applyFont="1" applyFill="1" applyBorder="1" applyAlignment="1">
      <alignment horizontal="center" vertical="center" wrapText="1"/>
    </xf>
    <xf numFmtId="187" fontId="16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0" fontId="20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187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187" fontId="15" fillId="2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88" fontId="20" fillId="2" borderId="1" xfId="0" applyNumberFormat="1" applyFont="1" applyFill="1" applyBorder="1" applyAlignment="1">
      <alignment horizontal="left" vertical="center" wrapText="1"/>
    </xf>
    <xf numFmtId="0" fontId="7" fillId="2" borderId="0" xfId="55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186" fontId="16" fillId="2" borderId="0" xfId="0" applyNumberFormat="1" applyFont="1" applyFill="1" applyBorder="1" applyAlignment="1">
      <alignment horizontal="center" vertical="center" wrapText="1"/>
    </xf>
    <xf numFmtId="186" fontId="16" fillId="2" borderId="0" xfId="0" applyNumberFormat="1" applyFont="1" applyFill="1" applyAlignment="1">
      <alignment horizontal="left" vertical="center" wrapText="1"/>
    </xf>
    <xf numFmtId="0" fontId="7" fillId="2" borderId="0" xfId="53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3" fillId="2" borderId="0" xfId="53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53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4" fillId="2" borderId="0" xfId="53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189" fontId="7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189" fontId="7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87" fontId="25" fillId="0" borderId="3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87" fontId="15" fillId="4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86" fontId="17" fillId="2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86" fontId="4" fillId="2" borderId="1" xfId="0" applyNumberFormat="1" applyFont="1" applyFill="1" applyBorder="1" applyAlignment="1">
      <alignment horizontal="left" vertical="center" wrapText="1"/>
    </xf>
    <xf numFmtId="0" fontId="7" fillId="5" borderId="1" xfId="0" applyNumberFormat="1" applyFont="1" applyFill="1" applyBorder="1" applyAlignment="1">
      <alignment horizontal="left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187" fontId="16" fillId="5" borderId="1" xfId="0" applyNumberFormat="1" applyFont="1" applyFill="1" applyBorder="1" applyAlignment="1">
      <alignment horizontal="center" vertical="center" wrapText="1"/>
    </xf>
    <xf numFmtId="187" fontId="2" fillId="2" borderId="0" xfId="0" applyNumberFormat="1" applyFont="1" applyFill="1" applyAlignment="1">
      <alignment horizontal="center" vertical="center" wrapText="1"/>
    </xf>
    <xf numFmtId="190" fontId="2" fillId="2" borderId="0" xfId="0" applyNumberFormat="1" applyFont="1" applyFill="1" applyAlignment="1">
      <alignment horizontal="center" vertical="center" wrapText="1"/>
    </xf>
    <xf numFmtId="186" fontId="7" fillId="2" borderId="1" xfId="0" applyNumberFormat="1" applyFont="1" applyFill="1" applyBorder="1" applyAlignment="1">
      <alignment horizontal="left" vertical="center" wrapText="1"/>
    </xf>
    <xf numFmtId="49" fontId="16" fillId="2" borderId="1" xfId="53" applyNumberFormat="1" applyFont="1" applyFill="1" applyBorder="1" applyAlignment="1">
      <alignment horizontal="center" vertical="center" wrapText="1"/>
    </xf>
    <xf numFmtId="0" fontId="7" fillId="2" borderId="1" xfId="53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9" fontId="17" fillId="2" borderId="1" xfId="53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87" fontId="17" fillId="2" borderId="1" xfId="53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87" fontId="7" fillId="2" borderId="1" xfId="53" applyNumberFormat="1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191" fontId="7" fillId="2" borderId="1" xfId="53" applyNumberFormat="1" applyFont="1" applyFill="1" applyBorder="1" applyAlignment="1">
      <alignment horizontal="center" vertical="center" wrapText="1"/>
    </xf>
    <xf numFmtId="191" fontId="16" fillId="2" borderId="1" xfId="53" applyNumberFormat="1" applyFont="1" applyFill="1" applyBorder="1" applyAlignment="1">
      <alignment horizontal="center" vertical="center" wrapText="1"/>
    </xf>
    <xf numFmtId="187" fontId="16" fillId="2" borderId="1" xfId="53" applyNumberFormat="1" applyFont="1" applyFill="1" applyBorder="1" applyAlignment="1">
      <alignment horizontal="center" vertical="center" wrapText="1"/>
    </xf>
    <xf numFmtId="186" fontId="7" fillId="2" borderId="1" xfId="0" applyNumberFormat="1" applyFont="1" applyFill="1" applyBorder="1" applyAlignment="1">
      <alignment vertical="center" wrapText="1"/>
    </xf>
    <xf numFmtId="49" fontId="18" fillId="2" borderId="1" xfId="53" applyNumberFormat="1" applyFont="1" applyFill="1" applyBorder="1" applyAlignment="1">
      <alignment horizontal="center" vertical="center" wrapText="1"/>
    </xf>
    <xf numFmtId="191" fontId="18" fillId="2" borderId="1" xfId="53" applyNumberFormat="1" applyFont="1" applyFill="1" applyBorder="1" applyAlignment="1">
      <alignment horizontal="center" vertical="center" wrapText="1"/>
    </xf>
    <xf numFmtId="187" fontId="18" fillId="2" borderId="1" xfId="5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16" fillId="2" borderId="1" xfId="53" applyNumberFormat="1" applyFont="1" applyFill="1" applyBorder="1" applyAlignment="1">
      <alignment horizontal="center" vertical="center"/>
    </xf>
    <xf numFmtId="191" fontId="16" fillId="2" borderId="1" xfId="53" applyNumberFormat="1" applyFont="1" applyFill="1" applyBorder="1" applyAlignment="1">
      <alignment horizontal="center" vertical="center"/>
    </xf>
    <xf numFmtId="0" fontId="7" fillId="2" borderId="1" xfId="53" applyNumberFormat="1" applyFont="1" applyFill="1" applyBorder="1" applyAlignment="1">
      <alignment horizontal="left" vertical="center"/>
    </xf>
    <xf numFmtId="186" fontId="7" fillId="2" borderId="1" xfId="0" applyNumberFormat="1" applyFont="1" applyFill="1" applyBorder="1" applyAlignment="1">
      <alignment horizontal="left" vertical="center"/>
    </xf>
    <xf numFmtId="0" fontId="7" fillId="2" borderId="1" xfId="54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17" fillId="2" borderId="1" xfId="53" applyFont="1" applyFill="1" applyBorder="1" applyAlignment="1">
      <alignment horizontal="left" vertical="center" wrapText="1"/>
    </xf>
    <xf numFmtId="0" fontId="18" fillId="2" borderId="1" xfId="53" applyNumberFormat="1" applyFont="1" applyFill="1" applyBorder="1" applyAlignment="1">
      <alignment horizontal="center" vertical="center" wrapText="1"/>
    </xf>
    <xf numFmtId="0" fontId="16" fillId="2" borderId="1" xfId="53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87" fontId="7" fillId="2" borderId="0" xfId="0" applyNumberFormat="1" applyFont="1" applyFill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7" fillId="2" borderId="1" xfId="5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86" fontId="7" fillId="0" borderId="1" xfId="0" applyNumberFormat="1" applyFont="1" applyFill="1" applyBorder="1" applyAlignment="1">
      <alignment horizontal="left" vertical="center" wrapText="1"/>
    </xf>
    <xf numFmtId="189" fontId="16" fillId="2" borderId="1" xfId="0" applyNumberFormat="1" applyFont="1" applyFill="1" applyBorder="1" applyAlignment="1">
      <alignment horizontal="center" vertical="center" wrapText="1"/>
    </xf>
    <xf numFmtId="189" fontId="7" fillId="2" borderId="1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53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3" fillId="2" borderId="0" xfId="53" applyFont="1" applyFill="1" applyAlignment="1">
      <alignment horizontal="center" vertical="center"/>
    </xf>
    <xf numFmtId="0" fontId="2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26" fillId="2" borderId="0" xfId="53" applyFont="1" applyFill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89" fontId="7" fillId="2" borderId="0" xfId="0" applyNumberFormat="1" applyFont="1" applyFill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92" fontId="15" fillId="2" borderId="1" xfId="1" applyNumberFormat="1" applyFont="1" applyFill="1" applyBorder="1" applyAlignment="1">
      <alignment horizontal="center" vertical="center" wrapText="1"/>
    </xf>
    <xf numFmtId="192" fontId="2" fillId="2" borderId="0" xfId="0" applyNumberFormat="1" applyFont="1" applyFill="1" applyAlignment="1">
      <alignment horizontal="center" vertical="center"/>
    </xf>
    <xf numFmtId="184" fontId="15" fillId="2" borderId="1" xfId="1" applyNumberFormat="1" applyFont="1" applyFill="1" applyBorder="1" applyAlignment="1">
      <alignment horizontal="center" vertical="center" wrapText="1"/>
    </xf>
    <xf numFmtId="184" fontId="15" fillId="0" borderId="1" xfId="1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left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184" fontId="28" fillId="2" borderId="1" xfId="1" applyNumberFormat="1" applyFont="1" applyFill="1" applyBorder="1" applyAlignment="1">
      <alignment horizontal="center" vertical="center" wrapText="1"/>
    </xf>
    <xf numFmtId="184" fontId="16" fillId="2" borderId="1" xfId="1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184" fontId="16" fillId="2" borderId="1" xfId="1" applyNumberFormat="1" applyFont="1" applyFill="1" applyBorder="1" applyAlignment="1">
      <alignment horizontal="center" vertical="center"/>
    </xf>
    <xf numFmtId="0" fontId="26" fillId="2" borderId="1" xfId="54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193" fontId="16" fillId="2" borderId="1" xfId="0" applyNumberFormat="1" applyFont="1" applyFill="1" applyBorder="1" applyAlignment="1">
      <alignment horizontal="center" vertical="center" wrapText="1"/>
    </xf>
    <xf numFmtId="0" fontId="26" fillId="2" borderId="1" xfId="55" applyFont="1" applyFill="1" applyBorder="1" applyAlignment="1">
      <alignment horizontal="left" vertical="center" wrapText="1"/>
    </xf>
    <xf numFmtId="184" fontId="18" fillId="2" borderId="1" xfId="1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left" vertical="center" wrapText="1"/>
    </xf>
    <xf numFmtId="184" fontId="15" fillId="2" borderId="1" xfId="1" applyNumberFormat="1" applyFont="1" applyFill="1" applyBorder="1" applyAlignment="1">
      <alignment horizontal="center" vertical="center"/>
    </xf>
    <xf numFmtId="49" fontId="15" fillId="2" borderId="1" xfId="53" applyNumberFormat="1" applyFont="1" applyFill="1" applyBorder="1" applyAlignment="1">
      <alignment horizontal="center" vertical="center" wrapText="1"/>
    </xf>
    <xf numFmtId="191" fontId="15" fillId="2" borderId="1" xfId="53" applyNumberFormat="1" applyFont="1" applyFill="1" applyBorder="1" applyAlignment="1">
      <alignment horizontal="center" vertical="center" wrapText="1"/>
    </xf>
    <xf numFmtId="184" fontId="28" fillId="2" borderId="1" xfId="1" applyNumberFormat="1" applyFont="1" applyFill="1" applyBorder="1" applyAlignment="1">
      <alignment horizontal="center" vertical="center"/>
    </xf>
    <xf numFmtId="189" fontId="7" fillId="2" borderId="1" xfId="0" applyNumberFormat="1" applyFont="1" applyFill="1" applyBorder="1" applyAlignment="1">
      <alignment horizontal="center" vertical="center"/>
    </xf>
    <xf numFmtId="0" fontId="14" fillId="0" borderId="1" xfId="58" applyFont="1" applyFill="1" applyBorder="1" applyAlignment="1">
      <alignment vertical="center" wrapText="1"/>
    </xf>
    <xf numFmtId="187" fontId="31" fillId="0" borderId="3" xfId="0" applyNumberFormat="1" applyFont="1" applyFill="1" applyBorder="1" applyAlignment="1">
      <alignment vertical="center" wrapText="1"/>
    </xf>
    <xf numFmtId="0" fontId="14" fillId="0" borderId="3" xfId="58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vertical="center" wrapText="1"/>
    </xf>
    <xf numFmtId="194" fontId="16" fillId="4" borderId="1" xfId="58" applyNumberFormat="1" applyFont="1" applyFill="1" applyBorder="1" applyAlignment="1">
      <alignment horizontal="center" vertical="center" wrapText="1"/>
    </xf>
    <xf numFmtId="194" fontId="16" fillId="0" borderId="1" xfId="58" applyNumberFormat="1" applyFont="1" applyFill="1" applyBorder="1" applyAlignment="1">
      <alignment horizontal="center" vertical="center" wrapText="1"/>
    </xf>
    <xf numFmtId="190" fontId="16" fillId="2" borderId="1" xfId="0" applyNumberFormat="1" applyFont="1" applyFill="1" applyBorder="1" applyAlignment="1">
      <alignment horizontal="center" vertical="center" wrapText="1"/>
    </xf>
    <xf numFmtId="0" fontId="16" fillId="2" borderId="1" xfId="53" applyFont="1" applyFill="1" applyBorder="1" applyAlignment="1">
      <alignment horizontal="center" vertical="center" wrapText="1"/>
    </xf>
    <xf numFmtId="187" fontId="32" fillId="2" borderId="1" xfId="0" applyNumberFormat="1" applyFont="1" applyFill="1" applyBorder="1" applyAlignment="1">
      <alignment horizontal="center" vertical="center" wrapText="1"/>
    </xf>
    <xf numFmtId="195" fontId="16" fillId="2" borderId="1" xfId="0" applyNumberFormat="1" applyFont="1" applyFill="1" applyBorder="1" applyAlignment="1">
      <alignment horizontal="center" vertical="center" wrapText="1"/>
    </xf>
    <xf numFmtId="182" fontId="16" fillId="2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196" fontId="16" fillId="2" borderId="1" xfId="0" applyNumberFormat="1" applyFont="1" applyFill="1" applyBorder="1" applyAlignment="1">
      <alignment horizontal="center" vertical="center" wrapText="1"/>
    </xf>
    <xf numFmtId="197" fontId="16" fillId="2" borderId="1" xfId="0" applyNumberFormat="1" applyFont="1" applyFill="1" applyBorder="1" applyAlignment="1">
      <alignment horizontal="center" vertical="center" wrapText="1"/>
    </xf>
    <xf numFmtId="194" fontId="15" fillId="0" borderId="1" xfId="58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86" fontId="7" fillId="0" borderId="1" xfId="0" applyNumberFormat="1" applyFont="1" applyFill="1" applyBorder="1" applyAlignment="1">
      <alignment horizontal="left" vertical="center" wrapText="1"/>
    </xf>
    <xf numFmtId="0" fontId="7" fillId="0" borderId="1" xfId="53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186" fontId="4" fillId="0" borderId="1" xfId="0" applyNumberFormat="1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26" fillId="0" borderId="1" xfId="54" applyFont="1" applyFill="1" applyBorder="1" applyAlignment="1">
      <alignment horizontal="left" vertical="center" wrapText="1"/>
    </xf>
    <xf numFmtId="49" fontId="16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86" fontId="7" fillId="0" borderId="1" xfId="0" applyNumberFormat="1" applyFont="1" applyFill="1" applyBorder="1" applyAlignment="1">
      <alignment horizontal="left" vertical="center" wrapText="1"/>
    </xf>
    <xf numFmtId="193" fontId="16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26" fillId="0" borderId="1" xfId="55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16" fillId="0" borderId="1" xfId="53" applyNumberFormat="1" applyFont="1" applyFill="1" applyBorder="1" applyAlignment="1">
      <alignment horizontal="center" vertical="center" wrapText="1"/>
    </xf>
    <xf numFmtId="186" fontId="17" fillId="0" borderId="1" xfId="0" applyNumberFormat="1" applyFont="1" applyFill="1" applyBorder="1" applyAlignment="1">
      <alignment horizontal="left" vertical="center" wrapText="1"/>
    </xf>
    <xf numFmtId="49" fontId="18" fillId="0" borderId="1" xfId="53" applyNumberFormat="1" applyFont="1" applyFill="1" applyBorder="1" applyAlignment="1">
      <alignment horizontal="center" vertical="center" wrapText="1"/>
    </xf>
    <xf numFmtId="191" fontId="16" fillId="0" borderId="1" xfId="53" applyNumberFormat="1" applyFont="1" applyFill="1" applyBorder="1" applyAlignment="1">
      <alignment horizontal="center" vertical="center" wrapText="1"/>
    </xf>
    <xf numFmtId="49" fontId="15" fillId="0" borderId="1" xfId="53" applyNumberFormat="1" applyFont="1" applyFill="1" applyBorder="1" applyAlignment="1">
      <alignment horizontal="center" vertical="center" wrapText="1"/>
    </xf>
    <xf numFmtId="191" fontId="15" fillId="0" borderId="1" xfId="53" applyNumberFormat="1" applyFont="1" applyFill="1" applyBorder="1" applyAlignment="1">
      <alignment horizontal="center" vertical="center" wrapText="1"/>
    </xf>
    <xf numFmtId="49" fontId="16" fillId="0" borderId="1" xfId="53" applyNumberFormat="1" applyFont="1" applyFill="1" applyBorder="1" applyAlignment="1">
      <alignment horizontal="center" vertical="center"/>
    </xf>
    <xf numFmtId="191" fontId="16" fillId="0" borderId="1" xfId="53" applyNumberFormat="1" applyFont="1" applyFill="1" applyBorder="1" applyAlignment="1">
      <alignment horizontal="center" vertical="center"/>
    </xf>
    <xf numFmtId="186" fontId="2" fillId="2" borderId="0" xfId="58" applyNumberFormat="1" applyFont="1" applyFill="1" applyAlignment="1">
      <alignment horizontal="center" vertical="center"/>
    </xf>
    <xf numFmtId="0" fontId="2" fillId="2" borderId="0" xfId="58" applyFont="1" applyFill="1" applyAlignment="1">
      <alignment horizontal="left" vertical="center"/>
    </xf>
    <xf numFmtId="0" fontId="2" fillId="2" borderId="0" xfId="58" applyFont="1" applyFill="1" applyAlignment="1">
      <alignment horizontal="justify" vertical="center"/>
    </xf>
    <xf numFmtId="187" fontId="2" fillId="2" borderId="0" xfId="58" applyNumberFormat="1" applyFont="1" applyFill="1" applyAlignment="1">
      <alignment horizontal="center" vertical="center"/>
    </xf>
    <xf numFmtId="0" fontId="2" fillId="2" borderId="0" xfId="58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198" fontId="2" fillId="2" borderId="0" xfId="58" applyNumberFormat="1" applyFont="1" applyFill="1" applyAlignment="1">
      <alignment horizontal="left" vertical="center"/>
    </xf>
    <xf numFmtId="187" fontId="2" fillId="2" borderId="0" xfId="0" applyNumberFormat="1" applyFont="1" applyFill="1" applyAlignment="1">
      <alignment horizontal="center" vertical="center"/>
    </xf>
    <xf numFmtId="0" fontId="3" fillId="2" borderId="0" xfId="58" applyFont="1" applyFill="1" applyAlignment="1">
      <alignment horizontal="center" vertical="center" wrapText="1"/>
    </xf>
    <xf numFmtId="0" fontId="3" fillId="2" borderId="0" xfId="58" applyFont="1" applyFill="1" applyAlignment="1">
      <alignment horizontal="left" vertical="center"/>
    </xf>
    <xf numFmtId="0" fontId="3" fillId="2" borderId="0" xfId="58" applyFont="1" applyFill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3" fillId="2" borderId="1" xfId="58" applyFont="1" applyFill="1" applyBorder="1" applyAlignment="1">
      <alignment horizontal="center" vertical="center" wrapText="1"/>
    </xf>
    <xf numFmtId="187" fontId="3" fillId="2" borderId="1" xfId="57" applyNumberFormat="1" applyFont="1" applyFill="1" applyBorder="1" applyAlignment="1">
      <alignment horizontal="center" vertical="center" wrapText="1"/>
    </xf>
    <xf numFmtId="0" fontId="3" fillId="2" borderId="1" xfId="58" applyFont="1" applyFill="1" applyBorder="1" applyAlignment="1">
      <alignment horizontal="left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left" vertical="center" wrapText="1"/>
    </xf>
    <xf numFmtId="187" fontId="2" fillId="2" borderId="1" xfId="1" applyNumberFormat="1" applyFont="1" applyFill="1" applyBorder="1" applyAlignment="1">
      <alignment horizontal="center" vertical="center" wrapText="1"/>
    </xf>
    <xf numFmtId="191" fontId="3" fillId="2" borderId="1" xfId="58" applyNumberFormat="1" applyFont="1" applyFill="1" applyBorder="1" applyAlignment="1">
      <alignment horizontal="center" vertical="center" wrapText="1"/>
    </xf>
    <xf numFmtId="0" fontId="31" fillId="2" borderId="1" xfId="58" applyFont="1" applyFill="1" applyBorder="1" applyAlignment="1">
      <alignment horizontal="left" vertical="center" wrapText="1"/>
    </xf>
    <xf numFmtId="187" fontId="31" fillId="2" borderId="1" xfId="1" applyNumberFormat="1" applyFont="1" applyFill="1" applyBorder="1" applyAlignment="1">
      <alignment horizontal="center" vertical="center" wrapText="1"/>
    </xf>
    <xf numFmtId="0" fontId="33" fillId="2" borderId="1" xfId="58" applyFont="1" applyFill="1" applyBorder="1" applyAlignment="1">
      <alignment horizontal="center" vertical="center" wrapText="1"/>
    </xf>
    <xf numFmtId="0" fontId="34" fillId="2" borderId="1" xfId="58" applyFont="1" applyFill="1" applyBorder="1" applyAlignment="1">
      <alignment horizontal="left" vertical="center" wrapText="1"/>
    </xf>
    <xf numFmtId="187" fontId="34" fillId="2" borderId="1" xfId="1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187" fontId="3" fillId="2" borderId="1" xfId="0" applyNumberFormat="1" applyFont="1" applyFill="1" applyBorder="1" applyAlignment="1">
      <alignment horizontal="center" vertical="center"/>
    </xf>
    <xf numFmtId="0" fontId="35" fillId="2" borderId="1" xfId="58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187" fontId="35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187" fontId="2" fillId="2" borderId="1" xfId="0" applyNumberFormat="1" applyFont="1" applyFill="1" applyBorder="1" applyAlignment="1">
      <alignment horizontal="center" vertical="center"/>
    </xf>
    <xf numFmtId="187" fontId="27" fillId="2" borderId="1" xfId="0" applyNumberFormat="1" applyFont="1" applyFill="1" applyBorder="1" applyAlignment="1">
      <alignment horizontal="center" vertical="center"/>
    </xf>
    <xf numFmtId="186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2" borderId="1" xfId="54" applyFont="1" applyFill="1" applyBorder="1" applyAlignment="1">
      <alignment horizontal="left" vertical="center" wrapText="1"/>
    </xf>
    <xf numFmtId="0" fontId="2" fillId="2" borderId="1" xfId="53" applyNumberFormat="1" applyFont="1" applyFill="1" applyBorder="1" applyAlignment="1">
      <alignment horizontal="left" vertical="center" wrapText="1"/>
    </xf>
    <xf numFmtId="0" fontId="34" fillId="2" borderId="1" xfId="53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87" fontId="3" fillId="2" borderId="1" xfId="0" applyNumberFormat="1" applyFont="1" applyFill="1" applyBorder="1" applyAlignment="1">
      <alignment horizontal="center" vertical="center" wrapText="1"/>
    </xf>
    <xf numFmtId="0" fontId="31" fillId="2" borderId="1" xfId="58" applyFont="1" applyFill="1" applyBorder="1" applyAlignment="1">
      <alignment horizontal="justify" vertical="center" wrapText="1"/>
    </xf>
    <xf numFmtId="0" fontId="3" fillId="2" borderId="0" xfId="58" applyFont="1" applyFill="1" applyAlignment="1">
      <alignment horizontal="center" vertical="center"/>
    </xf>
    <xf numFmtId="0" fontId="2" fillId="2" borderId="0" xfId="58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58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</cellXfs>
  <cellStyles count="5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0" xfId="49"/>
    <cellStyle name="Обычный 2" xfId="50"/>
    <cellStyle name="Обычный 2 2" xfId="51"/>
    <cellStyle name="Обычный 2 8" xfId="52"/>
    <cellStyle name="Обычный 3" xfId="53"/>
    <cellStyle name="Обычный_Взаимные Москв 9мес2006" xfId="54"/>
    <cellStyle name="Обычный_Инвестиц.программа на 2005г. для Минфина по новой структк" xfId="55"/>
    <cellStyle name="Обычный_прил.финпом" xfId="56"/>
    <cellStyle name="Обычный_Проект бюджета на 2012,2013,2014гг.кож.Приложения" xfId="57"/>
    <cellStyle name="Обычный_республиканский  2005 г" xfId="58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E25"/>
  <sheetViews>
    <sheetView workbookViewId="0">
      <selection activeCell="A21" sqref="A21"/>
    </sheetView>
  </sheetViews>
  <sheetFormatPr defaultColWidth="9" defaultRowHeight="15.75" outlineLevelCol="4"/>
  <cols>
    <col min="1" max="1" width="54" style="428" customWidth="1"/>
    <col min="2" max="2" width="29.7142857142857" style="428" customWidth="1"/>
    <col min="3" max="3" width="16" style="428" customWidth="1"/>
    <col min="4" max="256" width="9.14285714285714" style="429"/>
    <col min="257" max="257" width="75.1428571428571" style="429" customWidth="1"/>
    <col min="258" max="258" width="14.8571428571429" style="429" customWidth="1"/>
    <col min="259" max="259" width="16" style="429" customWidth="1"/>
    <col min="260" max="512" width="9.14285714285714" style="429"/>
    <col min="513" max="513" width="75.1428571428571" style="429" customWidth="1"/>
    <col min="514" max="514" width="14.8571428571429" style="429" customWidth="1"/>
    <col min="515" max="515" width="16" style="429" customWidth="1"/>
    <col min="516" max="768" width="9.14285714285714" style="429"/>
    <col min="769" max="769" width="75.1428571428571" style="429" customWidth="1"/>
    <col min="770" max="770" width="14.8571428571429" style="429" customWidth="1"/>
    <col min="771" max="771" width="16" style="429" customWidth="1"/>
    <col min="772" max="1024" width="9.14285714285714" style="429"/>
    <col min="1025" max="1025" width="75.1428571428571" style="429" customWidth="1"/>
    <col min="1026" max="1026" width="14.8571428571429" style="429" customWidth="1"/>
    <col min="1027" max="1027" width="16" style="429" customWidth="1"/>
    <col min="1028" max="1280" width="9.14285714285714" style="429"/>
    <col min="1281" max="1281" width="75.1428571428571" style="429" customWidth="1"/>
    <col min="1282" max="1282" width="14.8571428571429" style="429" customWidth="1"/>
    <col min="1283" max="1283" width="16" style="429" customWidth="1"/>
    <col min="1284" max="1536" width="9.14285714285714" style="429"/>
    <col min="1537" max="1537" width="75.1428571428571" style="429" customWidth="1"/>
    <col min="1538" max="1538" width="14.8571428571429" style="429" customWidth="1"/>
    <col min="1539" max="1539" width="16" style="429" customWidth="1"/>
    <col min="1540" max="1792" width="9.14285714285714" style="429"/>
    <col min="1793" max="1793" width="75.1428571428571" style="429" customWidth="1"/>
    <col min="1794" max="1794" width="14.8571428571429" style="429" customWidth="1"/>
    <col min="1795" max="1795" width="16" style="429" customWidth="1"/>
    <col min="1796" max="2048" width="9.14285714285714" style="429"/>
    <col min="2049" max="2049" width="75.1428571428571" style="429" customWidth="1"/>
    <col min="2050" max="2050" width="14.8571428571429" style="429" customWidth="1"/>
    <col min="2051" max="2051" width="16" style="429" customWidth="1"/>
    <col min="2052" max="2304" width="9.14285714285714" style="429"/>
    <col min="2305" max="2305" width="75.1428571428571" style="429" customWidth="1"/>
    <col min="2306" max="2306" width="14.8571428571429" style="429" customWidth="1"/>
    <col min="2307" max="2307" width="16" style="429" customWidth="1"/>
    <col min="2308" max="2560" width="9.14285714285714" style="429"/>
    <col min="2561" max="2561" width="75.1428571428571" style="429" customWidth="1"/>
    <col min="2562" max="2562" width="14.8571428571429" style="429" customWidth="1"/>
    <col min="2563" max="2563" width="16" style="429" customWidth="1"/>
    <col min="2564" max="2816" width="9.14285714285714" style="429"/>
    <col min="2817" max="2817" width="75.1428571428571" style="429" customWidth="1"/>
    <col min="2818" max="2818" width="14.8571428571429" style="429" customWidth="1"/>
    <col min="2819" max="2819" width="16" style="429" customWidth="1"/>
    <col min="2820" max="3072" width="9.14285714285714" style="429"/>
    <col min="3073" max="3073" width="75.1428571428571" style="429" customWidth="1"/>
    <col min="3074" max="3074" width="14.8571428571429" style="429" customWidth="1"/>
    <col min="3075" max="3075" width="16" style="429" customWidth="1"/>
    <col min="3076" max="3328" width="9.14285714285714" style="429"/>
    <col min="3329" max="3329" width="75.1428571428571" style="429" customWidth="1"/>
    <col min="3330" max="3330" width="14.8571428571429" style="429" customWidth="1"/>
    <col min="3331" max="3331" width="16" style="429" customWidth="1"/>
    <col min="3332" max="3584" width="9.14285714285714" style="429"/>
    <col min="3585" max="3585" width="75.1428571428571" style="429" customWidth="1"/>
    <col min="3586" max="3586" width="14.8571428571429" style="429" customWidth="1"/>
    <col min="3587" max="3587" width="16" style="429" customWidth="1"/>
    <col min="3588" max="3840" width="9.14285714285714" style="429"/>
    <col min="3841" max="3841" width="75.1428571428571" style="429" customWidth="1"/>
    <col min="3842" max="3842" width="14.8571428571429" style="429" customWidth="1"/>
    <col min="3843" max="3843" width="16" style="429" customWidth="1"/>
    <col min="3844" max="4096" width="9.14285714285714" style="429"/>
    <col min="4097" max="4097" width="75.1428571428571" style="429" customWidth="1"/>
    <col min="4098" max="4098" width="14.8571428571429" style="429" customWidth="1"/>
    <col min="4099" max="4099" width="16" style="429" customWidth="1"/>
    <col min="4100" max="4352" width="9.14285714285714" style="429"/>
    <col min="4353" max="4353" width="75.1428571428571" style="429" customWidth="1"/>
    <col min="4354" max="4354" width="14.8571428571429" style="429" customWidth="1"/>
    <col min="4355" max="4355" width="16" style="429" customWidth="1"/>
    <col min="4356" max="4608" width="9.14285714285714" style="429"/>
    <col min="4609" max="4609" width="75.1428571428571" style="429" customWidth="1"/>
    <col min="4610" max="4610" width="14.8571428571429" style="429" customWidth="1"/>
    <col min="4611" max="4611" width="16" style="429" customWidth="1"/>
    <col min="4612" max="4864" width="9.14285714285714" style="429"/>
    <col min="4865" max="4865" width="75.1428571428571" style="429" customWidth="1"/>
    <col min="4866" max="4866" width="14.8571428571429" style="429" customWidth="1"/>
    <col min="4867" max="4867" width="16" style="429" customWidth="1"/>
    <col min="4868" max="5120" width="9.14285714285714" style="429"/>
    <col min="5121" max="5121" width="75.1428571428571" style="429" customWidth="1"/>
    <col min="5122" max="5122" width="14.8571428571429" style="429" customWidth="1"/>
    <col min="5123" max="5123" width="16" style="429" customWidth="1"/>
    <col min="5124" max="5376" width="9.14285714285714" style="429"/>
    <col min="5377" max="5377" width="75.1428571428571" style="429" customWidth="1"/>
    <col min="5378" max="5378" width="14.8571428571429" style="429" customWidth="1"/>
    <col min="5379" max="5379" width="16" style="429" customWidth="1"/>
    <col min="5380" max="5632" width="9.14285714285714" style="429"/>
    <col min="5633" max="5633" width="75.1428571428571" style="429" customWidth="1"/>
    <col min="5634" max="5634" width="14.8571428571429" style="429" customWidth="1"/>
    <col min="5635" max="5635" width="16" style="429" customWidth="1"/>
    <col min="5636" max="5888" width="9.14285714285714" style="429"/>
    <col min="5889" max="5889" width="75.1428571428571" style="429" customWidth="1"/>
    <col min="5890" max="5890" width="14.8571428571429" style="429" customWidth="1"/>
    <col min="5891" max="5891" width="16" style="429" customWidth="1"/>
    <col min="5892" max="6144" width="9.14285714285714" style="429"/>
    <col min="6145" max="6145" width="75.1428571428571" style="429" customWidth="1"/>
    <col min="6146" max="6146" width="14.8571428571429" style="429" customWidth="1"/>
    <col min="6147" max="6147" width="16" style="429" customWidth="1"/>
    <col min="6148" max="6400" width="9.14285714285714" style="429"/>
    <col min="6401" max="6401" width="75.1428571428571" style="429" customWidth="1"/>
    <col min="6402" max="6402" width="14.8571428571429" style="429" customWidth="1"/>
    <col min="6403" max="6403" width="16" style="429" customWidth="1"/>
    <col min="6404" max="6656" width="9.14285714285714" style="429"/>
    <col min="6657" max="6657" width="75.1428571428571" style="429" customWidth="1"/>
    <col min="6658" max="6658" width="14.8571428571429" style="429" customWidth="1"/>
    <col min="6659" max="6659" width="16" style="429" customWidth="1"/>
    <col min="6660" max="6912" width="9.14285714285714" style="429"/>
    <col min="6913" max="6913" width="75.1428571428571" style="429" customWidth="1"/>
    <col min="6914" max="6914" width="14.8571428571429" style="429" customWidth="1"/>
    <col min="6915" max="6915" width="16" style="429" customWidth="1"/>
    <col min="6916" max="7168" width="9.14285714285714" style="429"/>
    <col min="7169" max="7169" width="75.1428571428571" style="429" customWidth="1"/>
    <col min="7170" max="7170" width="14.8571428571429" style="429" customWidth="1"/>
    <col min="7171" max="7171" width="16" style="429" customWidth="1"/>
    <col min="7172" max="7424" width="9.14285714285714" style="429"/>
    <col min="7425" max="7425" width="75.1428571428571" style="429" customWidth="1"/>
    <col min="7426" max="7426" width="14.8571428571429" style="429" customWidth="1"/>
    <col min="7427" max="7427" width="16" style="429" customWidth="1"/>
    <col min="7428" max="7680" width="9.14285714285714" style="429"/>
    <col min="7681" max="7681" width="75.1428571428571" style="429" customWidth="1"/>
    <col min="7682" max="7682" width="14.8571428571429" style="429" customWidth="1"/>
    <col min="7683" max="7683" width="16" style="429" customWidth="1"/>
    <col min="7684" max="7936" width="9.14285714285714" style="429"/>
    <col min="7937" max="7937" width="75.1428571428571" style="429" customWidth="1"/>
    <col min="7938" max="7938" width="14.8571428571429" style="429" customWidth="1"/>
    <col min="7939" max="7939" width="16" style="429" customWidth="1"/>
    <col min="7940" max="8192" width="9.14285714285714" style="429"/>
    <col min="8193" max="8193" width="75.1428571428571" style="429" customWidth="1"/>
    <col min="8194" max="8194" width="14.8571428571429" style="429" customWidth="1"/>
    <col min="8195" max="8195" width="16" style="429" customWidth="1"/>
    <col min="8196" max="8448" width="9.14285714285714" style="429"/>
    <col min="8449" max="8449" width="75.1428571428571" style="429" customWidth="1"/>
    <col min="8450" max="8450" width="14.8571428571429" style="429" customWidth="1"/>
    <col min="8451" max="8451" width="16" style="429" customWidth="1"/>
    <col min="8452" max="8704" width="9.14285714285714" style="429"/>
    <col min="8705" max="8705" width="75.1428571428571" style="429" customWidth="1"/>
    <col min="8706" max="8706" width="14.8571428571429" style="429" customWidth="1"/>
    <col min="8707" max="8707" width="16" style="429" customWidth="1"/>
    <col min="8708" max="8960" width="9.14285714285714" style="429"/>
    <col min="8961" max="8961" width="75.1428571428571" style="429" customWidth="1"/>
    <col min="8962" max="8962" width="14.8571428571429" style="429" customWidth="1"/>
    <col min="8963" max="8963" width="16" style="429" customWidth="1"/>
    <col min="8964" max="9216" width="9.14285714285714" style="429"/>
    <col min="9217" max="9217" width="75.1428571428571" style="429" customWidth="1"/>
    <col min="9218" max="9218" width="14.8571428571429" style="429" customWidth="1"/>
    <col min="9219" max="9219" width="16" style="429" customWidth="1"/>
    <col min="9220" max="9472" width="9.14285714285714" style="429"/>
    <col min="9473" max="9473" width="75.1428571428571" style="429" customWidth="1"/>
    <col min="9474" max="9474" width="14.8571428571429" style="429" customWidth="1"/>
    <col min="9475" max="9475" width="16" style="429" customWidth="1"/>
    <col min="9476" max="9728" width="9.14285714285714" style="429"/>
    <col min="9729" max="9729" width="75.1428571428571" style="429" customWidth="1"/>
    <col min="9730" max="9730" width="14.8571428571429" style="429" customWidth="1"/>
    <col min="9731" max="9731" width="16" style="429" customWidth="1"/>
    <col min="9732" max="9984" width="9.14285714285714" style="429"/>
    <col min="9985" max="9985" width="75.1428571428571" style="429" customWidth="1"/>
    <col min="9986" max="9986" width="14.8571428571429" style="429" customWidth="1"/>
    <col min="9987" max="9987" width="16" style="429" customWidth="1"/>
    <col min="9988" max="10240" width="9.14285714285714" style="429"/>
    <col min="10241" max="10241" width="75.1428571428571" style="429" customWidth="1"/>
    <col min="10242" max="10242" width="14.8571428571429" style="429" customWidth="1"/>
    <col min="10243" max="10243" width="16" style="429" customWidth="1"/>
    <col min="10244" max="10496" width="9.14285714285714" style="429"/>
    <col min="10497" max="10497" width="75.1428571428571" style="429" customWidth="1"/>
    <col min="10498" max="10498" width="14.8571428571429" style="429" customWidth="1"/>
    <col min="10499" max="10499" width="16" style="429" customWidth="1"/>
    <col min="10500" max="10752" width="9.14285714285714" style="429"/>
    <col min="10753" max="10753" width="75.1428571428571" style="429" customWidth="1"/>
    <col min="10754" max="10754" width="14.8571428571429" style="429" customWidth="1"/>
    <col min="10755" max="10755" width="16" style="429" customWidth="1"/>
    <col min="10756" max="11008" width="9.14285714285714" style="429"/>
    <col min="11009" max="11009" width="75.1428571428571" style="429" customWidth="1"/>
    <col min="11010" max="11010" width="14.8571428571429" style="429" customWidth="1"/>
    <col min="11011" max="11011" width="16" style="429" customWidth="1"/>
    <col min="11012" max="11264" width="9.14285714285714" style="429"/>
    <col min="11265" max="11265" width="75.1428571428571" style="429" customWidth="1"/>
    <col min="11266" max="11266" width="14.8571428571429" style="429" customWidth="1"/>
    <col min="11267" max="11267" width="16" style="429" customWidth="1"/>
    <col min="11268" max="11520" width="9.14285714285714" style="429"/>
    <col min="11521" max="11521" width="75.1428571428571" style="429" customWidth="1"/>
    <col min="11522" max="11522" width="14.8571428571429" style="429" customWidth="1"/>
    <col min="11523" max="11523" width="16" style="429" customWidth="1"/>
    <col min="11524" max="11776" width="9.14285714285714" style="429"/>
    <col min="11777" max="11777" width="75.1428571428571" style="429" customWidth="1"/>
    <col min="11778" max="11778" width="14.8571428571429" style="429" customWidth="1"/>
    <col min="11779" max="11779" width="16" style="429" customWidth="1"/>
    <col min="11780" max="12032" width="9.14285714285714" style="429"/>
    <col min="12033" max="12033" width="75.1428571428571" style="429" customWidth="1"/>
    <col min="12034" max="12034" width="14.8571428571429" style="429" customWidth="1"/>
    <col min="12035" max="12035" width="16" style="429" customWidth="1"/>
    <col min="12036" max="12288" width="9.14285714285714" style="429"/>
    <col min="12289" max="12289" width="75.1428571428571" style="429" customWidth="1"/>
    <col min="12290" max="12290" width="14.8571428571429" style="429" customWidth="1"/>
    <col min="12291" max="12291" width="16" style="429" customWidth="1"/>
    <col min="12292" max="12544" width="9.14285714285714" style="429"/>
    <col min="12545" max="12545" width="75.1428571428571" style="429" customWidth="1"/>
    <col min="12546" max="12546" width="14.8571428571429" style="429" customWidth="1"/>
    <col min="12547" max="12547" width="16" style="429" customWidth="1"/>
    <col min="12548" max="12800" width="9.14285714285714" style="429"/>
    <col min="12801" max="12801" width="75.1428571428571" style="429" customWidth="1"/>
    <col min="12802" max="12802" width="14.8571428571429" style="429" customWidth="1"/>
    <col min="12803" max="12803" width="16" style="429" customWidth="1"/>
    <col min="12804" max="13056" width="9.14285714285714" style="429"/>
    <col min="13057" max="13057" width="75.1428571428571" style="429" customWidth="1"/>
    <col min="13058" max="13058" width="14.8571428571429" style="429" customWidth="1"/>
    <col min="13059" max="13059" width="16" style="429" customWidth="1"/>
    <col min="13060" max="13312" width="9.14285714285714" style="429"/>
    <col min="13313" max="13313" width="75.1428571428571" style="429" customWidth="1"/>
    <col min="13314" max="13314" width="14.8571428571429" style="429" customWidth="1"/>
    <col min="13315" max="13315" width="16" style="429" customWidth="1"/>
    <col min="13316" max="13568" width="9.14285714285714" style="429"/>
    <col min="13569" max="13569" width="75.1428571428571" style="429" customWidth="1"/>
    <col min="13570" max="13570" width="14.8571428571429" style="429" customWidth="1"/>
    <col min="13571" max="13571" width="16" style="429" customWidth="1"/>
    <col min="13572" max="13824" width="9.14285714285714" style="429"/>
    <col min="13825" max="13825" width="75.1428571428571" style="429" customWidth="1"/>
    <col min="13826" max="13826" width="14.8571428571429" style="429" customWidth="1"/>
    <col min="13827" max="13827" width="16" style="429" customWidth="1"/>
    <col min="13828" max="14080" width="9.14285714285714" style="429"/>
    <col min="14081" max="14081" width="75.1428571428571" style="429" customWidth="1"/>
    <col min="14082" max="14082" width="14.8571428571429" style="429" customWidth="1"/>
    <col min="14083" max="14083" width="16" style="429" customWidth="1"/>
    <col min="14084" max="14336" width="9.14285714285714" style="429"/>
    <col min="14337" max="14337" width="75.1428571428571" style="429" customWidth="1"/>
    <col min="14338" max="14338" width="14.8571428571429" style="429" customWidth="1"/>
    <col min="14339" max="14339" width="16" style="429" customWidth="1"/>
    <col min="14340" max="14592" width="9.14285714285714" style="429"/>
    <col min="14593" max="14593" width="75.1428571428571" style="429" customWidth="1"/>
    <col min="14594" max="14594" width="14.8571428571429" style="429" customWidth="1"/>
    <col min="14595" max="14595" width="16" style="429" customWidth="1"/>
    <col min="14596" max="14848" width="9.14285714285714" style="429"/>
    <col min="14849" max="14849" width="75.1428571428571" style="429" customWidth="1"/>
    <col min="14850" max="14850" width="14.8571428571429" style="429" customWidth="1"/>
    <col min="14851" max="14851" width="16" style="429" customWidth="1"/>
    <col min="14852" max="15104" width="9.14285714285714" style="429"/>
    <col min="15105" max="15105" width="75.1428571428571" style="429" customWidth="1"/>
    <col min="15106" max="15106" width="14.8571428571429" style="429" customWidth="1"/>
    <col min="15107" max="15107" width="16" style="429" customWidth="1"/>
    <col min="15108" max="15360" width="9.14285714285714" style="429"/>
    <col min="15361" max="15361" width="75.1428571428571" style="429" customWidth="1"/>
    <col min="15362" max="15362" width="14.8571428571429" style="429" customWidth="1"/>
    <col min="15363" max="15363" width="16" style="429" customWidth="1"/>
    <col min="15364" max="15616" width="9.14285714285714" style="429"/>
    <col min="15617" max="15617" width="75.1428571428571" style="429" customWidth="1"/>
    <col min="15618" max="15618" width="14.8571428571429" style="429" customWidth="1"/>
    <col min="15619" max="15619" width="16" style="429" customWidth="1"/>
    <col min="15620" max="15872" width="9.14285714285714" style="429"/>
    <col min="15873" max="15873" width="75.1428571428571" style="429" customWidth="1"/>
    <col min="15874" max="15874" width="14.8571428571429" style="429" customWidth="1"/>
    <col min="15875" max="15875" width="16" style="429" customWidth="1"/>
    <col min="15876" max="16128" width="9.14285714285714" style="429"/>
    <col min="16129" max="16129" width="75.1428571428571" style="429" customWidth="1"/>
    <col min="16130" max="16130" width="14.8571428571429" style="429" customWidth="1"/>
    <col min="16131" max="16131" width="16" style="429" customWidth="1"/>
    <col min="16132" max="16384" width="9.14285714285714" style="429"/>
  </cols>
  <sheetData>
    <row r="1" spans="1:3">
      <c r="A1" s="430"/>
      <c r="B1" s="430"/>
      <c r="C1" s="81" t="s">
        <v>0</v>
      </c>
    </row>
    <row r="2" spans="1:3">
      <c r="A2" s="430"/>
      <c r="B2" s="430"/>
      <c r="C2" s="81" t="s">
        <v>1</v>
      </c>
    </row>
    <row r="3" spans="1:3">
      <c r="A3" s="430"/>
      <c r="B3" s="430"/>
      <c r="C3" s="81" t="s">
        <v>2</v>
      </c>
    </row>
    <row r="4" spans="1:3">
      <c r="A4" s="430"/>
      <c r="B4" s="430"/>
      <c r="C4" s="81" t="s">
        <v>3</v>
      </c>
    </row>
    <row r="5" spans="1:3">
      <c r="A5" s="430"/>
      <c r="B5" s="430"/>
      <c r="C5" s="81" t="s">
        <v>4</v>
      </c>
    </row>
    <row r="6" spans="1:3">
      <c r="A6" s="430"/>
      <c r="B6" s="430"/>
      <c r="C6" s="81" t="s">
        <v>5</v>
      </c>
    </row>
    <row r="7" spans="1:3">
      <c r="A7" s="430"/>
      <c r="B7" s="430"/>
      <c r="C7" s="81" t="s">
        <v>3</v>
      </c>
    </row>
    <row r="8" spans="1:3">
      <c r="A8" s="430"/>
      <c r="B8" s="430"/>
      <c r="C8" s="81" t="s">
        <v>6</v>
      </c>
    </row>
    <row r="9" spans="2:3">
      <c r="B9" s="105"/>
      <c r="C9" s="105"/>
    </row>
    <row r="10" ht="12.75" customHeight="1" spans="1:4">
      <c r="A10" s="445" t="s">
        <v>7</v>
      </c>
      <c r="B10" s="445"/>
      <c r="C10" s="445"/>
      <c r="D10" s="432"/>
    </row>
    <row r="11" ht="12.75" customHeight="1" spans="1:5">
      <c r="A11" s="445" t="s">
        <v>8</v>
      </c>
      <c r="B11" s="445"/>
      <c r="C11" s="445"/>
      <c r="D11" s="432"/>
      <c r="E11" s="428"/>
    </row>
    <row r="12" ht="12.75" customHeight="1" spans="1:3">
      <c r="A12" s="445" t="s">
        <v>9</v>
      </c>
      <c r="B12" s="445"/>
      <c r="C12" s="445"/>
    </row>
    <row r="13" ht="12.75" customHeight="1" spans="1:3">
      <c r="A13" s="445"/>
      <c r="B13" s="445"/>
      <c r="C13" s="445"/>
    </row>
    <row r="14" spans="1:3">
      <c r="A14" s="105"/>
      <c r="B14" s="429"/>
      <c r="C14" s="105" t="s">
        <v>10</v>
      </c>
    </row>
    <row r="15" spans="1:3">
      <c r="A15" s="434" t="s">
        <v>11</v>
      </c>
      <c r="B15" s="434" t="s">
        <v>12</v>
      </c>
      <c r="C15" s="434" t="s">
        <v>13</v>
      </c>
    </row>
    <row r="16" spans="1:3">
      <c r="A16" s="448">
        <v>1</v>
      </c>
      <c r="B16" s="448">
        <v>2</v>
      </c>
      <c r="C16" s="448">
        <v>3</v>
      </c>
    </row>
    <row r="17" ht="31.5" spans="1:3">
      <c r="A17" s="449" t="s">
        <v>14</v>
      </c>
      <c r="B17" s="437" t="s">
        <v>15</v>
      </c>
      <c r="C17" s="452">
        <v>0</v>
      </c>
    </row>
    <row r="18" spans="1:3">
      <c r="A18" s="449" t="s">
        <v>16</v>
      </c>
      <c r="B18" s="451"/>
      <c r="C18" s="452"/>
    </row>
    <row r="19" ht="47.25" spans="1:3">
      <c r="A19" s="442" t="s">
        <v>17</v>
      </c>
      <c r="B19" s="437" t="s">
        <v>18</v>
      </c>
      <c r="C19" s="452">
        <v>0</v>
      </c>
    </row>
    <row r="20" ht="63" spans="1:3">
      <c r="A20" s="442" t="s">
        <v>19</v>
      </c>
      <c r="B20" s="437" t="s">
        <v>20</v>
      </c>
      <c r="C20" s="452">
        <v>0</v>
      </c>
    </row>
    <row r="21" ht="47.25" spans="1:3">
      <c r="A21" s="442" t="s">
        <v>21</v>
      </c>
      <c r="B21" s="437" t="s">
        <v>22</v>
      </c>
      <c r="C21" s="452">
        <v>0</v>
      </c>
    </row>
    <row r="22" ht="63" spans="1:3">
      <c r="A22" s="442" t="s">
        <v>23</v>
      </c>
      <c r="B22" s="437" t="s">
        <v>24</v>
      </c>
      <c r="C22" s="452">
        <v>0</v>
      </c>
    </row>
    <row r="23" spans="1:1">
      <c r="A23" s="444"/>
    </row>
    <row r="24" spans="1:1">
      <c r="A24" s="444"/>
    </row>
    <row r="25" spans="1:1">
      <c r="A25" s="444"/>
    </row>
  </sheetData>
  <mergeCells count="4">
    <mergeCell ref="B9:C9"/>
    <mergeCell ref="A10:C10"/>
    <mergeCell ref="A11:C11"/>
    <mergeCell ref="A12:C1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B1:G171"/>
  <sheetViews>
    <sheetView view="pageBreakPreview" zoomScaleNormal="90" topLeftCell="A5" workbookViewId="0">
      <selection activeCell="D48" sqref="D48"/>
    </sheetView>
  </sheetViews>
  <sheetFormatPr defaultColWidth="9" defaultRowHeight="12" outlineLevelCol="6"/>
  <cols>
    <col min="1" max="1" width="9.14285714285714" style="144"/>
    <col min="2" max="2" width="53.7142857142857" style="144" customWidth="1"/>
    <col min="3" max="3" width="117" style="145" customWidth="1"/>
    <col min="4" max="4" width="14.8571428571429" style="146" customWidth="1"/>
    <col min="5" max="237" width="9.14285714285714" style="144"/>
    <col min="238" max="238" width="4" style="144" customWidth="1"/>
    <col min="239" max="239" width="54.8571428571429" style="144" customWidth="1"/>
    <col min="240" max="240" width="106.714285714286" style="144" customWidth="1"/>
    <col min="241" max="242" width="9" style="144" hidden="1" customWidth="1"/>
    <col min="243" max="243" width="16.2857142857143" style="144" customWidth="1"/>
    <col min="244" max="244" width="11.5714285714286" style="144" customWidth="1"/>
    <col min="245" max="245" width="16.2857142857143" style="144" customWidth="1"/>
    <col min="246" max="247" width="9" style="144" hidden="1" customWidth="1"/>
    <col min="248" max="493" width="9.14285714285714" style="144"/>
    <col min="494" max="494" width="4" style="144" customWidth="1"/>
    <col min="495" max="495" width="54.8571428571429" style="144" customWidth="1"/>
    <col min="496" max="496" width="106.714285714286" style="144" customWidth="1"/>
    <col min="497" max="498" width="9" style="144" hidden="1" customWidth="1"/>
    <col min="499" max="499" width="16.2857142857143" style="144" customWidth="1"/>
    <col min="500" max="500" width="11.5714285714286" style="144" customWidth="1"/>
    <col min="501" max="501" width="16.2857142857143" style="144" customWidth="1"/>
    <col min="502" max="503" width="9" style="144" hidden="1" customWidth="1"/>
    <col min="504" max="749" width="9.14285714285714" style="144"/>
    <col min="750" max="750" width="4" style="144" customWidth="1"/>
    <col min="751" max="751" width="54.8571428571429" style="144" customWidth="1"/>
    <col min="752" max="752" width="106.714285714286" style="144" customWidth="1"/>
    <col min="753" max="754" width="9" style="144" hidden="1" customWidth="1"/>
    <col min="755" max="755" width="16.2857142857143" style="144" customWidth="1"/>
    <col min="756" max="756" width="11.5714285714286" style="144" customWidth="1"/>
    <col min="757" max="757" width="16.2857142857143" style="144" customWidth="1"/>
    <col min="758" max="759" width="9" style="144" hidden="1" customWidth="1"/>
    <col min="760" max="1005" width="9.14285714285714" style="144"/>
    <col min="1006" max="1006" width="4" style="144" customWidth="1"/>
    <col min="1007" max="1007" width="54.8571428571429" style="144" customWidth="1"/>
    <col min="1008" max="1008" width="106.714285714286" style="144" customWidth="1"/>
    <col min="1009" max="1010" width="9" style="144" hidden="1" customWidth="1"/>
    <col min="1011" max="1011" width="16.2857142857143" style="144" customWidth="1"/>
    <col min="1012" max="1012" width="11.5714285714286" style="144" customWidth="1"/>
    <col min="1013" max="1013" width="16.2857142857143" style="144" customWidth="1"/>
    <col min="1014" max="1015" width="9" style="144" hidden="1" customWidth="1"/>
    <col min="1016" max="1261" width="9.14285714285714" style="144"/>
    <col min="1262" max="1262" width="4" style="144" customWidth="1"/>
    <col min="1263" max="1263" width="54.8571428571429" style="144" customWidth="1"/>
    <col min="1264" max="1264" width="106.714285714286" style="144" customWidth="1"/>
    <col min="1265" max="1266" width="9" style="144" hidden="1" customWidth="1"/>
    <col min="1267" max="1267" width="16.2857142857143" style="144" customWidth="1"/>
    <col min="1268" max="1268" width="11.5714285714286" style="144" customWidth="1"/>
    <col min="1269" max="1269" width="16.2857142857143" style="144" customWidth="1"/>
    <col min="1270" max="1271" width="9" style="144" hidden="1" customWidth="1"/>
    <col min="1272" max="1517" width="9.14285714285714" style="144"/>
    <col min="1518" max="1518" width="4" style="144" customWidth="1"/>
    <col min="1519" max="1519" width="54.8571428571429" style="144" customWidth="1"/>
    <col min="1520" max="1520" width="106.714285714286" style="144" customWidth="1"/>
    <col min="1521" max="1522" width="9" style="144" hidden="1" customWidth="1"/>
    <col min="1523" max="1523" width="16.2857142857143" style="144" customWidth="1"/>
    <col min="1524" max="1524" width="11.5714285714286" style="144" customWidth="1"/>
    <col min="1525" max="1525" width="16.2857142857143" style="144" customWidth="1"/>
    <col min="1526" max="1527" width="9" style="144" hidden="1" customWidth="1"/>
    <col min="1528" max="1773" width="9.14285714285714" style="144"/>
    <col min="1774" max="1774" width="4" style="144" customWidth="1"/>
    <col min="1775" max="1775" width="54.8571428571429" style="144" customWidth="1"/>
    <col min="1776" max="1776" width="106.714285714286" style="144" customWidth="1"/>
    <col min="1777" max="1778" width="9" style="144" hidden="1" customWidth="1"/>
    <col min="1779" max="1779" width="16.2857142857143" style="144" customWidth="1"/>
    <col min="1780" max="1780" width="11.5714285714286" style="144" customWidth="1"/>
    <col min="1781" max="1781" width="16.2857142857143" style="144" customWidth="1"/>
    <col min="1782" max="1783" width="9" style="144" hidden="1" customWidth="1"/>
    <col min="1784" max="2029" width="9.14285714285714" style="144"/>
    <col min="2030" max="2030" width="4" style="144" customWidth="1"/>
    <col min="2031" max="2031" width="54.8571428571429" style="144" customWidth="1"/>
    <col min="2032" max="2032" width="106.714285714286" style="144" customWidth="1"/>
    <col min="2033" max="2034" width="9" style="144" hidden="1" customWidth="1"/>
    <col min="2035" max="2035" width="16.2857142857143" style="144" customWidth="1"/>
    <col min="2036" max="2036" width="11.5714285714286" style="144" customWidth="1"/>
    <col min="2037" max="2037" width="16.2857142857143" style="144" customWidth="1"/>
    <col min="2038" max="2039" width="9" style="144" hidden="1" customWidth="1"/>
    <col min="2040" max="2285" width="9.14285714285714" style="144"/>
    <col min="2286" max="2286" width="4" style="144" customWidth="1"/>
    <col min="2287" max="2287" width="54.8571428571429" style="144" customWidth="1"/>
    <col min="2288" max="2288" width="106.714285714286" style="144" customWidth="1"/>
    <col min="2289" max="2290" width="9" style="144" hidden="1" customWidth="1"/>
    <col min="2291" max="2291" width="16.2857142857143" style="144" customWidth="1"/>
    <col min="2292" max="2292" width="11.5714285714286" style="144" customWidth="1"/>
    <col min="2293" max="2293" width="16.2857142857143" style="144" customWidth="1"/>
    <col min="2294" max="2295" width="9" style="144" hidden="1" customWidth="1"/>
    <col min="2296" max="2541" width="9.14285714285714" style="144"/>
    <col min="2542" max="2542" width="4" style="144" customWidth="1"/>
    <col min="2543" max="2543" width="54.8571428571429" style="144" customWidth="1"/>
    <col min="2544" max="2544" width="106.714285714286" style="144" customWidth="1"/>
    <col min="2545" max="2546" width="9" style="144" hidden="1" customWidth="1"/>
    <col min="2547" max="2547" width="16.2857142857143" style="144" customWidth="1"/>
    <col min="2548" max="2548" width="11.5714285714286" style="144" customWidth="1"/>
    <col min="2549" max="2549" width="16.2857142857143" style="144" customWidth="1"/>
    <col min="2550" max="2551" width="9" style="144" hidden="1" customWidth="1"/>
    <col min="2552" max="2797" width="9.14285714285714" style="144"/>
    <col min="2798" max="2798" width="4" style="144" customWidth="1"/>
    <col min="2799" max="2799" width="54.8571428571429" style="144" customWidth="1"/>
    <col min="2800" max="2800" width="106.714285714286" style="144" customWidth="1"/>
    <col min="2801" max="2802" width="9" style="144" hidden="1" customWidth="1"/>
    <col min="2803" max="2803" width="16.2857142857143" style="144" customWidth="1"/>
    <col min="2804" max="2804" width="11.5714285714286" style="144" customWidth="1"/>
    <col min="2805" max="2805" width="16.2857142857143" style="144" customWidth="1"/>
    <col min="2806" max="2807" width="9" style="144" hidden="1" customWidth="1"/>
    <col min="2808" max="3053" width="9.14285714285714" style="144"/>
    <col min="3054" max="3054" width="4" style="144" customWidth="1"/>
    <col min="3055" max="3055" width="54.8571428571429" style="144" customWidth="1"/>
    <col min="3056" max="3056" width="106.714285714286" style="144" customWidth="1"/>
    <col min="3057" max="3058" width="9" style="144" hidden="1" customWidth="1"/>
    <col min="3059" max="3059" width="16.2857142857143" style="144" customWidth="1"/>
    <col min="3060" max="3060" width="11.5714285714286" style="144" customWidth="1"/>
    <col min="3061" max="3061" width="16.2857142857143" style="144" customWidth="1"/>
    <col min="3062" max="3063" width="9" style="144" hidden="1" customWidth="1"/>
    <col min="3064" max="3309" width="9.14285714285714" style="144"/>
    <col min="3310" max="3310" width="4" style="144" customWidth="1"/>
    <col min="3311" max="3311" width="54.8571428571429" style="144" customWidth="1"/>
    <col min="3312" max="3312" width="106.714285714286" style="144" customWidth="1"/>
    <col min="3313" max="3314" width="9" style="144" hidden="1" customWidth="1"/>
    <col min="3315" max="3315" width="16.2857142857143" style="144" customWidth="1"/>
    <col min="3316" max="3316" width="11.5714285714286" style="144" customWidth="1"/>
    <col min="3317" max="3317" width="16.2857142857143" style="144" customWidth="1"/>
    <col min="3318" max="3319" width="9" style="144" hidden="1" customWidth="1"/>
    <col min="3320" max="3565" width="9.14285714285714" style="144"/>
    <col min="3566" max="3566" width="4" style="144" customWidth="1"/>
    <col min="3567" max="3567" width="54.8571428571429" style="144" customWidth="1"/>
    <col min="3568" max="3568" width="106.714285714286" style="144" customWidth="1"/>
    <col min="3569" max="3570" width="9" style="144" hidden="1" customWidth="1"/>
    <col min="3571" max="3571" width="16.2857142857143" style="144" customWidth="1"/>
    <col min="3572" max="3572" width="11.5714285714286" style="144" customWidth="1"/>
    <col min="3573" max="3573" width="16.2857142857143" style="144" customWidth="1"/>
    <col min="3574" max="3575" width="9" style="144" hidden="1" customWidth="1"/>
    <col min="3576" max="3821" width="9.14285714285714" style="144"/>
    <col min="3822" max="3822" width="4" style="144" customWidth="1"/>
    <col min="3823" max="3823" width="54.8571428571429" style="144" customWidth="1"/>
    <col min="3824" max="3824" width="106.714285714286" style="144" customWidth="1"/>
    <col min="3825" max="3826" width="9" style="144" hidden="1" customWidth="1"/>
    <col min="3827" max="3827" width="16.2857142857143" style="144" customWidth="1"/>
    <col min="3828" max="3828" width="11.5714285714286" style="144" customWidth="1"/>
    <col min="3829" max="3829" width="16.2857142857143" style="144" customWidth="1"/>
    <col min="3830" max="3831" width="9" style="144" hidden="1" customWidth="1"/>
    <col min="3832" max="4077" width="9.14285714285714" style="144"/>
    <col min="4078" max="4078" width="4" style="144" customWidth="1"/>
    <col min="4079" max="4079" width="54.8571428571429" style="144" customWidth="1"/>
    <col min="4080" max="4080" width="106.714285714286" style="144" customWidth="1"/>
    <col min="4081" max="4082" width="9" style="144" hidden="1" customWidth="1"/>
    <col min="4083" max="4083" width="16.2857142857143" style="144" customWidth="1"/>
    <col min="4084" max="4084" width="11.5714285714286" style="144" customWidth="1"/>
    <col min="4085" max="4085" width="16.2857142857143" style="144" customWidth="1"/>
    <col min="4086" max="4087" width="9" style="144" hidden="1" customWidth="1"/>
    <col min="4088" max="4333" width="9.14285714285714" style="144"/>
    <col min="4334" max="4334" width="4" style="144" customWidth="1"/>
    <col min="4335" max="4335" width="54.8571428571429" style="144" customWidth="1"/>
    <col min="4336" max="4336" width="106.714285714286" style="144" customWidth="1"/>
    <col min="4337" max="4338" width="9" style="144" hidden="1" customWidth="1"/>
    <col min="4339" max="4339" width="16.2857142857143" style="144" customWidth="1"/>
    <col min="4340" max="4340" width="11.5714285714286" style="144" customWidth="1"/>
    <col min="4341" max="4341" width="16.2857142857143" style="144" customWidth="1"/>
    <col min="4342" max="4343" width="9" style="144" hidden="1" customWidth="1"/>
    <col min="4344" max="4589" width="9.14285714285714" style="144"/>
    <col min="4590" max="4590" width="4" style="144" customWidth="1"/>
    <col min="4591" max="4591" width="54.8571428571429" style="144" customWidth="1"/>
    <col min="4592" max="4592" width="106.714285714286" style="144" customWidth="1"/>
    <col min="4593" max="4594" width="9" style="144" hidden="1" customWidth="1"/>
    <col min="4595" max="4595" width="16.2857142857143" style="144" customWidth="1"/>
    <col min="4596" max="4596" width="11.5714285714286" style="144" customWidth="1"/>
    <col min="4597" max="4597" width="16.2857142857143" style="144" customWidth="1"/>
    <col min="4598" max="4599" width="9" style="144" hidden="1" customWidth="1"/>
    <col min="4600" max="4845" width="9.14285714285714" style="144"/>
    <col min="4846" max="4846" width="4" style="144" customWidth="1"/>
    <col min="4847" max="4847" width="54.8571428571429" style="144" customWidth="1"/>
    <col min="4848" max="4848" width="106.714285714286" style="144" customWidth="1"/>
    <col min="4849" max="4850" width="9" style="144" hidden="1" customWidth="1"/>
    <col min="4851" max="4851" width="16.2857142857143" style="144" customWidth="1"/>
    <col min="4852" max="4852" width="11.5714285714286" style="144" customWidth="1"/>
    <col min="4853" max="4853" width="16.2857142857143" style="144" customWidth="1"/>
    <col min="4854" max="4855" width="9" style="144" hidden="1" customWidth="1"/>
    <col min="4856" max="5101" width="9.14285714285714" style="144"/>
    <col min="5102" max="5102" width="4" style="144" customWidth="1"/>
    <col min="5103" max="5103" width="54.8571428571429" style="144" customWidth="1"/>
    <col min="5104" max="5104" width="106.714285714286" style="144" customWidth="1"/>
    <col min="5105" max="5106" width="9" style="144" hidden="1" customWidth="1"/>
    <col min="5107" max="5107" width="16.2857142857143" style="144" customWidth="1"/>
    <col min="5108" max="5108" width="11.5714285714286" style="144" customWidth="1"/>
    <col min="5109" max="5109" width="16.2857142857143" style="144" customWidth="1"/>
    <col min="5110" max="5111" width="9" style="144" hidden="1" customWidth="1"/>
    <col min="5112" max="5357" width="9.14285714285714" style="144"/>
    <col min="5358" max="5358" width="4" style="144" customWidth="1"/>
    <col min="5359" max="5359" width="54.8571428571429" style="144" customWidth="1"/>
    <col min="5360" max="5360" width="106.714285714286" style="144" customWidth="1"/>
    <col min="5361" max="5362" width="9" style="144" hidden="1" customWidth="1"/>
    <col min="5363" max="5363" width="16.2857142857143" style="144" customWidth="1"/>
    <col min="5364" max="5364" width="11.5714285714286" style="144" customWidth="1"/>
    <col min="5365" max="5365" width="16.2857142857143" style="144" customWidth="1"/>
    <col min="5366" max="5367" width="9" style="144" hidden="1" customWidth="1"/>
    <col min="5368" max="5613" width="9.14285714285714" style="144"/>
    <col min="5614" max="5614" width="4" style="144" customWidth="1"/>
    <col min="5615" max="5615" width="54.8571428571429" style="144" customWidth="1"/>
    <col min="5616" max="5616" width="106.714285714286" style="144" customWidth="1"/>
    <col min="5617" max="5618" width="9" style="144" hidden="1" customWidth="1"/>
    <col min="5619" max="5619" width="16.2857142857143" style="144" customWidth="1"/>
    <col min="5620" max="5620" width="11.5714285714286" style="144" customWidth="1"/>
    <col min="5621" max="5621" width="16.2857142857143" style="144" customWidth="1"/>
    <col min="5622" max="5623" width="9" style="144" hidden="1" customWidth="1"/>
    <col min="5624" max="5869" width="9.14285714285714" style="144"/>
    <col min="5870" max="5870" width="4" style="144" customWidth="1"/>
    <col min="5871" max="5871" width="54.8571428571429" style="144" customWidth="1"/>
    <col min="5872" max="5872" width="106.714285714286" style="144" customWidth="1"/>
    <col min="5873" max="5874" width="9" style="144" hidden="1" customWidth="1"/>
    <col min="5875" max="5875" width="16.2857142857143" style="144" customWidth="1"/>
    <col min="5876" max="5876" width="11.5714285714286" style="144" customWidth="1"/>
    <col min="5877" max="5877" width="16.2857142857143" style="144" customWidth="1"/>
    <col min="5878" max="5879" width="9" style="144" hidden="1" customWidth="1"/>
    <col min="5880" max="6125" width="9.14285714285714" style="144"/>
    <col min="6126" max="6126" width="4" style="144" customWidth="1"/>
    <col min="6127" max="6127" width="54.8571428571429" style="144" customWidth="1"/>
    <col min="6128" max="6128" width="106.714285714286" style="144" customWidth="1"/>
    <col min="6129" max="6130" width="9" style="144" hidden="1" customWidth="1"/>
    <col min="6131" max="6131" width="16.2857142857143" style="144" customWidth="1"/>
    <col min="6132" max="6132" width="11.5714285714286" style="144" customWidth="1"/>
    <col min="6133" max="6133" width="16.2857142857143" style="144" customWidth="1"/>
    <col min="6134" max="6135" width="9" style="144" hidden="1" customWidth="1"/>
    <col min="6136" max="6381" width="9.14285714285714" style="144"/>
    <col min="6382" max="6382" width="4" style="144" customWidth="1"/>
    <col min="6383" max="6383" width="54.8571428571429" style="144" customWidth="1"/>
    <col min="6384" max="6384" width="106.714285714286" style="144" customWidth="1"/>
    <col min="6385" max="6386" width="9" style="144" hidden="1" customWidth="1"/>
    <col min="6387" max="6387" width="16.2857142857143" style="144" customWidth="1"/>
    <col min="6388" max="6388" width="11.5714285714286" style="144" customWidth="1"/>
    <col min="6389" max="6389" width="16.2857142857143" style="144" customWidth="1"/>
    <col min="6390" max="6391" width="9" style="144" hidden="1" customWidth="1"/>
    <col min="6392" max="6637" width="9.14285714285714" style="144"/>
    <col min="6638" max="6638" width="4" style="144" customWidth="1"/>
    <col min="6639" max="6639" width="54.8571428571429" style="144" customWidth="1"/>
    <col min="6640" max="6640" width="106.714285714286" style="144" customWidth="1"/>
    <col min="6641" max="6642" width="9" style="144" hidden="1" customWidth="1"/>
    <col min="6643" max="6643" width="16.2857142857143" style="144" customWidth="1"/>
    <col min="6644" max="6644" width="11.5714285714286" style="144" customWidth="1"/>
    <col min="6645" max="6645" width="16.2857142857143" style="144" customWidth="1"/>
    <col min="6646" max="6647" width="9" style="144" hidden="1" customWidth="1"/>
    <col min="6648" max="6893" width="9.14285714285714" style="144"/>
    <col min="6894" max="6894" width="4" style="144" customWidth="1"/>
    <col min="6895" max="6895" width="54.8571428571429" style="144" customWidth="1"/>
    <col min="6896" max="6896" width="106.714285714286" style="144" customWidth="1"/>
    <col min="6897" max="6898" width="9" style="144" hidden="1" customWidth="1"/>
    <col min="6899" max="6899" width="16.2857142857143" style="144" customWidth="1"/>
    <col min="6900" max="6900" width="11.5714285714286" style="144" customWidth="1"/>
    <col min="6901" max="6901" width="16.2857142857143" style="144" customWidth="1"/>
    <col min="6902" max="6903" width="9" style="144" hidden="1" customWidth="1"/>
    <col min="6904" max="7149" width="9.14285714285714" style="144"/>
    <col min="7150" max="7150" width="4" style="144" customWidth="1"/>
    <col min="7151" max="7151" width="54.8571428571429" style="144" customWidth="1"/>
    <col min="7152" max="7152" width="106.714285714286" style="144" customWidth="1"/>
    <col min="7153" max="7154" width="9" style="144" hidden="1" customWidth="1"/>
    <col min="7155" max="7155" width="16.2857142857143" style="144" customWidth="1"/>
    <col min="7156" max="7156" width="11.5714285714286" style="144" customWidth="1"/>
    <col min="7157" max="7157" width="16.2857142857143" style="144" customWidth="1"/>
    <col min="7158" max="7159" width="9" style="144" hidden="1" customWidth="1"/>
    <col min="7160" max="7405" width="9.14285714285714" style="144"/>
    <col min="7406" max="7406" width="4" style="144" customWidth="1"/>
    <col min="7407" max="7407" width="54.8571428571429" style="144" customWidth="1"/>
    <col min="7408" max="7408" width="106.714285714286" style="144" customWidth="1"/>
    <col min="7409" max="7410" width="9" style="144" hidden="1" customWidth="1"/>
    <col min="7411" max="7411" width="16.2857142857143" style="144" customWidth="1"/>
    <col min="7412" max="7412" width="11.5714285714286" style="144" customWidth="1"/>
    <col min="7413" max="7413" width="16.2857142857143" style="144" customWidth="1"/>
    <col min="7414" max="7415" width="9" style="144" hidden="1" customWidth="1"/>
    <col min="7416" max="7661" width="9.14285714285714" style="144"/>
    <col min="7662" max="7662" width="4" style="144" customWidth="1"/>
    <col min="7663" max="7663" width="54.8571428571429" style="144" customWidth="1"/>
    <col min="7664" max="7664" width="106.714285714286" style="144" customWidth="1"/>
    <col min="7665" max="7666" width="9" style="144" hidden="1" customWidth="1"/>
    <col min="7667" max="7667" width="16.2857142857143" style="144" customWidth="1"/>
    <col min="7668" max="7668" width="11.5714285714286" style="144" customWidth="1"/>
    <col min="7669" max="7669" width="16.2857142857143" style="144" customWidth="1"/>
    <col min="7670" max="7671" width="9" style="144" hidden="1" customWidth="1"/>
    <col min="7672" max="7917" width="9.14285714285714" style="144"/>
    <col min="7918" max="7918" width="4" style="144" customWidth="1"/>
    <col min="7919" max="7919" width="54.8571428571429" style="144" customWidth="1"/>
    <col min="7920" max="7920" width="106.714285714286" style="144" customWidth="1"/>
    <col min="7921" max="7922" width="9" style="144" hidden="1" customWidth="1"/>
    <col min="7923" max="7923" width="16.2857142857143" style="144" customWidth="1"/>
    <col min="7924" max="7924" width="11.5714285714286" style="144" customWidth="1"/>
    <col min="7925" max="7925" width="16.2857142857143" style="144" customWidth="1"/>
    <col min="7926" max="7927" width="9" style="144" hidden="1" customWidth="1"/>
    <col min="7928" max="8173" width="9.14285714285714" style="144"/>
    <col min="8174" max="8174" width="4" style="144" customWidth="1"/>
    <col min="8175" max="8175" width="54.8571428571429" style="144" customWidth="1"/>
    <col min="8176" max="8176" width="106.714285714286" style="144" customWidth="1"/>
    <col min="8177" max="8178" width="9" style="144" hidden="1" customWidth="1"/>
    <col min="8179" max="8179" width="16.2857142857143" style="144" customWidth="1"/>
    <col min="8180" max="8180" width="11.5714285714286" style="144" customWidth="1"/>
    <col min="8181" max="8181" width="16.2857142857143" style="144" customWidth="1"/>
    <col min="8182" max="8183" width="9" style="144" hidden="1" customWidth="1"/>
    <col min="8184" max="8429" width="9.14285714285714" style="144"/>
    <col min="8430" max="8430" width="4" style="144" customWidth="1"/>
    <col min="8431" max="8431" width="54.8571428571429" style="144" customWidth="1"/>
    <col min="8432" max="8432" width="106.714285714286" style="144" customWidth="1"/>
    <col min="8433" max="8434" width="9" style="144" hidden="1" customWidth="1"/>
    <col min="8435" max="8435" width="16.2857142857143" style="144" customWidth="1"/>
    <col min="8436" max="8436" width="11.5714285714286" style="144" customWidth="1"/>
    <col min="8437" max="8437" width="16.2857142857143" style="144" customWidth="1"/>
    <col min="8438" max="8439" width="9" style="144" hidden="1" customWidth="1"/>
    <col min="8440" max="8685" width="9.14285714285714" style="144"/>
    <col min="8686" max="8686" width="4" style="144" customWidth="1"/>
    <col min="8687" max="8687" width="54.8571428571429" style="144" customWidth="1"/>
    <col min="8688" max="8688" width="106.714285714286" style="144" customWidth="1"/>
    <col min="8689" max="8690" width="9" style="144" hidden="1" customWidth="1"/>
    <col min="8691" max="8691" width="16.2857142857143" style="144" customWidth="1"/>
    <col min="8692" max="8692" width="11.5714285714286" style="144" customWidth="1"/>
    <col min="8693" max="8693" width="16.2857142857143" style="144" customWidth="1"/>
    <col min="8694" max="8695" width="9" style="144" hidden="1" customWidth="1"/>
    <col min="8696" max="8941" width="9.14285714285714" style="144"/>
    <col min="8942" max="8942" width="4" style="144" customWidth="1"/>
    <col min="8943" max="8943" width="54.8571428571429" style="144" customWidth="1"/>
    <col min="8944" max="8944" width="106.714285714286" style="144" customWidth="1"/>
    <col min="8945" max="8946" width="9" style="144" hidden="1" customWidth="1"/>
    <col min="8947" max="8947" width="16.2857142857143" style="144" customWidth="1"/>
    <col min="8948" max="8948" width="11.5714285714286" style="144" customWidth="1"/>
    <col min="8949" max="8949" width="16.2857142857143" style="144" customWidth="1"/>
    <col min="8950" max="8951" width="9" style="144" hidden="1" customWidth="1"/>
    <col min="8952" max="9197" width="9.14285714285714" style="144"/>
    <col min="9198" max="9198" width="4" style="144" customWidth="1"/>
    <col min="9199" max="9199" width="54.8571428571429" style="144" customWidth="1"/>
    <col min="9200" max="9200" width="106.714285714286" style="144" customWidth="1"/>
    <col min="9201" max="9202" width="9" style="144" hidden="1" customWidth="1"/>
    <col min="9203" max="9203" width="16.2857142857143" style="144" customWidth="1"/>
    <col min="9204" max="9204" width="11.5714285714286" style="144" customWidth="1"/>
    <col min="9205" max="9205" width="16.2857142857143" style="144" customWidth="1"/>
    <col min="9206" max="9207" width="9" style="144" hidden="1" customWidth="1"/>
    <col min="9208" max="9453" width="9.14285714285714" style="144"/>
    <col min="9454" max="9454" width="4" style="144" customWidth="1"/>
    <col min="9455" max="9455" width="54.8571428571429" style="144" customWidth="1"/>
    <col min="9456" max="9456" width="106.714285714286" style="144" customWidth="1"/>
    <col min="9457" max="9458" width="9" style="144" hidden="1" customWidth="1"/>
    <col min="9459" max="9459" width="16.2857142857143" style="144" customWidth="1"/>
    <col min="9460" max="9460" width="11.5714285714286" style="144" customWidth="1"/>
    <col min="9461" max="9461" width="16.2857142857143" style="144" customWidth="1"/>
    <col min="9462" max="9463" width="9" style="144" hidden="1" customWidth="1"/>
    <col min="9464" max="9709" width="9.14285714285714" style="144"/>
    <col min="9710" max="9710" width="4" style="144" customWidth="1"/>
    <col min="9711" max="9711" width="54.8571428571429" style="144" customWidth="1"/>
    <col min="9712" max="9712" width="106.714285714286" style="144" customWidth="1"/>
    <col min="9713" max="9714" width="9" style="144" hidden="1" customWidth="1"/>
    <col min="9715" max="9715" width="16.2857142857143" style="144" customWidth="1"/>
    <col min="9716" max="9716" width="11.5714285714286" style="144" customWidth="1"/>
    <col min="9717" max="9717" width="16.2857142857143" style="144" customWidth="1"/>
    <col min="9718" max="9719" width="9" style="144" hidden="1" customWidth="1"/>
    <col min="9720" max="9965" width="9.14285714285714" style="144"/>
    <col min="9966" max="9966" width="4" style="144" customWidth="1"/>
    <col min="9967" max="9967" width="54.8571428571429" style="144" customWidth="1"/>
    <col min="9968" max="9968" width="106.714285714286" style="144" customWidth="1"/>
    <col min="9969" max="9970" width="9" style="144" hidden="1" customWidth="1"/>
    <col min="9971" max="9971" width="16.2857142857143" style="144" customWidth="1"/>
    <col min="9972" max="9972" width="11.5714285714286" style="144" customWidth="1"/>
    <col min="9973" max="9973" width="16.2857142857143" style="144" customWidth="1"/>
    <col min="9974" max="9975" width="9" style="144" hidden="1" customWidth="1"/>
    <col min="9976" max="10221" width="9.14285714285714" style="144"/>
    <col min="10222" max="10222" width="4" style="144" customWidth="1"/>
    <col min="10223" max="10223" width="54.8571428571429" style="144" customWidth="1"/>
    <col min="10224" max="10224" width="106.714285714286" style="144" customWidth="1"/>
    <col min="10225" max="10226" width="9" style="144" hidden="1" customWidth="1"/>
    <col min="10227" max="10227" width="16.2857142857143" style="144" customWidth="1"/>
    <col min="10228" max="10228" width="11.5714285714286" style="144" customWidth="1"/>
    <col min="10229" max="10229" width="16.2857142857143" style="144" customWidth="1"/>
    <col min="10230" max="10231" width="9" style="144" hidden="1" customWidth="1"/>
    <col min="10232" max="10477" width="9.14285714285714" style="144"/>
    <col min="10478" max="10478" width="4" style="144" customWidth="1"/>
    <col min="10479" max="10479" width="54.8571428571429" style="144" customWidth="1"/>
    <col min="10480" max="10480" width="106.714285714286" style="144" customWidth="1"/>
    <col min="10481" max="10482" width="9" style="144" hidden="1" customWidth="1"/>
    <col min="10483" max="10483" width="16.2857142857143" style="144" customWidth="1"/>
    <col min="10484" max="10484" width="11.5714285714286" style="144" customWidth="1"/>
    <col min="10485" max="10485" width="16.2857142857143" style="144" customWidth="1"/>
    <col min="10486" max="10487" width="9" style="144" hidden="1" customWidth="1"/>
    <col min="10488" max="10733" width="9.14285714285714" style="144"/>
    <col min="10734" max="10734" width="4" style="144" customWidth="1"/>
    <col min="10735" max="10735" width="54.8571428571429" style="144" customWidth="1"/>
    <col min="10736" max="10736" width="106.714285714286" style="144" customWidth="1"/>
    <col min="10737" max="10738" width="9" style="144" hidden="1" customWidth="1"/>
    <col min="10739" max="10739" width="16.2857142857143" style="144" customWidth="1"/>
    <col min="10740" max="10740" width="11.5714285714286" style="144" customWidth="1"/>
    <col min="10741" max="10741" width="16.2857142857143" style="144" customWidth="1"/>
    <col min="10742" max="10743" width="9" style="144" hidden="1" customWidth="1"/>
    <col min="10744" max="10989" width="9.14285714285714" style="144"/>
    <col min="10990" max="10990" width="4" style="144" customWidth="1"/>
    <col min="10991" max="10991" width="54.8571428571429" style="144" customWidth="1"/>
    <col min="10992" max="10992" width="106.714285714286" style="144" customWidth="1"/>
    <col min="10993" max="10994" width="9" style="144" hidden="1" customWidth="1"/>
    <col min="10995" max="10995" width="16.2857142857143" style="144" customWidth="1"/>
    <col min="10996" max="10996" width="11.5714285714286" style="144" customWidth="1"/>
    <col min="10997" max="10997" width="16.2857142857143" style="144" customWidth="1"/>
    <col min="10998" max="10999" width="9" style="144" hidden="1" customWidth="1"/>
    <col min="11000" max="11245" width="9.14285714285714" style="144"/>
    <col min="11246" max="11246" width="4" style="144" customWidth="1"/>
    <col min="11247" max="11247" width="54.8571428571429" style="144" customWidth="1"/>
    <col min="11248" max="11248" width="106.714285714286" style="144" customWidth="1"/>
    <col min="11249" max="11250" width="9" style="144" hidden="1" customWidth="1"/>
    <col min="11251" max="11251" width="16.2857142857143" style="144" customWidth="1"/>
    <col min="11252" max="11252" width="11.5714285714286" style="144" customWidth="1"/>
    <col min="11253" max="11253" width="16.2857142857143" style="144" customWidth="1"/>
    <col min="11254" max="11255" width="9" style="144" hidden="1" customWidth="1"/>
    <col min="11256" max="11501" width="9.14285714285714" style="144"/>
    <col min="11502" max="11502" width="4" style="144" customWidth="1"/>
    <col min="11503" max="11503" width="54.8571428571429" style="144" customWidth="1"/>
    <col min="11504" max="11504" width="106.714285714286" style="144" customWidth="1"/>
    <col min="11505" max="11506" width="9" style="144" hidden="1" customWidth="1"/>
    <col min="11507" max="11507" width="16.2857142857143" style="144" customWidth="1"/>
    <col min="11508" max="11508" width="11.5714285714286" style="144" customWidth="1"/>
    <col min="11509" max="11509" width="16.2857142857143" style="144" customWidth="1"/>
    <col min="11510" max="11511" width="9" style="144" hidden="1" customWidth="1"/>
    <col min="11512" max="11757" width="9.14285714285714" style="144"/>
    <col min="11758" max="11758" width="4" style="144" customWidth="1"/>
    <col min="11759" max="11759" width="54.8571428571429" style="144" customWidth="1"/>
    <col min="11760" max="11760" width="106.714285714286" style="144" customWidth="1"/>
    <col min="11761" max="11762" width="9" style="144" hidden="1" customWidth="1"/>
    <col min="11763" max="11763" width="16.2857142857143" style="144" customWidth="1"/>
    <col min="11764" max="11764" width="11.5714285714286" style="144" customWidth="1"/>
    <col min="11765" max="11765" width="16.2857142857143" style="144" customWidth="1"/>
    <col min="11766" max="11767" width="9" style="144" hidden="1" customWidth="1"/>
    <col min="11768" max="12013" width="9.14285714285714" style="144"/>
    <col min="12014" max="12014" width="4" style="144" customWidth="1"/>
    <col min="12015" max="12015" width="54.8571428571429" style="144" customWidth="1"/>
    <col min="12016" max="12016" width="106.714285714286" style="144" customWidth="1"/>
    <col min="12017" max="12018" width="9" style="144" hidden="1" customWidth="1"/>
    <col min="12019" max="12019" width="16.2857142857143" style="144" customWidth="1"/>
    <col min="12020" max="12020" width="11.5714285714286" style="144" customWidth="1"/>
    <col min="12021" max="12021" width="16.2857142857143" style="144" customWidth="1"/>
    <col min="12022" max="12023" width="9" style="144" hidden="1" customWidth="1"/>
    <col min="12024" max="12269" width="9.14285714285714" style="144"/>
    <col min="12270" max="12270" width="4" style="144" customWidth="1"/>
    <col min="12271" max="12271" width="54.8571428571429" style="144" customWidth="1"/>
    <col min="12272" max="12272" width="106.714285714286" style="144" customWidth="1"/>
    <col min="12273" max="12274" width="9" style="144" hidden="1" customWidth="1"/>
    <col min="12275" max="12275" width="16.2857142857143" style="144" customWidth="1"/>
    <col min="12276" max="12276" width="11.5714285714286" style="144" customWidth="1"/>
    <col min="12277" max="12277" width="16.2857142857143" style="144" customWidth="1"/>
    <col min="12278" max="12279" width="9" style="144" hidden="1" customWidth="1"/>
    <col min="12280" max="12525" width="9.14285714285714" style="144"/>
    <col min="12526" max="12526" width="4" style="144" customWidth="1"/>
    <col min="12527" max="12527" width="54.8571428571429" style="144" customWidth="1"/>
    <col min="12528" max="12528" width="106.714285714286" style="144" customWidth="1"/>
    <col min="12529" max="12530" width="9" style="144" hidden="1" customWidth="1"/>
    <col min="12531" max="12531" width="16.2857142857143" style="144" customWidth="1"/>
    <col min="12532" max="12532" width="11.5714285714286" style="144" customWidth="1"/>
    <col min="12533" max="12533" width="16.2857142857143" style="144" customWidth="1"/>
    <col min="12534" max="12535" width="9" style="144" hidden="1" customWidth="1"/>
    <col min="12536" max="12781" width="9.14285714285714" style="144"/>
    <col min="12782" max="12782" width="4" style="144" customWidth="1"/>
    <col min="12783" max="12783" width="54.8571428571429" style="144" customWidth="1"/>
    <col min="12784" max="12784" width="106.714285714286" style="144" customWidth="1"/>
    <col min="12785" max="12786" width="9" style="144" hidden="1" customWidth="1"/>
    <col min="12787" max="12787" width="16.2857142857143" style="144" customWidth="1"/>
    <col min="12788" max="12788" width="11.5714285714286" style="144" customWidth="1"/>
    <col min="12789" max="12789" width="16.2857142857143" style="144" customWidth="1"/>
    <col min="12790" max="12791" width="9" style="144" hidden="1" customWidth="1"/>
    <col min="12792" max="13037" width="9.14285714285714" style="144"/>
    <col min="13038" max="13038" width="4" style="144" customWidth="1"/>
    <col min="13039" max="13039" width="54.8571428571429" style="144" customWidth="1"/>
    <col min="13040" max="13040" width="106.714285714286" style="144" customWidth="1"/>
    <col min="13041" max="13042" width="9" style="144" hidden="1" customWidth="1"/>
    <col min="13043" max="13043" width="16.2857142857143" style="144" customWidth="1"/>
    <col min="13044" max="13044" width="11.5714285714286" style="144" customWidth="1"/>
    <col min="13045" max="13045" width="16.2857142857143" style="144" customWidth="1"/>
    <col min="13046" max="13047" width="9" style="144" hidden="1" customWidth="1"/>
    <col min="13048" max="13293" width="9.14285714285714" style="144"/>
    <col min="13294" max="13294" width="4" style="144" customWidth="1"/>
    <col min="13295" max="13295" width="54.8571428571429" style="144" customWidth="1"/>
    <col min="13296" max="13296" width="106.714285714286" style="144" customWidth="1"/>
    <col min="13297" max="13298" width="9" style="144" hidden="1" customWidth="1"/>
    <col min="13299" max="13299" width="16.2857142857143" style="144" customWidth="1"/>
    <col min="13300" max="13300" width="11.5714285714286" style="144" customWidth="1"/>
    <col min="13301" max="13301" width="16.2857142857143" style="144" customWidth="1"/>
    <col min="13302" max="13303" width="9" style="144" hidden="1" customWidth="1"/>
    <col min="13304" max="13549" width="9.14285714285714" style="144"/>
    <col min="13550" max="13550" width="4" style="144" customWidth="1"/>
    <col min="13551" max="13551" width="54.8571428571429" style="144" customWidth="1"/>
    <col min="13552" max="13552" width="106.714285714286" style="144" customWidth="1"/>
    <col min="13553" max="13554" width="9" style="144" hidden="1" customWidth="1"/>
    <col min="13555" max="13555" width="16.2857142857143" style="144" customWidth="1"/>
    <col min="13556" max="13556" width="11.5714285714286" style="144" customWidth="1"/>
    <col min="13557" max="13557" width="16.2857142857143" style="144" customWidth="1"/>
    <col min="13558" max="13559" width="9" style="144" hidden="1" customWidth="1"/>
    <col min="13560" max="13805" width="9.14285714285714" style="144"/>
    <col min="13806" max="13806" width="4" style="144" customWidth="1"/>
    <col min="13807" max="13807" width="54.8571428571429" style="144" customWidth="1"/>
    <col min="13808" max="13808" width="106.714285714286" style="144" customWidth="1"/>
    <col min="13809" max="13810" width="9" style="144" hidden="1" customWidth="1"/>
    <col min="13811" max="13811" width="16.2857142857143" style="144" customWidth="1"/>
    <col min="13812" max="13812" width="11.5714285714286" style="144" customWidth="1"/>
    <col min="13813" max="13813" width="16.2857142857143" style="144" customWidth="1"/>
    <col min="13814" max="13815" width="9" style="144" hidden="1" customWidth="1"/>
    <col min="13816" max="14061" width="9.14285714285714" style="144"/>
    <col min="14062" max="14062" width="4" style="144" customWidth="1"/>
    <col min="14063" max="14063" width="54.8571428571429" style="144" customWidth="1"/>
    <col min="14064" max="14064" width="106.714285714286" style="144" customWidth="1"/>
    <col min="14065" max="14066" width="9" style="144" hidden="1" customWidth="1"/>
    <col min="14067" max="14067" width="16.2857142857143" style="144" customWidth="1"/>
    <col min="14068" max="14068" width="11.5714285714286" style="144" customWidth="1"/>
    <col min="14069" max="14069" width="16.2857142857143" style="144" customWidth="1"/>
    <col min="14070" max="14071" width="9" style="144" hidden="1" customWidth="1"/>
    <col min="14072" max="14317" width="9.14285714285714" style="144"/>
    <col min="14318" max="14318" width="4" style="144" customWidth="1"/>
    <col min="14319" max="14319" width="54.8571428571429" style="144" customWidth="1"/>
    <col min="14320" max="14320" width="106.714285714286" style="144" customWidth="1"/>
    <col min="14321" max="14322" width="9" style="144" hidden="1" customWidth="1"/>
    <col min="14323" max="14323" width="16.2857142857143" style="144" customWidth="1"/>
    <col min="14324" max="14324" width="11.5714285714286" style="144" customWidth="1"/>
    <col min="14325" max="14325" width="16.2857142857143" style="144" customWidth="1"/>
    <col min="14326" max="14327" width="9" style="144" hidden="1" customWidth="1"/>
    <col min="14328" max="14573" width="9.14285714285714" style="144"/>
    <col min="14574" max="14574" width="4" style="144" customWidth="1"/>
    <col min="14575" max="14575" width="54.8571428571429" style="144" customWidth="1"/>
    <col min="14576" max="14576" width="106.714285714286" style="144" customWidth="1"/>
    <col min="14577" max="14578" width="9" style="144" hidden="1" customWidth="1"/>
    <col min="14579" max="14579" width="16.2857142857143" style="144" customWidth="1"/>
    <col min="14580" max="14580" width="11.5714285714286" style="144" customWidth="1"/>
    <col min="14581" max="14581" width="16.2857142857143" style="144" customWidth="1"/>
    <col min="14582" max="14583" width="9" style="144" hidden="1" customWidth="1"/>
    <col min="14584" max="14829" width="9.14285714285714" style="144"/>
    <col min="14830" max="14830" width="4" style="144" customWidth="1"/>
    <col min="14831" max="14831" width="54.8571428571429" style="144" customWidth="1"/>
    <col min="14832" max="14832" width="106.714285714286" style="144" customWidth="1"/>
    <col min="14833" max="14834" width="9" style="144" hidden="1" customWidth="1"/>
    <col min="14835" max="14835" width="16.2857142857143" style="144" customWidth="1"/>
    <col min="14836" max="14836" width="11.5714285714286" style="144" customWidth="1"/>
    <col min="14837" max="14837" width="16.2857142857143" style="144" customWidth="1"/>
    <col min="14838" max="14839" width="9" style="144" hidden="1" customWidth="1"/>
    <col min="14840" max="15085" width="9.14285714285714" style="144"/>
    <col min="15086" max="15086" width="4" style="144" customWidth="1"/>
    <col min="15087" max="15087" width="54.8571428571429" style="144" customWidth="1"/>
    <col min="15088" max="15088" width="106.714285714286" style="144" customWidth="1"/>
    <col min="15089" max="15090" width="9" style="144" hidden="1" customWidth="1"/>
    <col min="15091" max="15091" width="16.2857142857143" style="144" customWidth="1"/>
    <col min="15092" max="15092" width="11.5714285714286" style="144" customWidth="1"/>
    <col min="15093" max="15093" width="16.2857142857143" style="144" customWidth="1"/>
    <col min="15094" max="15095" width="9" style="144" hidden="1" customWidth="1"/>
    <col min="15096" max="15341" width="9.14285714285714" style="144"/>
    <col min="15342" max="15342" width="4" style="144" customWidth="1"/>
    <col min="15343" max="15343" width="54.8571428571429" style="144" customWidth="1"/>
    <col min="15344" max="15344" width="106.714285714286" style="144" customWidth="1"/>
    <col min="15345" max="15346" width="9" style="144" hidden="1" customWidth="1"/>
    <col min="15347" max="15347" width="16.2857142857143" style="144" customWidth="1"/>
    <col min="15348" max="15348" width="11.5714285714286" style="144" customWidth="1"/>
    <col min="15349" max="15349" width="16.2857142857143" style="144" customWidth="1"/>
    <col min="15350" max="15351" width="9" style="144" hidden="1" customWidth="1"/>
    <col min="15352" max="15597" width="9.14285714285714" style="144"/>
    <col min="15598" max="15598" width="4" style="144" customWidth="1"/>
    <col min="15599" max="15599" width="54.8571428571429" style="144" customWidth="1"/>
    <col min="15600" max="15600" width="106.714285714286" style="144" customWidth="1"/>
    <col min="15601" max="15602" width="9" style="144" hidden="1" customWidth="1"/>
    <col min="15603" max="15603" width="16.2857142857143" style="144" customWidth="1"/>
    <col min="15604" max="15604" width="11.5714285714286" style="144" customWidth="1"/>
    <col min="15605" max="15605" width="16.2857142857143" style="144" customWidth="1"/>
    <col min="15606" max="15607" width="9" style="144" hidden="1" customWidth="1"/>
    <col min="15608" max="15853" width="9.14285714285714" style="144"/>
    <col min="15854" max="15854" width="4" style="144" customWidth="1"/>
    <col min="15855" max="15855" width="54.8571428571429" style="144" customWidth="1"/>
    <col min="15856" max="15856" width="106.714285714286" style="144" customWidth="1"/>
    <col min="15857" max="15858" width="9" style="144" hidden="1" customWidth="1"/>
    <col min="15859" max="15859" width="16.2857142857143" style="144" customWidth="1"/>
    <col min="15860" max="15860" width="11.5714285714286" style="144" customWidth="1"/>
    <col min="15861" max="15861" width="16.2857142857143" style="144" customWidth="1"/>
    <col min="15862" max="15863" width="9" style="144" hidden="1" customWidth="1"/>
    <col min="15864" max="16109" width="9.14285714285714" style="144"/>
    <col min="16110" max="16110" width="4" style="144" customWidth="1"/>
    <col min="16111" max="16111" width="54.8571428571429" style="144" customWidth="1"/>
    <col min="16112" max="16112" width="106.714285714286" style="144" customWidth="1"/>
    <col min="16113" max="16114" width="9" style="144" hidden="1" customWidth="1"/>
    <col min="16115" max="16115" width="16.2857142857143" style="144" customWidth="1"/>
    <col min="16116" max="16116" width="11.5714285714286" style="144" customWidth="1"/>
    <col min="16117" max="16117" width="16.2857142857143" style="144" customWidth="1"/>
    <col min="16118" max="16119" width="9" style="144" hidden="1" customWidth="1"/>
    <col min="16120" max="16384" width="9.14285714285714" style="144"/>
  </cols>
  <sheetData>
    <row r="1" ht="12.75" spans="4:4">
      <c r="D1" s="147" t="s">
        <v>818</v>
      </c>
    </row>
    <row r="2" ht="12.75" spans="4:4">
      <c r="D2" s="147" t="s">
        <v>52</v>
      </c>
    </row>
    <row r="3" ht="12.75" spans="4:4">
      <c r="D3" s="147" t="s">
        <v>53</v>
      </c>
    </row>
    <row r="4" ht="15" spans="4:4">
      <c r="D4" s="81" t="s">
        <v>4</v>
      </c>
    </row>
    <row r="5" ht="15" spans="4:4">
      <c r="D5" s="81" t="s">
        <v>5</v>
      </c>
    </row>
    <row r="6" ht="15" spans="4:4">
      <c r="D6" s="81" t="s">
        <v>3</v>
      </c>
    </row>
    <row r="7" ht="15" spans="4:4">
      <c r="D7" s="81" t="s">
        <v>6</v>
      </c>
    </row>
    <row r="8" spans="4:4">
      <c r="D8" s="144"/>
    </row>
    <row r="9" ht="12.75" spans="2:4">
      <c r="B9" s="148"/>
      <c r="C9" s="148"/>
      <c r="D9" s="148"/>
    </row>
    <row r="10" spans="2:4">
      <c r="B10" s="149" t="s">
        <v>819</v>
      </c>
      <c r="C10" s="149"/>
      <c r="D10" s="149"/>
    </row>
    <row r="11" spans="2:4">
      <c r="B11" s="149" t="s">
        <v>820</v>
      </c>
      <c r="C11" s="149"/>
      <c r="D11" s="149"/>
    </row>
    <row r="12" spans="2:4">
      <c r="B12" s="149"/>
      <c r="C12" s="149"/>
      <c r="D12" s="149"/>
    </row>
    <row r="13" spans="2:4">
      <c r="B13" s="149"/>
      <c r="C13" s="150"/>
      <c r="D13" s="150"/>
    </row>
    <row r="14" spans="2:4">
      <c r="B14" s="151" t="s">
        <v>821</v>
      </c>
      <c r="C14" s="151" t="s">
        <v>822</v>
      </c>
      <c r="D14" s="152" t="s">
        <v>57</v>
      </c>
    </row>
    <row r="15" s="143" customFormat="1" spans="2:4">
      <c r="B15" s="151"/>
      <c r="C15" s="151"/>
      <c r="D15" s="152" t="s">
        <v>823</v>
      </c>
    </row>
    <row r="16" spans="2:4">
      <c r="B16" s="151"/>
      <c r="C16" s="151"/>
      <c r="D16" s="153">
        <f>D17+D24++D32+D37+D42+D47+D50+D53+D54+D55+D59+D60+D61+D62+D63+D64+D65+D66+D67</f>
        <v>1070977.0092</v>
      </c>
    </row>
    <row r="17" s="143" customFormat="1" spans="2:4">
      <c r="B17" s="154" t="s">
        <v>824</v>
      </c>
      <c r="C17" s="155" t="s">
        <v>825</v>
      </c>
      <c r="D17" s="156">
        <f>D18+D19+D20+D21+D22+D23</f>
        <v>827428.34641</v>
      </c>
    </row>
    <row r="18" spans="2:4">
      <c r="B18" s="154"/>
      <c r="C18" s="157" t="s">
        <v>826</v>
      </c>
      <c r="D18" s="158">
        <f>'Пр 6 функ'!F426+'Пр 6 функ'!F861</f>
        <v>263773.55168</v>
      </c>
    </row>
    <row r="19" spans="2:4">
      <c r="B19" s="154"/>
      <c r="C19" s="157" t="s">
        <v>827</v>
      </c>
      <c r="D19" s="158">
        <f>'Пр 7 вед'!G323</f>
        <v>465664.46873</v>
      </c>
    </row>
    <row r="20" spans="2:4">
      <c r="B20" s="154"/>
      <c r="C20" s="157" t="s">
        <v>828</v>
      </c>
      <c r="D20" s="158">
        <f>'Пр 6 функ'!F567+'Пр 6 функ'!F571</f>
        <v>53260.828</v>
      </c>
    </row>
    <row r="21" spans="2:4">
      <c r="B21" s="154"/>
      <c r="C21" s="157" t="s">
        <v>829</v>
      </c>
      <c r="D21" s="158">
        <f>'Пр 6 функ'!F592</f>
        <v>7738</v>
      </c>
    </row>
    <row r="22" ht="22.5" spans="2:4">
      <c r="B22" s="154"/>
      <c r="C22" s="157" t="s">
        <v>830</v>
      </c>
      <c r="D22" s="158">
        <f>'Пр 6 функ'!F486+'Пр 6 функ'!F549+'Пр 6 функ'!F575</f>
        <v>1299</v>
      </c>
    </row>
    <row r="23" ht="22.5" spans="2:4">
      <c r="B23" s="154"/>
      <c r="C23" s="157" t="s">
        <v>831</v>
      </c>
      <c r="D23" s="158">
        <f>'Пр 6 функ'!F604</f>
        <v>35692.498</v>
      </c>
    </row>
    <row r="24" s="143" customFormat="1" spans="2:4">
      <c r="B24" s="159" t="s">
        <v>832</v>
      </c>
      <c r="C24" s="155" t="s">
        <v>833</v>
      </c>
      <c r="D24" s="160">
        <f>D25+D26+D27+D28+D29+D30+D31</f>
        <v>134466.18379</v>
      </c>
    </row>
    <row r="25" spans="2:4">
      <c r="B25" s="161"/>
      <c r="C25" s="162" t="s">
        <v>834</v>
      </c>
      <c r="D25" s="163">
        <f>'Пр 7 вед'!G34</f>
        <v>20145.278</v>
      </c>
    </row>
    <row r="26" spans="2:4">
      <c r="B26" s="161"/>
      <c r="C26" s="162" t="s">
        <v>835</v>
      </c>
      <c r="D26" s="163">
        <f>'Пр 7 вед'!G47</f>
        <v>30978.36379</v>
      </c>
    </row>
    <row r="27" spans="2:4">
      <c r="B27" s="161"/>
      <c r="C27" s="164" t="s">
        <v>836</v>
      </c>
      <c r="D27" s="163">
        <f>'Пр 7 вед'!G17</f>
        <v>34808.66</v>
      </c>
    </row>
    <row r="28" spans="2:4">
      <c r="B28" s="161"/>
      <c r="C28" s="162" t="s">
        <v>837</v>
      </c>
      <c r="D28" s="163">
        <f>'Пр 7 вед'!G60+'Пр 7 вед'!G80</f>
        <v>45066.882</v>
      </c>
    </row>
    <row r="29" ht="22.5" spans="2:4">
      <c r="B29" s="161"/>
      <c r="C29" s="164" t="s">
        <v>838</v>
      </c>
      <c r="D29" s="163">
        <f>'Пр 7 вед'!G26+'Пр 7 вед'!G70</f>
        <v>256</v>
      </c>
    </row>
    <row r="30" spans="2:4">
      <c r="B30" s="161"/>
      <c r="C30" s="162" t="s">
        <v>839</v>
      </c>
      <c r="D30" s="163">
        <f>'Пр 7 вед'!G113</f>
        <v>60</v>
      </c>
    </row>
    <row r="31" spans="2:4">
      <c r="B31" s="165"/>
      <c r="C31" s="162" t="s">
        <v>840</v>
      </c>
      <c r="D31" s="163">
        <f>'Пр 7 вед'!G107</f>
        <v>3151</v>
      </c>
    </row>
    <row r="32" s="143" customFormat="1" spans="2:4">
      <c r="B32" s="154" t="s">
        <v>841</v>
      </c>
      <c r="C32" s="155" t="s">
        <v>842</v>
      </c>
      <c r="D32" s="160">
        <f>D33+D34+D35+D36</f>
        <v>9317.779</v>
      </c>
    </row>
    <row r="33" spans="2:4">
      <c r="B33" s="154"/>
      <c r="C33" s="162" t="s">
        <v>843</v>
      </c>
      <c r="D33" s="163">
        <f>'Пр 7 вед'!G492+'Пр 7 вед'!G515</f>
        <v>2840</v>
      </c>
    </row>
    <row r="34" spans="2:4">
      <c r="B34" s="154"/>
      <c r="C34" s="162" t="s">
        <v>844</v>
      </c>
      <c r="D34" s="163"/>
    </row>
    <row r="35" spans="2:4">
      <c r="B35" s="154"/>
      <c r="C35" s="162" t="s">
        <v>845</v>
      </c>
      <c r="D35" s="163">
        <f>'Пр 7 вед'!G461+'Пр 7 вед'!G520</f>
        <v>644</v>
      </c>
    </row>
    <row r="36" spans="2:4">
      <c r="B36" s="154"/>
      <c r="C36" s="162" t="s">
        <v>846</v>
      </c>
      <c r="D36" s="163">
        <f>'Пр 7 вед'!G465</f>
        <v>5833.779</v>
      </c>
    </row>
    <row r="37" s="143" customFormat="1" spans="2:4">
      <c r="B37" s="159" t="s">
        <v>847</v>
      </c>
      <c r="C37" s="155" t="s">
        <v>848</v>
      </c>
      <c r="D37" s="166">
        <f>D38+D39+D40+D41</f>
        <v>28564</v>
      </c>
    </row>
    <row r="38" spans="2:4">
      <c r="B38" s="161"/>
      <c r="C38" s="162" t="s">
        <v>849</v>
      </c>
      <c r="D38" s="167">
        <f>'Пр 7 вед'!G128+'Пр 7 вед'!G180+'Пр 7 вед'!G184+'Пр 7 вед'!G190</f>
        <v>12482</v>
      </c>
    </row>
    <row r="39" spans="2:4">
      <c r="B39" s="161"/>
      <c r="C39" s="162" t="s">
        <v>850</v>
      </c>
      <c r="D39" s="167">
        <f>'Пр 7 вед'!G150</f>
        <v>9666</v>
      </c>
    </row>
    <row r="40" spans="2:4">
      <c r="B40" s="161"/>
      <c r="C40" s="162" t="s">
        <v>851</v>
      </c>
      <c r="D40" s="167">
        <f>'Пр 7 вед'!G197</f>
        <v>4951</v>
      </c>
    </row>
    <row r="41" spans="2:4">
      <c r="B41" s="165"/>
      <c r="C41" s="162" t="s">
        <v>852</v>
      </c>
      <c r="D41" s="167">
        <f>'Пр 7 вед'!G125</f>
        <v>1465</v>
      </c>
    </row>
    <row r="42" s="143" customFormat="1" spans="2:4">
      <c r="B42" s="159" t="s">
        <v>853</v>
      </c>
      <c r="C42" s="168" t="s">
        <v>854</v>
      </c>
      <c r="D42" s="160">
        <f>D43+D44+D45+D46</f>
        <v>16141.8</v>
      </c>
    </row>
    <row r="43" s="143" customFormat="1" spans="2:4">
      <c r="B43" s="161"/>
      <c r="C43" s="169" t="s">
        <v>855</v>
      </c>
      <c r="D43" s="160"/>
    </row>
    <row r="44" s="143" customFormat="1" spans="2:4">
      <c r="B44" s="161"/>
      <c r="C44" s="169" t="s">
        <v>856</v>
      </c>
      <c r="D44" s="160"/>
    </row>
    <row r="45" ht="22.5" spans="2:4">
      <c r="B45" s="161"/>
      <c r="C45" s="169" t="s">
        <v>857</v>
      </c>
      <c r="D45" s="163">
        <f>'Пр 7 вед'!G528</f>
        <v>16141.8</v>
      </c>
    </row>
    <row r="46" ht="22.5" spans="2:4">
      <c r="B46" s="165"/>
      <c r="C46" s="170" t="s">
        <v>858</v>
      </c>
      <c r="D46" s="163"/>
    </row>
    <row r="47" s="143" customFormat="1" spans="2:4">
      <c r="B47" s="154" t="s">
        <v>859</v>
      </c>
      <c r="C47" s="171" t="s">
        <v>860</v>
      </c>
      <c r="D47" s="172">
        <f>D48+D49</f>
        <v>360</v>
      </c>
    </row>
    <row r="48" spans="2:4">
      <c r="B48" s="154"/>
      <c r="C48" s="173" t="s">
        <v>861</v>
      </c>
      <c r="D48" s="167">
        <f>'Пр 7 вед'!G880</f>
        <v>360</v>
      </c>
    </row>
    <row r="49" spans="2:4">
      <c r="B49" s="154"/>
      <c r="C49" s="173" t="s">
        <v>862</v>
      </c>
      <c r="D49" s="167"/>
    </row>
    <row r="50" s="143" customFormat="1" spans="2:4">
      <c r="B50" s="154"/>
      <c r="C50" s="174" t="s">
        <v>863</v>
      </c>
      <c r="D50" s="172">
        <f>D51+D52</f>
        <v>1500</v>
      </c>
    </row>
    <row r="51" spans="2:4">
      <c r="B51" s="154"/>
      <c r="C51" s="175" t="s">
        <v>864</v>
      </c>
      <c r="D51" s="167">
        <f>'Пр 7 вед'!G759</f>
        <v>140</v>
      </c>
    </row>
    <row r="52" spans="2:4">
      <c r="B52" s="154"/>
      <c r="C52" s="176" t="s">
        <v>865</v>
      </c>
      <c r="D52" s="167">
        <f>'Пр 7 вед'!G764</f>
        <v>1360</v>
      </c>
    </row>
    <row r="53" s="143" customFormat="1" ht="22.5" spans="2:4">
      <c r="B53" s="154"/>
      <c r="C53" s="177" t="s">
        <v>866</v>
      </c>
      <c r="D53" s="178">
        <f>'Пр 7 вед'!G705</f>
        <v>485</v>
      </c>
    </row>
    <row r="54" s="143" customFormat="1" ht="22.5" spans="2:4">
      <c r="B54" s="154"/>
      <c r="C54" s="179" t="s">
        <v>867</v>
      </c>
      <c r="D54" s="178">
        <f>'Пр 7 вед'!G720</f>
        <v>885</v>
      </c>
    </row>
    <row r="55" spans="2:4">
      <c r="B55" s="154"/>
      <c r="C55" s="168" t="s">
        <v>868</v>
      </c>
      <c r="D55" s="160">
        <f>D56+D57+D58</f>
        <v>26448.1</v>
      </c>
    </row>
    <row r="56" spans="2:4">
      <c r="B56" s="154"/>
      <c r="C56" s="180" t="s">
        <v>869</v>
      </c>
      <c r="D56" s="163">
        <f>'Пр 7 вед'!G891+'Пр 7 вед'!G927</f>
        <v>4574.3</v>
      </c>
    </row>
    <row r="57" spans="2:4">
      <c r="B57" s="154"/>
      <c r="C57" s="169" t="s">
        <v>870</v>
      </c>
      <c r="D57" s="163">
        <f>'Пр 7 вед'!G814+'Пр 7 вед'!G829</f>
        <v>5601.3</v>
      </c>
    </row>
    <row r="58" spans="2:4">
      <c r="B58" s="154"/>
      <c r="C58" s="169" t="s">
        <v>871</v>
      </c>
      <c r="D58" s="163">
        <f>'Пр 7 вед'!G739+'Пр 7 вед'!G785</f>
        <v>16272.5</v>
      </c>
    </row>
    <row r="59" spans="2:4">
      <c r="B59" s="154"/>
      <c r="C59" s="155" t="s">
        <v>872</v>
      </c>
      <c r="D59" s="160">
        <f>'Пр 7 вед'!G854</f>
        <v>200</v>
      </c>
    </row>
    <row r="60" spans="2:4">
      <c r="B60" s="154"/>
      <c r="C60" s="179" t="s">
        <v>873</v>
      </c>
      <c r="D60" s="160">
        <f>'Пр 7 вед'!G940</f>
        <v>400</v>
      </c>
    </row>
    <row r="61" spans="2:4">
      <c r="B61" s="154"/>
      <c r="C61" s="179" t="s">
        <v>874</v>
      </c>
      <c r="D61" s="160">
        <f>'Пр 7 вед'!G892</f>
        <v>1080</v>
      </c>
    </row>
    <row r="62" spans="2:4">
      <c r="B62" s="154"/>
      <c r="C62" s="179" t="s">
        <v>875</v>
      </c>
      <c r="D62" s="160">
        <f>'Пр 7 вед'!G744</f>
        <v>8450</v>
      </c>
    </row>
    <row r="63" ht="21.75" spans="2:4">
      <c r="B63" s="154"/>
      <c r="C63" s="179" t="s">
        <v>876</v>
      </c>
      <c r="D63" s="160">
        <f>'Пр 7 вед'!G933</f>
        <v>10</v>
      </c>
    </row>
    <row r="64" spans="2:4">
      <c r="B64" s="154"/>
      <c r="C64" s="179" t="s">
        <v>877</v>
      </c>
      <c r="D64" s="160">
        <f>'Пр 7 вед'!G870</f>
        <v>700</v>
      </c>
    </row>
    <row r="65" spans="2:4">
      <c r="B65" s="154"/>
      <c r="C65" s="179" t="s">
        <v>878</v>
      </c>
      <c r="D65" s="166">
        <f>'Пр 7 вед'!G645</f>
        <v>6130</v>
      </c>
    </row>
    <row r="66" spans="2:4">
      <c r="B66" s="154"/>
      <c r="C66" s="179" t="s">
        <v>879</v>
      </c>
      <c r="D66" s="166">
        <f>'Пр 7 вед'!G801</f>
        <v>100</v>
      </c>
    </row>
    <row r="67" spans="2:4">
      <c r="B67" s="154"/>
      <c r="C67" s="179" t="s">
        <v>880</v>
      </c>
      <c r="D67" s="166">
        <f>'Пр 7 вед'!G821+'Пр 7 вед'!G840+'Пр 7 вед'!G847</f>
        <v>8310.8</v>
      </c>
    </row>
    <row r="68" spans="2:4">
      <c r="B68" s="181"/>
      <c r="C68" s="182"/>
      <c r="D68" s="183"/>
    </row>
    <row r="71" spans="3:3">
      <c r="C71" s="184"/>
    </row>
    <row r="171" spans="7:7">
      <c r="G171" s="144" t="s">
        <v>815</v>
      </c>
    </row>
  </sheetData>
  <mergeCells count="15">
    <mergeCell ref="B9:C9"/>
    <mergeCell ref="B10:D10"/>
    <mergeCell ref="B11:D11"/>
    <mergeCell ref="B12:D12"/>
    <mergeCell ref="C13:D13"/>
    <mergeCell ref="B16:C16"/>
    <mergeCell ref="B14:B15"/>
    <mergeCell ref="B17:B23"/>
    <mergeCell ref="B24:B31"/>
    <mergeCell ref="B32:B36"/>
    <mergeCell ref="B37:B41"/>
    <mergeCell ref="B42:B46"/>
    <mergeCell ref="B47:B67"/>
    <mergeCell ref="C14:C15"/>
    <mergeCell ref="D14:D15"/>
  </mergeCells>
  <pageMargins left="0.708661417322835" right="0.708661417322835" top="0.748031496062992" bottom="0.748031496062992" header="0.31496062992126" footer="0.31496062992126"/>
  <pageSetup paperSize="9" scale="5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B1:G171"/>
  <sheetViews>
    <sheetView view="pageBreakPreview" zoomScale="80" zoomScaleNormal="100" topLeftCell="A51" workbookViewId="0">
      <selection activeCell="D17" sqref="D17"/>
    </sheetView>
  </sheetViews>
  <sheetFormatPr defaultColWidth="9" defaultRowHeight="12" outlineLevelCol="6"/>
  <cols>
    <col min="1" max="1" width="9.14285714285714" style="144"/>
    <col min="2" max="2" width="53.7142857142857" style="144" customWidth="1"/>
    <col min="3" max="3" width="117" style="145" customWidth="1"/>
    <col min="4" max="5" width="14.8571428571429" style="146" customWidth="1"/>
    <col min="6" max="237" width="9.14285714285714" style="144"/>
    <col min="238" max="238" width="4" style="144" customWidth="1"/>
    <col min="239" max="239" width="54.8571428571429" style="144" customWidth="1"/>
    <col min="240" max="240" width="106.714285714286" style="144" customWidth="1"/>
    <col min="241" max="242" width="9" style="144" hidden="1" customWidth="1"/>
    <col min="243" max="243" width="16.2857142857143" style="144" customWidth="1"/>
    <col min="244" max="244" width="11.5714285714286" style="144" customWidth="1"/>
    <col min="245" max="245" width="16.2857142857143" style="144" customWidth="1"/>
    <col min="246" max="247" width="9" style="144" hidden="1" customWidth="1"/>
    <col min="248" max="493" width="9.14285714285714" style="144"/>
    <col min="494" max="494" width="4" style="144" customWidth="1"/>
    <col min="495" max="495" width="54.8571428571429" style="144" customWidth="1"/>
    <col min="496" max="496" width="106.714285714286" style="144" customWidth="1"/>
    <col min="497" max="498" width="9" style="144" hidden="1" customWidth="1"/>
    <col min="499" max="499" width="16.2857142857143" style="144" customWidth="1"/>
    <col min="500" max="500" width="11.5714285714286" style="144" customWidth="1"/>
    <col min="501" max="501" width="16.2857142857143" style="144" customWidth="1"/>
    <col min="502" max="503" width="9" style="144" hidden="1" customWidth="1"/>
    <col min="504" max="749" width="9.14285714285714" style="144"/>
    <col min="750" max="750" width="4" style="144" customWidth="1"/>
    <col min="751" max="751" width="54.8571428571429" style="144" customWidth="1"/>
    <col min="752" max="752" width="106.714285714286" style="144" customWidth="1"/>
    <col min="753" max="754" width="9" style="144" hidden="1" customWidth="1"/>
    <col min="755" max="755" width="16.2857142857143" style="144" customWidth="1"/>
    <col min="756" max="756" width="11.5714285714286" style="144" customWidth="1"/>
    <col min="757" max="757" width="16.2857142857143" style="144" customWidth="1"/>
    <col min="758" max="759" width="9" style="144" hidden="1" customWidth="1"/>
    <col min="760" max="1005" width="9.14285714285714" style="144"/>
    <col min="1006" max="1006" width="4" style="144" customWidth="1"/>
    <col min="1007" max="1007" width="54.8571428571429" style="144" customWidth="1"/>
    <col min="1008" max="1008" width="106.714285714286" style="144" customWidth="1"/>
    <col min="1009" max="1010" width="9" style="144" hidden="1" customWidth="1"/>
    <col min="1011" max="1011" width="16.2857142857143" style="144" customWidth="1"/>
    <col min="1012" max="1012" width="11.5714285714286" style="144" customWidth="1"/>
    <col min="1013" max="1013" width="16.2857142857143" style="144" customWidth="1"/>
    <col min="1014" max="1015" width="9" style="144" hidden="1" customWidth="1"/>
    <col min="1016" max="1261" width="9.14285714285714" style="144"/>
    <col min="1262" max="1262" width="4" style="144" customWidth="1"/>
    <col min="1263" max="1263" width="54.8571428571429" style="144" customWidth="1"/>
    <col min="1264" max="1264" width="106.714285714286" style="144" customWidth="1"/>
    <col min="1265" max="1266" width="9" style="144" hidden="1" customWidth="1"/>
    <col min="1267" max="1267" width="16.2857142857143" style="144" customWidth="1"/>
    <col min="1268" max="1268" width="11.5714285714286" style="144" customWidth="1"/>
    <col min="1269" max="1269" width="16.2857142857143" style="144" customWidth="1"/>
    <col min="1270" max="1271" width="9" style="144" hidden="1" customWidth="1"/>
    <col min="1272" max="1517" width="9.14285714285714" style="144"/>
    <col min="1518" max="1518" width="4" style="144" customWidth="1"/>
    <col min="1519" max="1519" width="54.8571428571429" style="144" customWidth="1"/>
    <col min="1520" max="1520" width="106.714285714286" style="144" customWidth="1"/>
    <col min="1521" max="1522" width="9" style="144" hidden="1" customWidth="1"/>
    <col min="1523" max="1523" width="16.2857142857143" style="144" customWidth="1"/>
    <col min="1524" max="1524" width="11.5714285714286" style="144" customWidth="1"/>
    <col min="1525" max="1525" width="16.2857142857143" style="144" customWidth="1"/>
    <col min="1526" max="1527" width="9" style="144" hidden="1" customWidth="1"/>
    <col min="1528" max="1773" width="9.14285714285714" style="144"/>
    <col min="1774" max="1774" width="4" style="144" customWidth="1"/>
    <col min="1775" max="1775" width="54.8571428571429" style="144" customWidth="1"/>
    <col min="1776" max="1776" width="106.714285714286" style="144" customWidth="1"/>
    <col min="1777" max="1778" width="9" style="144" hidden="1" customWidth="1"/>
    <col min="1779" max="1779" width="16.2857142857143" style="144" customWidth="1"/>
    <col min="1780" max="1780" width="11.5714285714286" style="144" customWidth="1"/>
    <col min="1781" max="1781" width="16.2857142857143" style="144" customWidth="1"/>
    <col min="1782" max="1783" width="9" style="144" hidden="1" customWidth="1"/>
    <col min="1784" max="2029" width="9.14285714285714" style="144"/>
    <col min="2030" max="2030" width="4" style="144" customWidth="1"/>
    <col min="2031" max="2031" width="54.8571428571429" style="144" customWidth="1"/>
    <col min="2032" max="2032" width="106.714285714286" style="144" customWidth="1"/>
    <col min="2033" max="2034" width="9" style="144" hidden="1" customWidth="1"/>
    <col min="2035" max="2035" width="16.2857142857143" style="144" customWidth="1"/>
    <col min="2036" max="2036" width="11.5714285714286" style="144" customWidth="1"/>
    <col min="2037" max="2037" width="16.2857142857143" style="144" customWidth="1"/>
    <col min="2038" max="2039" width="9" style="144" hidden="1" customWidth="1"/>
    <col min="2040" max="2285" width="9.14285714285714" style="144"/>
    <col min="2286" max="2286" width="4" style="144" customWidth="1"/>
    <col min="2287" max="2287" width="54.8571428571429" style="144" customWidth="1"/>
    <col min="2288" max="2288" width="106.714285714286" style="144" customWidth="1"/>
    <col min="2289" max="2290" width="9" style="144" hidden="1" customWidth="1"/>
    <col min="2291" max="2291" width="16.2857142857143" style="144" customWidth="1"/>
    <col min="2292" max="2292" width="11.5714285714286" style="144" customWidth="1"/>
    <col min="2293" max="2293" width="16.2857142857143" style="144" customWidth="1"/>
    <col min="2294" max="2295" width="9" style="144" hidden="1" customWidth="1"/>
    <col min="2296" max="2541" width="9.14285714285714" style="144"/>
    <col min="2542" max="2542" width="4" style="144" customWidth="1"/>
    <col min="2543" max="2543" width="54.8571428571429" style="144" customWidth="1"/>
    <col min="2544" max="2544" width="106.714285714286" style="144" customWidth="1"/>
    <col min="2545" max="2546" width="9" style="144" hidden="1" customWidth="1"/>
    <col min="2547" max="2547" width="16.2857142857143" style="144" customWidth="1"/>
    <col min="2548" max="2548" width="11.5714285714286" style="144" customWidth="1"/>
    <col min="2549" max="2549" width="16.2857142857143" style="144" customWidth="1"/>
    <col min="2550" max="2551" width="9" style="144" hidden="1" customWidth="1"/>
    <col min="2552" max="2797" width="9.14285714285714" style="144"/>
    <col min="2798" max="2798" width="4" style="144" customWidth="1"/>
    <col min="2799" max="2799" width="54.8571428571429" style="144" customWidth="1"/>
    <col min="2800" max="2800" width="106.714285714286" style="144" customWidth="1"/>
    <col min="2801" max="2802" width="9" style="144" hidden="1" customWidth="1"/>
    <col min="2803" max="2803" width="16.2857142857143" style="144" customWidth="1"/>
    <col min="2804" max="2804" width="11.5714285714286" style="144" customWidth="1"/>
    <col min="2805" max="2805" width="16.2857142857143" style="144" customWidth="1"/>
    <col min="2806" max="2807" width="9" style="144" hidden="1" customWidth="1"/>
    <col min="2808" max="3053" width="9.14285714285714" style="144"/>
    <col min="3054" max="3054" width="4" style="144" customWidth="1"/>
    <col min="3055" max="3055" width="54.8571428571429" style="144" customWidth="1"/>
    <col min="3056" max="3056" width="106.714285714286" style="144" customWidth="1"/>
    <col min="3057" max="3058" width="9" style="144" hidden="1" customWidth="1"/>
    <col min="3059" max="3059" width="16.2857142857143" style="144" customWidth="1"/>
    <col min="3060" max="3060" width="11.5714285714286" style="144" customWidth="1"/>
    <col min="3061" max="3061" width="16.2857142857143" style="144" customWidth="1"/>
    <col min="3062" max="3063" width="9" style="144" hidden="1" customWidth="1"/>
    <col min="3064" max="3309" width="9.14285714285714" style="144"/>
    <col min="3310" max="3310" width="4" style="144" customWidth="1"/>
    <col min="3311" max="3311" width="54.8571428571429" style="144" customWidth="1"/>
    <col min="3312" max="3312" width="106.714285714286" style="144" customWidth="1"/>
    <col min="3313" max="3314" width="9" style="144" hidden="1" customWidth="1"/>
    <col min="3315" max="3315" width="16.2857142857143" style="144" customWidth="1"/>
    <col min="3316" max="3316" width="11.5714285714286" style="144" customWidth="1"/>
    <col min="3317" max="3317" width="16.2857142857143" style="144" customWidth="1"/>
    <col min="3318" max="3319" width="9" style="144" hidden="1" customWidth="1"/>
    <col min="3320" max="3565" width="9.14285714285714" style="144"/>
    <col min="3566" max="3566" width="4" style="144" customWidth="1"/>
    <col min="3567" max="3567" width="54.8571428571429" style="144" customWidth="1"/>
    <col min="3568" max="3568" width="106.714285714286" style="144" customWidth="1"/>
    <col min="3569" max="3570" width="9" style="144" hidden="1" customWidth="1"/>
    <col min="3571" max="3571" width="16.2857142857143" style="144" customWidth="1"/>
    <col min="3572" max="3572" width="11.5714285714286" style="144" customWidth="1"/>
    <col min="3573" max="3573" width="16.2857142857143" style="144" customWidth="1"/>
    <col min="3574" max="3575" width="9" style="144" hidden="1" customWidth="1"/>
    <col min="3576" max="3821" width="9.14285714285714" style="144"/>
    <col min="3822" max="3822" width="4" style="144" customWidth="1"/>
    <col min="3823" max="3823" width="54.8571428571429" style="144" customWidth="1"/>
    <col min="3824" max="3824" width="106.714285714286" style="144" customWidth="1"/>
    <col min="3825" max="3826" width="9" style="144" hidden="1" customWidth="1"/>
    <col min="3827" max="3827" width="16.2857142857143" style="144" customWidth="1"/>
    <col min="3828" max="3828" width="11.5714285714286" style="144" customWidth="1"/>
    <col min="3829" max="3829" width="16.2857142857143" style="144" customWidth="1"/>
    <col min="3830" max="3831" width="9" style="144" hidden="1" customWidth="1"/>
    <col min="3832" max="4077" width="9.14285714285714" style="144"/>
    <col min="4078" max="4078" width="4" style="144" customWidth="1"/>
    <col min="4079" max="4079" width="54.8571428571429" style="144" customWidth="1"/>
    <col min="4080" max="4080" width="106.714285714286" style="144" customWidth="1"/>
    <col min="4081" max="4082" width="9" style="144" hidden="1" customWidth="1"/>
    <col min="4083" max="4083" width="16.2857142857143" style="144" customWidth="1"/>
    <col min="4084" max="4084" width="11.5714285714286" style="144" customWidth="1"/>
    <col min="4085" max="4085" width="16.2857142857143" style="144" customWidth="1"/>
    <col min="4086" max="4087" width="9" style="144" hidden="1" customWidth="1"/>
    <col min="4088" max="4333" width="9.14285714285714" style="144"/>
    <col min="4334" max="4334" width="4" style="144" customWidth="1"/>
    <col min="4335" max="4335" width="54.8571428571429" style="144" customWidth="1"/>
    <col min="4336" max="4336" width="106.714285714286" style="144" customWidth="1"/>
    <col min="4337" max="4338" width="9" style="144" hidden="1" customWidth="1"/>
    <col min="4339" max="4339" width="16.2857142857143" style="144" customWidth="1"/>
    <col min="4340" max="4340" width="11.5714285714286" style="144" customWidth="1"/>
    <col min="4341" max="4341" width="16.2857142857143" style="144" customWidth="1"/>
    <col min="4342" max="4343" width="9" style="144" hidden="1" customWidth="1"/>
    <col min="4344" max="4589" width="9.14285714285714" style="144"/>
    <col min="4590" max="4590" width="4" style="144" customWidth="1"/>
    <col min="4591" max="4591" width="54.8571428571429" style="144" customWidth="1"/>
    <col min="4592" max="4592" width="106.714285714286" style="144" customWidth="1"/>
    <col min="4593" max="4594" width="9" style="144" hidden="1" customWidth="1"/>
    <col min="4595" max="4595" width="16.2857142857143" style="144" customWidth="1"/>
    <col min="4596" max="4596" width="11.5714285714286" style="144" customWidth="1"/>
    <col min="4597" max="4597" width="16.2857142857143" style="144" customWidth="1"/>
    <col min="4598" max="4599" width="9" style="144" hidden="1" customWidth="1"/>
    <col min="4600" max="4845" width="9.14285714285714" style="144"/>
    <col min="4846" max="4846" width="4" style="144" customWidth="1"/>
    <col min="4847" max="4847" width="54.8571428571429" style="144" customWidth="1"/>
    <col min="4848" max="4848" width="106.714285714286" style="144" customWidth="1"/>
    <col min="4849" max="4850" width="9" style="144" hidden="1" customWidth="1"/>
    <col min="4851" max="4851" width="16.2857142857143" style="144" customWidth="1"/>
    <col min="4852" max="4852" width="11.5714285714286" style="144" customWidth="1"/>
    <col min="4853" max="4853" width="16.2857142857143" style="144" customWidth="1"/>
    <col min="4854" max="4855" width="9" style="144" hidden="1" customWidth="1"/>
    <col min="4856" max="5101" width="9.14285714285714" style="144"/>
    <col min="5102" max="5102" width="4" style="144" customWidth="1"/>
    <col min="5103" max="5103" width="54.8571428571429" style="144" customWidth="1"/>
    <col min="5104" max="5104" width="106.714285714286" style="144" customWidth="1"/>
    <col min="5105" max="5106" width="9" style="144" hidden="1" customWidth="1"/>
    <col min="5107" max="5107" width="16.2857142857143" style="144" customWidth="1"/>
    <col min="5108" max="5108" width="11.5714285714286" style="144" customWidth="1"/>
    <col min="5109" max="5109" width="16.2857142857143" style="144" customWidth="1"/>
    <col min="5110" max="5111" width="9" style="144" hidden="1" customWidth="1"/>
    <col min="5112" max="5357" width="9.14285714285714" style="144"/>
    <col min="5358" max="5358" width="4" style="144" customWidth="1"/>
    <col min="5359" max="5359" width="54.8571428571429" style="144" customWidth="1"/>
    <col min="5360" max="5360" width="106.714285714286" style="144" customWidth="1"/>
    <col min="5361" max="5362" width="9" style="144" hidden="1" customWidth="1"/>
    <col min="5363" max="5363" width="16.2857142857143" style="144" customWidth="1"/>
    <col min="5364" max="5364" width="11.5714285714286" style="144" customWidth="1"/>
    <col min="5365" max="5365" width="16.2857142857143" style="144" customWidth="1"/>
    <col min="5366" max="5367" width="9" style="144" hidden="1" customWidth="1"/>
    <col min="5368" max="5613" width="9.14285714285714" style="144"/>
    <col min="5614" max="5614" width="4" style="144" customWidth="1"/>
    <col min="5615" max="5615" width="54.8571428571429" style="144" customWidth="1"/>
    <col min="5616" max="5616" width="106.714285714286" style="144" customWidth="1"/>
    <col min="5617" max="5618" width="9" style="144" hidden="1" customWidth="1"/>
    <col min="5619" max="5619" width="16.2857142857143" style="144" customWidth="1"/>
    <col min="5620" max="5620" width="11.5714285714286" style="144" customWidth="1"/>
    <col min="5621" max="5621" width="16.2857142857143" style="144" customWidth="1"/>
    <col min="5622" max="5623" width="9" style="144" hidden="1" customWidth="1"/>
    <col min="5624" max="5869" width="9.14285714285714" style="144"/>
    <col min="5870" max="5870" width="4" style="144" customWidth="1"/>
    <col min="5871" max="5871" width="54.8571428571429" style="144" customWidth="1"/>
    <col min="5872" max="5872" width="106.714285714286" style="144" customWidth="1"/>
    <col min="5873" max="5874" width="9" style="144" hidden="1" customWidth="1"/>
    <col min="5875" max="5875" width="16.2857142857143" style="144" customWidth="1"/>
    <col min="5876" max="5876" width="11.5714285714286" style="144" customWidth="1"/>
    <col min="5877" max="5877" width="16.2857142857143" style="144" customWidth="1"/>
    <col min="5878" max="5879" width="9" style="144" hidden="1" customWidth="1"/>
    <col min="5880" max="6125" width="9.14285714285714" style="144"/>
    <col min="6126" max="6126" width="4" style="144" customWidth="1"/>
    <col min="6127" max="6127" width="54.8571428571429" style="144" customWidth="1"/>
    <col min="6128" max="6128" width="106.714285714286" style="144" customWidth="1"/>
    <col min="6129" max="6130" width="9" style="144" hidden="1" customWidth="1"/>
    <col min="6131" max="6131" width="16.2857142857143" style="144" customWidth="1"/>
    <col min="6132" max="6132" width="11.5714285714286" style="144" customWidth="1"/>
    <col min="6133" max="6133" width="16.2857142857143" style="144" customWidth="1"/>
    <col min="6134" max="6135" width="9" style="144" hidden="1" customWidth="1"/>
    <col min="6136" max="6381" width="9.14285714285714" style="144"/>
    <col min="6382" max="6382" width="4" style="144" customWidth="1"/>
    <col min="6383" max="6383" width="54.8571428571429" style="144" customWidth="1"/>
    <col min="6384" max="6384" width="106.714285714286" style="144" customWidth="1"/>
    <col min="6385" max="6386" width="9" style="144" hidden="1" customWidth="1"/>
    <col min="6387" max="6387" width="16.2857142857143" style="144" customWidth="1"/>
    <col min="6388" max="6388" width="11.5714285714286" style="144" customWidth="1"/>
    <col min="6389" max="6389" width="16.2857142857143" style="144" customWidth="1"/>
    <col min="6390" max="6391" width="9" style="144" hidden="1" customWidth="1"/>
    <col min="6392" max="6637" width="9.14285714285714" style="144"/>
    <col min="6638" max="6638" width="4" style="144" customWidth="1"/>
    <col min="6639" max="6639" width="54.8571428571429" style="144" customWidth="1"/>
    <col min="6640" max="6640" width="106.714285714286" style="144" customWidth="1"/>
    <col min="6641" max="6642" width="9" style="144" hidden="1" customWidth="1"/>
    <col min="6643" max="6643" width="16.2857142857143" style="144" customWidth="1"/>
    <col min="6644" max="6644" width="11.5714285714286" style="144" customWidth="1"/>
    <col min="6645" max="6645" width="16.2857142857143" style="144" customWidth="1"/>
    <col min="6646" max="6647" width="9" style="144" hidden="1" customWidth="1"/>
    <col min="6648" max="6893" width="9.14285714285714" style="144"/>
    <col min="6894" max="6894" width="4" style="144" customWidth="1"/>
    <col min="6895" max="6895" width="54.8571428571429" style="144" customWidth="1"/>
    <col min="6896" max="6896" width="106.714285714286" style="144" customWidth="1"/>
    <col min="6897" max="6898" width="9" style="144" hidden="1" customWidth="1"/>
    <col min="6899" max="6899" width="16.2857142857143" style="144" customWidth="1"/>
    <col min="6900" max="6900" width="11.5714285714286" style="144" customWidth="1"/>
    <col min="6901" max="6901" width="16.2857142857143" style="144" customWidth="1"/>
    <col min="6902" max="6903" width="9" style="144" hidden="1" customWidth="1"/>
    <col min="6904" max="7149" width="9.14285714285714" style="144"/>
    <col min="7150" max="7150" width="4" style="144" customWidth="1"/>
    <col min="7151" max="7151" width="54.8571428571429" style="144" customWidth="1"/>
    <col min="7152" max="7152" width="106.714285714286" style="144" customWidth="1"/>
    <col min="7153" max="7154" width="9" style="144" hidden="1" customWidth="1"/>
    <col min="7155" max="7155" width="16.2857142857143" style="144" customWidth="1"/>
    <col min="7156" max="7156" width="11.5714285714286" style="144" customWidth="1"/>
    <col min="7157" max="7157" width="16.2857142857143" style="144" customWidth="1"/>
    <col min="7158" max="7159" width="9" style="144" hidden="1" customWidth="1"/>
    <col min="7160" max="7405" width="9.14285714285714" style="144"/>
    <col min="7406" max="7406" width="4" style="144" customWidth="1"/>
    <col min="7407" max="7407" width="54.8571428571429" style="144" customWidth="1"/>
    <col min="7408" max="7408" width="106.714285714286" style="144" customWidth="1"/>
    <col min="7409" max="7410" width="9" style="144" hidden="1" customWidth="1"/>
    <col min="7411" max="7411" width="16.2857142857143" style="144" customWidth="1"/>
    <col min="7412" max="7412" width="11.5714285714286" style="144" customWidth="1"/>
    <col min="7413" max="7413" width="16.2857142857143" style="144" customWidth="1"/>
    <col min="7414" max="7415" width="9" style="144" hidden="1" customWidth="1"/>
    <col min="7416" max="7661" width="9.14285714285714" style="144"/>
    <col min="7662" max="7662" width="4" style="144" customWidth="1"/>
    <col min="7663" max="7663" width="54.8571428571429" style="144" customWidth="1"/>
    <col min="7664" max="7664" width="106.714285714286" style="144" customWidth="1"/>
    <col min="7665" max="7666" width="9" style="144" hidden="1" customWidth="1"/>
    <col min="7667" max="7667" width="16.2857142857143" style="144" customWidth="1"/>
    <col min="7668" max="7668" width="11.5714285714286" style="144" customWidth="1"/>
    <col min="7669" max="7669" width="16.2857142857143" style="144" customWidth="1"/>
    <col min="7670" max="7671" width="9" style="144" hidden="1" customWidth="1"/>
    <col min="7672" max="7917" width="9.14285714285714" style="144"/>
    <col min="7918" max="7918" width="4" style="144" customWidth="1"/>
    <col min="7919" max="7919" width="54.8571428571429" style="144" customWidth="1"/>
    <col min="7920" max="7920" width="106.714285714286" style="144" customWidth="1"/>
    <col min="7921" max="7922" width="9" style="144" hidden="1" customWidth="1"/>
    <col min="7923" max="7923" width="16.2857142857143" style="144" customWidth="1"/>
    <col min="7924" max="7924" width="11.5714285714286" style="144" customWidth="1"/>
    <col min="7925" max="7925" width="16.2857142857143" style="144" customWidth="1"/>
    <col min="7926" max="7927" width="9" style="144" hidden="1" customWidth="1"/>
    <col min="7928" max="8173" width="9.14285714285714" style="144"/>
    <col min="8174" max="8174" width="4" style="144" customWidth="1"/>
    <col min="8175" max="8175" width="54.8571428571429" style="144" customWidth="1"/>
    <col min="8176" max="8176" width="106.714285714286" style="144" customWidth="1"/>
    <col min="8177" max="8178" width="9" style="144" hidden="1" customWidth="1"/>
    <col min="8179" max="8179" width="16.2857142857143" style="144" customWidth="1"/>
    <col min="8180" max="8180" width="11.5714285714286" style="144" customWidth="1"/>
    <col min="8181" max="8181" width="16.2857142857143" style="144" customWidth="1"/>
    <col min="8182" max="8183" width="9" style="144" hidden="1" customWidth="1"/>
    <col min="8184" max="8429" width="9.14285714285714" style="144"/>
    <col min="8430" max="8430" width="4" style="144" customWidth="1"/>
    <col min="8431" max="8431" width="54.8571428571429" style="144" customWidth="1"/>
    <col min="8432" max="8432" width="106.714285714286" style="144" customWidth="1"/>
    <col min="8433" max="8434" width="9" style="144" hidden="1" customWidth="1"/>
    <col min="8435" max="8435" width="16.2857142857143" style="144" customWidth="1"/>
    <col min="8436" max="8436" width="11.5714285714286" style="144" customWidth="1"/>
    <col min="8437" max="8437" width="16.2857142857143" style="144" customWidth="1"/>
    <col min="8438" max="8439" width="9" style="144" hidden="1" customWidth="1"/>
    <col min="8440" max="8685" width="9.14285714285714" style="144"/>
    <col min="8686" max="8686" width="4" style="144" customWidth="1"/>
    <col min="8687" max="8687" width="54.8571428571429" style="144" customWidth="1"/>
    <col min="8688" max="8688" width="106.714285714286" style="144" customWidth="1"/>
    <col min="8689" max="8690" width="9" style="144" hidden="1" customWidth="1"/>
    <col min="8691" max="8691" width="16.2857142857143" style="144" customWidth="1"/>
    <col min="8692" max="8692" width="11.5714285714286" style="144" customWidth="1"/>
    <col min="8693" max="8693" width="16.2857142857143" style="144" customWidth="1"/>
    <col min="8694" max="8695" width="9" style="144" hidden="1" customWidth="1"/>
    <col min="8696" max="8941" width="9.14285714285714" style="144"/>
    <col min="8942" max="8942" width="4" style="144" customWidth="1"/>
    <col min="8943" max="8943" width="54.8571428571429" style="144" customWidth="1"/>
    <col min="8944" max="8944" width="106.714285714286" style="144" customWidth="1"/>
    <col min="8945" max="8946" width="9" style="144" hidden="1" customWidth="1"/>
    <col min="8947" max="8947" width="16.2857142857143" style="144" customWidth="1"/>
    <col min="8948" max="8948" width="11.5714285714286" style="144" customWidth="1"/>
    <col min="8949" max="8949" width="16.2857142857143" style="144" customWidth="1"/>
    <col min="8950" max="8951" width="9" style="144" hidden="1" customWidth="1"/>
    <col min="8952" max="9197" width="9.14285714285714" style="144"/>
    <col min="9198" max="9198" width="4" style="144" customWidth="1"/>
    <col min="9199" max="9199" width="54.8571428571429" style="144" customWidth="1"/>
    <col min="9200" max="9200" width="106.714285714286" style="144" customWidth="1"/>
    <col min="9201" max="9202" width="9" style="144" hidden="1" customWidth="1"/>
    <col min="9203" max="9203" width="16.2857142857143" style="144" customWidth="1"/>
    <col min="9204" max="9204" width="11.5714285714286" style="144" customWidth="1"/>
    <col min="9205" max="9205" width="16.2857142857143" style="144" customWidth="1"/>
    <col min="9206" max="9207" width="9" style="144" hidden="1" customWidth="1"/>
    <col min="9208" max="9453" width="9.14285714285714" style="144"/>
    <col min="9454" max="9454" width="4" style="144" customWidth="1"/>
    <col min="9455" max="9455" width="54.8571428571429" style="144" customWidth="1"/>
    <col min="9456" max="9456" width="106.714285714286" style="144" customWidth="1"/>
    <col min="9457" max="9458" width="9" style="144" hidden="1" customWidth="1"/>
    <col min="9459" max="9459" width="16.2857142857143" style="144" customWidth="1"/>
    <col min="9460" max="9460" width="11.5714285714286" style="144" customWidth="1"/>
    <col min="9461" max="9461" width="16.2857142857143" style="144" customWidth="1"/>
    <col min="9462" max="9463" width="9" style="144" hidden="1" customWidth="1"/>
    <col min="9464" max="9709" width="9.14285714285714" style="144"/>
    <col min="9710" max="9710" width="4" style="144" customWidth="1"/>
    <col min="9711" max="9711" width="54.8571428571429" style="144" customWidth="1"/>
    <col min="9712" max="9712" width="106.714285714286" style="144" customWidth="1"/>
    <col min="9713" max="9714" width="9" style="144" hidden="1" customWidth="1"/>
    <col min="9715" max="9715" width="16.2857142857143" style="144" customWidth="1"/>
    <col min="9716" max="9716" width="11.5714285714286" style="144" customWidth="1"/>
    <col min="9717" max="9717" width="16.2857142857143" style="144" customWidth="1"/>
    <col min="9718" max="9719" width="9" style="144" hidden="1" customWidth="1"/>
    <col min="9720" max="9965" width="9.14285714285714" style="144"/>
    <col min="9966" max="9966" width="4" style="144" customWidth="1"/>
    <col min="9967" max="9967" width="54.8571428571429" style="144" customWidth="1"/>
    <col min="9968" max="9968" width="106.714285714286" style="144" customWidth="1"/>
    <col min="9969" max="9970" width="9" style="144" hidden="1" customWidth="1"/>
    <col min="9971" max="9971" width="16.2857142857143" style="144" customWidth="1"/>
    <col min="9972" max="9972" width="11.5714285714286" style="144" customWidth="1"/>
    <col min="9973" max="9973" width="16.2857142857143" style="144" customWidth="1"/>
    <col min="9974" max="9975" width="9" style="144" hidden="1" customWidth="1"/>
    <col min="9976" max="10221" width="9.14285714285714" style="144"/>
    <col min="10222" max="10222" width="4" style="144" customWidth="1"/>
    <col min="10223" max="10223" width="54.8571428571429" style="144" customWidth="1"/>
    <col min="10224" max="10224" width="106.714285714286" style="144" customWidth="1"/>
    <col min="10225" max="10226" width="9" style="144" hidden="1" customWidth="1"/>
    <col min="10227" max="10227" width="16.2857142857143" style="144" customWidth="1"/>
    <col min="10228" max="10228" width="11.5714285714286" style="144" customWidth="1"/>
    <col min="10229" max="10229" width="16.2857142857143" style="144" customWidth="1"/>
    <col min="10230" max="10231" width="9" style="144" hidden="1" customWidth="1"/>
    <col min="10232" max="10477" width="9.14285714285714" style="144"/>
    <col min="10478" max="10478" width="4" style="144" customWidth="1"/>
    <col min="10479" max="10479" width="54.8571428571429" style="144" customWidth="1"/>
    <col min="10480" max="10480" width="106.714285714286" style="144" customWidth="1"/>
    <col min="10481" max="10482" width="9" style="144" hidden="1" customWidth="1"/>
    <col min="10483" max="10483" width="16.2857142857143" style="144" customWidth="1"/>
    <col min="10484" max="10484" width="11.5714285714286" style="144" customWidth="1"/>
    <col min="10485" max="10485" width="16.2857142857143" style="144" customWidth="1"/>
    <col min="10486" max="10487" width="9" style="144" hidden="1" customWidth="1"/>
    <col min="10488" max="10733" width="9.14285714285714" style="144"/>
    <col min="10734" max="10734" width="4" style="144" customWidth="1"/>
    <col min="10735" max="10735" width="54.8571428571429" style="144" customWidth="1"/>
    <col min="10736" max="10736" width="106.714285714286" style="144" customWidth="1"/>
    <col min="10737" max="10738" width="9" style="144" hidden="1" customWidth="1"/>
    <col min="10739" max="10739" width="16.2857142857143" style="144" customWidth="1"/>
    <col min="10740" max="10740" width="11.5714285714286" style="144" customWidth="1"/>
    <col min="10741" max="10741" width="16.2857142857143" style="144" customWidth="1"/>
    <col min="10742" max="10743" width="9" style="144" hidden="1" customWidth="1"/>
    <col min="10744" max="10989" width="9.14285714285714" style="144"/>
    <col min="10990" max="10990" width="4" style="144" customWidth="1"/>
    <col min="10991" max="10991" width="54.8571428571429" style="144" customWidth="1"/>
    <col min="10992" max="10992" width="106.714285714286" style="144" customWidth="1"/>
    <col min="10993" max="10994" width="9" style="144" hidden="1" customWidth="1"/>
    <col min="10995" max="10995" width="16.2857142857143" style="144" customWidth="1"/>
    <col min="10996" max="10996" width="11.5714285714286" style="144" customWidth="1"/>
    <col min="10997" max="10997" width="16.2857142857143" style="144" customWidth="1"/>
    <col min="10998" max="10999" width="9" style="144" hidden="1" customWidth="1"/>
    <col min="11000" max="11245" width="9.14285714285714" style="144"/>
    <col min="11246" max="11246" width="4" style="144" customWidth="1"/>
    <col min="11247" max="11247" width="54.8571428571429" style="144" customWidth="1"/>
    <col min="11248" max="11248" width="106.714285714286" style="144" customWidth="1"/>
    <col min="11249" max="11250" width="9" style="144" hidden="1" customWidth="1"/>
    <col min="11251" max="11251" width="16.2857142857143" style="144" customWidth="1"/>
    <col min="11252" max="11252" width="11.5714285714286" style="144" customWidth="1"/>
    <col min="11253" max="11253" width="16.2857142857143" style="144" customWidth="1"/>
    <col min="11254" max="11255" width="9" style="144" hidden="1" customWidth="1"/>
    <col min="11256" max="11501" width="9.14285714285714" style="144"/>
    <col min="11502" max="11502" width="4" style="144" customWidth="1"/>
    <col min="11503" max="11503" width="54.8571428571429" style="144" customWidth="1"/>
    <col min="11504" max="11504" width="106.714285714286" style="144" customWidth="1"/>
    <col min="11505" max="11506" width="9" style="144" hidden="1" customWidth="1"/>
    <col min="11507" max="11507" width="16.2857142857143" style="144" customWidth="1"/>
    <col min="11508" max="11508" width="11.5714285714286" style="144" customWidth="1"/>
    <col min="11509" max="11509" width="16.2857142857143" style="144" customWidth="1"/>
    <col min="11510" max="11511" width="9" style="144" hidden="1" customWidth="1"/>
    <col min="11512" max="11757" width="9.14285714285714" style="144"/>
    <col min="11758" max="11758" width="4" style="144" customWidth="1"/>
    <col min="11759" max="11759" width="54.8571428571429" style="144" customWidth="1"/>
    <col min="11760" max="11760" width="106.714285714286" style="144" customWidth="1"/>
    <col min="11761" max="11762" width="9" style="144" hidden="1" customWidth="1"/>
    <col min="11763" max="11763" width="16.2857142857143" style="144" customWidth="1"/>
    <col min="11764" max="11764" width="11.5714285714286" style="144" customWidth="1"/>
    <col min="11765" max="11765" width="16.2857142857143" style="144" customWidth="1"/>
    <col min="11766" max="11767" width="9" style="144" hidden="1" customWidth="1"/>
    <col min="11768" max="12013" width="9.14285714285714" style="144"/>
    <col min="12014" max="12014" width="4" style="144" customWidth="1"/>
    <col min="12015" max="12015" width="54.8571428571429" style="144" customWidth="1"/>
    <col min="12016" max="12016" width="106.714285714286" style="144" customWidth="1"/>
    <col min="12017" max="12018" width="9" style="144" hidden="1" customWidth="1"/>
    <col min="12019" max="12019" width="16.2857142857143" style="144" customWidth="1"/>
    <col min="12020" max="12020" width="11.5714285714286" style="144" customWidth="1"/>
    <col min="12021" max="12021" width="16.2857142857143" style="144" customWidth="1"/>
    <col min="12022" max="12023" width="9" style="144" hidden="1" customWidth="1"/>
    <col min="12024" max="12269" width="9.14285714285714" style="144"/>
    <col min="12270" max="12270" width="4" style="144" customWidth="1"/>
    <col min="12271" max="12271" width="54.8571428571429" style="144" customWidth="1"/>
    <col min="12272" max="12272" width="106.714285714286" style="144" customWidth="1"/>
    <col min="12273" max="12274" width="9" style="144" hidden="1" customWidth="1"/>
    <col min="12275" max="12275" width="16.2857142857143" style="144" customWidth="1"/>
    <col min="12276" max="12276" width="11.5714285714286" style="144" customWidth="1"/>
    <col min="12277" max="12277" width="16.2857142857143" style="144" customWidth="1"/>
    <col min="12278" max="12279" width="9" style="144" hidden="1" customWidth="1"/>
    <col min="12280" max="12525" width="9.14285714285714" style="144"/>
    <col min="12526" max="12526" width="4" style="144" customWidth="1"/>
    <col min="12527" max="12527" width="54.8571428571429" style="144" customWidth="1"/>
    <col min="12528" max="12528" width="106.714285714286" style="144" customWidth="1"/>
    <col min="12529" max="12530" width="9" style="144" hidden="1" customWidth="1"/>
    <col min="12531" max="12531" width="16.2857142857143" style="144" customWidth="1"/>
    <col min="12532" max="12532" width="11.5714285714286" style="144" customWidth="1"/>
    <col min="12533" max="12533" width="16.2857142857143" style="144" customWidth="1"/>
    <col min="12534" max="12535" width="9" style="144" hidden="1" customWidth="1"/>
    <col min="12536" max="12781" width="9.14285714285714" style="144"/>
    <col min="12782" max="12782" width="4" style="144" customWidth="1"/>
    <col min="12783" max="12783" width="54.8571428571429" style="144" customWidth="1"/>
    <col min="12784" max="12784" width="106.714285714286" style="144" customWidth="1"/>
    <col min="12785" max="12786" width="9" style="144" hidden="1" customWidth="1"/>
    <col min="12787" max="12787" width="16.2857142857143" style="144" customWidth="1"/>
    <col min="12788" max="12788" width="11.5714285714286" style="144" customWidth="1"/>
    <col min="12789" max="12789" width="16.2857142857143" style="144" customWidth="1"/>
    <col min="12790" max="12791" width="9" style="144" hidden="1" customWidth="1"/>
    <col min="12792" max="13037" width="9.14285714285714" style="144"/>
    <col min="13038" max="13038" width="4" style="144" customWidth="1"/>
    <col min="13039" max="13039" width="54.8571428571429" style="144" customWidth="1"/>
    <col min="13040" max="13040" width="106.714285714286" style="144" customWidth="1"/>
    <col min="13041" max="13042" width="9" style="144" hidden="1" customWidth="1"/>
    <col min="13043" max="13043" width="16.2857142857143" style="144" customWidth="1"/>
    <col min="13044" max="13044" width="11.5714285714286" style="144" customWidth="1"/>
    <col min="13045" max="13045" width="16.2857142857143" style="144" customWidth="1"/>
    <col min="13046" max="13047" width="9" style="144" hidden="1" customWidth="1"/>
    <col min="13048" max="13293" width="9.14285714285714" style="144"/>
    <col min="13294" max="13294" width="4" style="144" customWidth="1"/>
    <col min="13295" max="13295" width="54.8571428571429" style="144" customWidth="1"/>
    <col min="13296" max="13296" width="106.714285714286" style="144" customWidth="1"/>
    <col min="13297" max="13298" width="9" style="144" hidden="1" customWidth="1"/>
    <col min="13299" max="13299" width="16.2857142857143" style="144" customWidth="1"/>
    <col min="13300" max="13300" width="11.5714285714286" style="144" customWidth="1"/>
    <col min="13301" max="13301" width="16.2857142857143" style="144" customWidth="1"/>
    <col min="13302" max="13303" width="9" style="144" hidden="1" customWidth="1"/>
    <col min="13304" max="13549" width="9.14285714285714" style="144"/>
    <col min="13550" max="13550" width="4" style="144" customWidth="1"/>
    <col min="13551" max="13551" width="54.8571428571429" style="144" customWidth="1"/>
    <col min="13552" max="13552" width="106.714285714286" style="144" customWidth="1"/>
    <col min="13553" max="13554" width="9" style="144" hidden="1" customWidth="1"/>
    <col min="13555" max="13555" width="16.2857142857143" style="144" customWidth="1"/>
    <col min="13556" max="13556" width="11.5714285714286" style="144" customWidth="1"/>
    <col min="13557" max="13557" width="16.2857142857143" style="144" customWidth="1"/>
    <col min="13558" max="13559" width="9" style="144" hidden="1" customWidth="1"/>
    <col min="13560" max="13805" width="9.14285714285714" style="144"/>
    <col min="13806" max="13806" width="4" style="144" customWidth="1"/>
    <col min="13807" max="13807" width="54.8571428571429" style="144" customWidth="1"/>
    <col min="13808" max="13808" width="106.714285714286" style="144" customWidth="1"/>
    <col min="13809" max="13810" width="9" style="144" hidden="1" customWidth="1"/>
    <col min="13811" max="13811" width="16.2857142857143" style="144" customWidth="1"/>
    <col min="13812" max="13812" width="11.5714285714286" style="144" customWidth="1"/>
    <col min="13813" max="13813" width="16.2857142857143" style="144" customWidth="1"/>
    <col min="13814" max="13815" width="9" style="144" hidden="1" customWidth="1"/>
    <col min="13816" max="14061" width="9.14285714285714" style="144"/>
    <col min="14062" max="14062" width="4" style="144" customWidth="1"/>
    <col min="14063" max="14063" width="54.8571428571429" style="144" customWidth="1"/>
    <col min="14064" max="14064" width="106.714285714286" style="144" customWidth="1"/>
    <col min="14065" max="14066" width="9" style="144" hidden="1" customWidth="1"/>
    <col min="14067" max="14067" width="16.2857142857143" style="144" customWidth="1"/>
    <col min="14068" max="14068" width="11.5714285714286" style="144" customWidth="1"/>
    <col min="14069" max="14069" width="16.2857142857143" style="144" customWidth="1"/>
    <col min="14070" max="14071" width="9" style="144" hidden="1" customWidth="1"/>
    <col min="14072" max="14317" width="9.14285714285714" style="144"/>
    <col min="14318" max="14318" width="4" style="144" customWidth="1"/>
    <col min="14319" max="14319" width="54.8571428571429" style="144" customWidth="1"/>
    <col min="14320" max="14320" width="106.714285714286" style="144" customWidth="1"/>
    <col min="14321" max="14322" width="9" style="144" hidden="1" customWidth="1"/>
    <col min="14323" max="14323" width="16.2857142857143" style="144" customWidth="1"/>
    <col min="14324" max="14324" width="11.5714285714286" style="144" customWidth="1"/>
    <col min="14325" max="14325" width="16.2857142857143" style="144" customWidth="1"/>
    <col min="14326" max="14327" width="9" style="144" hidden="1" customWidth="1"/>
    <col min="14328" max="14573" width="9.14285714285714" style="144"/>
    <col min="14574" max="14574" width="4" style="144" customWidth="1"/>
    <col min="14575" max="14575" width="54.8571428571429" style="144" customWidth="1"/>
    <col min="14576" max="14576" width="106.714285714286" style="144" customWidth="1"/>
    <col min="14577" max="14578" width="9" style="144" hidden="1" customWidth="1"/>
    <col min="14579" max="14579" width="16.2857142857143" style="144" customWidth="1"/>
    <col min="14580" max="14580" width="11.5714285714286" style="144" customWidth="1"/>
    <col min="14581" max="14581" width="16.2857142857143" style="144" customWidth="1"/>
    <col min="14582" max="14583" width="9" style="144" hidden="1" customWidth="1"/>
    <col min="14584" max="14829" width="9.14285714285714" style="144"/>
    <col min="14830" max="14830" width="4" style="144" customWidth="1"/>
    <col min="14831" max="14831" width="54.8571428571429" style="144" customWidth="1"/>
    <col min="14832" max="14832" width="106.714285714286" style="144" customWidth="1"/>
    <col min="14833" max="14834" width="9" style="144" hidden="1" customWidth="1"/>
    <col min="14835" max="14835" width="16.2857142857143" style="144" customWidth="1"/>
    <col min="14836" max="14836" width="11.5714285714286" style="144" customWidth="1"/>
    <col min="14837" max="14837" width="16.2857142857143" style="144" customWidth="1"/>
    <col min="14838" max="14839" width="9" style="144" hidden="1" customWidth="1"/>
    <col min="14840" max="15085" width="9.14285714285714" style="144"/>
    <col min="15086" max="15086" width="4" style="144" customWidth="1"/>
    <col min="15087" max="15087" width="54.8571428571429" style="144" customWidth="1"/>
    <col min="15088" max="15088" width="106.714285714286" style="144" customWidth="1"/>
    <col min="15089" max="15090" width="9" style="144" hidden="1" customWidth="1"/>
    <col min="15091" max="15091" width="16.2857142857143" style="144" customWidth="1"/>
    <col min="15092" max="15092" width="11.5714285714286" style="144" customWidth="1"/>
    <col min="15093" max="15093" width="16.2857142857143" style="144" customWidth="1"/>
    <col min="15094" max="15095" width="9" style="144" hidden="1" customWidth="1"/>
    <col min="15096" max="15341" width="9.14285714285714" style="144"/>
    <col min="15342" max="15342" width="4" style="144" customWidth="1"/>
    <col min="15343" max="15343" width="54.8571428571429" style="144" customWidth="1"/>
    <col min="15344" max="15344" width="106.714285714286" style="144" customWidth="1"/>
    <col min="15345" max="15346" width="9" style="144" hidden="1" customWidth="1"/>
    <col min="15347" max="15347" width="16.2857142857143" style="144" customWidth="1"/>
    <col min="15348" max="15348" width="11.5714285714286" style="144" customWidth="1"/>
    <col min="15349" max="15349" width="16.2857142857143" style="144" customWidth="1"/>
    <col min="15350" max="15351" width="9" style="144" hidden="1" customWidth="1"/>
    <col min="15352" max="15597" width="9.14285714285714" style="144"/>
    <col min="15598" max="15598" width="4" style="144" customWidth="1"/>
    <col min="15599" max="15599" width="54.8571428571429" style="144" customWidth="1"/>
    <col min="15600" max="15600" width="106.714285714286" style="144" customWidth="1"/>
    <col min="15601" max="15602" width="9" style="144" hidden="1" customWidth="1"/>
    <col min="15603" max="15603" width="16.2857142857143" style="144" customWidth="1"/>
    <col min="15604" max="15604" width="11.5714285714286" style="144" customWidth="1"/>
    <col min="15605" max="15605" width="16.2857142857143" style="144" customWidth="1"/>
    <col min="15606" max="15607" width="9" style="144" hidden="1" customWidth="1"/>
    <col min="15608" max="15853" width="9.14285714285714" style="144"/>
    <col min="15854" max="15854" width="4" style="144" customWidth="1"/>
    <col min="15855" max="15855" width="54.8571428571429" style="144" customWidth="1"/>
    <col min="15856" max="15856" width="106.714285714286" style="144" customWidth="1"/>
    <col min="15857" max="15858" width="9" style="144" hidden="1" customWidth="1"/>
    <col min="15859" max="15859" width="16.2857142857143" style="144" customWidth="1"/>
    <col min="15860" max="15860" width="11.5714285714286" style="144" customWidth="1"/>
    <col min="15861" max="15861" width="16.2857142857143" style="144" customWidth="1"/>
    <col min="15862" max="15863" width="9" style="144" hidden="1" customWidth="1"/>
    <col min="15864" max="16109" width="9.14285714285714" style="144"/>
    <col min="16110" max="16110" width="4" style="144" customWidth="1"/>
    <col min="16111" max="16111" width="54.8571428571429" style="144" customWidth="1"/>
    <col min="16112" max="16112" width="106.714285714286" style="144" customWidth="1"/>
    <col min="16113" max="16114" width="9" style="144" hidden="1" customWidth="1"/>
    <col min="16115" max="16115" width="16.2857142857143" style="144" customWidth="1"/>
    <col min="16116" max="16116" width="11.5714285714286" style="144" customWidth="1"/>
    <col min="16117" max="16117" width="16.2857142857143" style="144" customWidth="1"/>
    <col min="16118" max="16119" width="9" style="144" hidden="1" customWidth="1"/>
    <col min="16120" max="16384" width="9.14285714285714" style="144"/>
  </cols>
  <sheetData>
    <row r="1" ht="12.75" spans="4:5">
      <c r="D1" s="147"/>
      <c r="E1" s="147" t="s">
        <v>818</v>
      </c>
    </row>
    <row r="2" ht="12.75" spans="4:5">
      <c r="D2" s="147"/>
      <c r="E2" s="147" t="s">
        <v>52</v>
      </c>
    </row>
    <row r="3" ht="12.75" spans="4:5">
      <c r="D3" s="147"/>
      <c r="E3" s="147" t="s">
        <v>53</v>
      </c>
    </row>
    <row r="4" ht="15" spans="4:5">
      <c r="D4" s="81"/>
      <c r="E4" s="81" t="s">
        <v>4</v>
      </c>
    </row>
    <row r="5" ht="15" spans="4:5">
      <c r="D5" s="81"/>
      <c r="E5" s="81" t="s">
        <v>5</v>
      </c>
    </row>
    <row r="6" ht="15" spans="4:5">
      <c r="D6" s="81"/>
      <c r="E6" s="81" t="s">
        <v>3</v>
      </c>
    </row>
    <row r="7" ht="15" spans="4:5">
      <c r="D7" s="81"/>
      <c r="E7" s="81" t="s">
        <v>6</v>
      </c>
    </row>
    <row r="8" spans="4:5">
      <c r="D8" s="144"/>
      <c r="E8" s="144"/>
    </row>
    <row r="9" ht="12.75" spans="2:5">
      <c r="B9" s="148"/>
      <c r="C9" s="148"/>
      <c r="D9" s="148"/>
      <c r="E9" s="148"/>
    </row>
    <row r="10" spans="2:5">
      <c r="B10" s="149" t="s">
        <v>819</v>
      </c>
      <c r="C10" s="149"/>
      <c r="D10" s="149"/>
      <c r="E10" s="144"/>
    </row>
    <row r="11" spans="2:5">
      <c r="B11" s="149" t="s">
        <v>881</v>
      </c>
      <c r="C11" s="149"/>
      <c r="D11" s="149"/>
      <c r="E11" s="144"/>
    </row>
    <row r="12" spans="2:5">
      <c r="B12" s="149"/>
      <c r="C12" s="149"/>
      <c r="D12" s="149"/>
      <c r="E12" s="144"/>
    </row>
    <row r="13" spans="2:5">
      <c r="B13" s="149"/>
      <c r="C13" s="150"/>
      <c r="D13" s="150"/>
      <c r="E13" s="144"/>
    </row>
    <row r="14" spans="2:5">
      <c r="B14" s="151" t="s">
        <v>821</v>
      </c>
      <c r="C14" s="151" t="s">
        <v>822</v>
      </c>
      <c r="D14" s="152" t="s">
        <v>27</v>
      </c>
      <c r="E14" s="152" t="s">
        <v>28</v>
      </c>
    </row>
    <row r="15" s="143" customFormat="1" spans="2:5">
      <c r="B15" s="151"/>
      <c r="C15" s="151"/>
      <c r="D15" s="152" t="s">
        <v>823</v>
      </c>
      <c r="E15" s="152" t="s">
        <v>823</v>
      </c>
    </row>
    <row r="16" spans="2:5">
      <c r="B16" s="151"/>
      <c r="C16" s="151"/>
      <c r="D16" s="153">
        <f>D17+D24++D32+D37+D42+D47+D50+D53+D54+D55+D59+D60+D61+D62+D63+D64+D65+D66+D67</f>
        <v>655358.8212</v>
      </c>
      <c r="E16" s="153">
        <f>E17+E24++E32+E37+E42+E47+E50+E53+E54+E55+E59+E60+E61+E62+E63+E64+E65+E66+E67</f>
        <v>749911.8712</v>
      </c>
    </row>
    <row r="17" s="143" customFormat="1" spans="2:5">
      <c r="B17" s="154" t="s">
        <v>824</v>
      </c>
      <c r="C17" s="155" t="s">
        <v>825</v>
      </c>
      <c r="D17" s="156">
        <f>D18+D19+D20+D21+D22+D23</f>
        <v>502055.16641</v>
      </c>
      <c r="E17" s="156">
        <f>E18+E19+E20+E21+E22+E23</f>
        <v>595008.21641</v>
      </c>
    </row>
    <row r="18" spans="2:5">
      <c r="B18" s="154"/>
      <c r="C18" s="157" t="s">
        <v>826</v>
      </c>
      <c r="D18" s="158">
        <f>'Пр9 ведм 25-26'!G254+'Пр9 ведм 25-26'!G446</f>
        <v>115515.85168</v>
      </c>
      <c r="E18" s="158">
        <f>'Пр9 ведм 25-26'!H254+'Пр9 ведм 25-26'!H446</f>
        <v>154205.05168</v>
      </c>
    </row>
    <row r="19" spans="2:5">
      <c r="B19" s="154"/>
      <c r="C19" s="157" t="s">
        <v>827</v>
      </c>
      <c r="D19" s="158">
        <f>'Пр9 ведм 25-26'!G323</f>
        <v>326823.96873</v>
      </c>
      <c r="E19" s="158">
        <f>'Пр9 ведм 25-26'!H323</f>
        <v>366847.36873</v>
      </c>
    </row>
    <row r="20" spans="2:5">
      <c r="B20" s="154"/>
      <c r="C20" s="157" t="s">
        <v>828</v>
      </c>
      <c r="D20" s="158">
        <f>'Пр9 ведм 25-26'!G394</f>
        <v>32572.007</v>
      </c>
      <c r="E20" s="158">
        <f>'Пр9 ведм 25-26'!H394</f>
        <v>46812.457</v>
      </c>
    </row>
    <row r="21" spans="2:5">
      <c r="B21" s="154"/>
      <c r="C21" s="157" t="s">
        <v>829</v>
      </c>
      <c r="D21" s="158">
        <f>'Пр9 ведм 25-26'!G409</f>
        <v>7738</v>
      </c>
      <c r="E21" s="158">
        <f>'Пр9 ведм 25-26'!H409</f>
        <v>7738</v>
      </c>
    </row>
    <row r="22" ht="22.5" spans="2:5">
      <c r="B22" s="154"/>
      <c r="C22" s="157" t="s">
        <v>830</v>
      </c>
      <c r="D22" s="158">
        <f>'Пр9 ведм 25-26'!G314+'Пр9 ведм 25-26'!G388+'Пр9 ведм 25-26'!G403</f>
        <v>1299</v>
      </c>
      <c r="E22" s="158">
        <f>'Пр9 ведм 25-26'!H314+'Пр9 ведм 25-26'!H388+'Пр9 ведм 25-26'!H403</f>
        <v>1299</v>
      </c>
    </row>
    <row r="23" ht="22.5" spans="2:5">
      <c r="B23" s="154"/>
      <c r="C23" s="157" t="s">
        <v>831</v>
      </c>
      <c r="D23" s="158">
        <f>'Пр9 ведм 25-26'!G416</f>
        <v>18106.339</v>
      </c>
      <c r="E23" s="158">
        <f>'Пр9 ведм 25-26'!H416</f>
        <v>18106.339</v>
      </c>
    </row>
    <row r="24" s="143" customFormat="1" spans="2:5">
      <c r="B24" s="159" t="s">
        <v>832</v>
      </c>
      <c r="C24" s="155" t="s">
        <v>833</v>
      </c>
      <c r="D24" s="160">
        <f>D25+D26+D27+D28+D29+D30+D31</f>
        <v>58924.07579</v>
      </c>
      <c r="E24" s="160">
        <f>E25+E26+E27+E28+E29+E30+E31</f>
        <v>58924.07579</v>
      </c>
    </row>
    <row r="25" spans="2:5">
      <c r="B25" s="161"/>
      <c r="C25" s="162" t="s">
        <v>834</v>
      </c>
      <c r="D25" s="163">
        <f>'Пр9 ведм 25-26'!G34</f>
        <v>7873.394</v>
      </c>
      <c r="E25" s="163">
        <f>'Пр9 ведм 25-26'!H34</f>
        <v>7873.394</v>
      </c>
    </row>
    <row r="26" spans="2:5">
      <c r="B26" s="161"/>
      <c r="C26" s="162" t="s">
        <v>835</v>
      </c>
      <c r="D26" s="163">
        <f>'Пр9 ведм 25-26'!G47</f>
        <v>13371.83479</v>
      </c>
      <c r="E26" s="163">
        <f>'Пр9 ведм 25-26'!H47</f>
        <v>13371.83479</v>
      </c>
    </row>
    <row r="27" spans="2:5">
      <c r="B27" s="161"/>
      <c r="C27" s="164" t="s">
        <v>836</v>
      </c>
      <c r="D27" s="163">
        <f>'Пр9 ведм 25-26'!G17</f>
        <v>13223.634</v>
      </c>
      <c r="E27" s="163">
        <f>'Пр9 ведм 25-26'!H17</f>
        <v>13223.634</v>
      </c>
    </row>
    <row r="28" spans="2:5">
      <c r="B28" s="161"/>
      <c r="C28" s="162" t="s">
        <v>837</v>
      </c>
      <c r="D28" s="163">
        <f>'Пр9 ведм 25-26'!G60+'Пр9 ведм 25-26'!G80</f>
        <v>23012.09</v>
      </c>
      <c r="E28" s="163">
        <f>'Пр9 ведм 25-26'!H60+'Пр9 ведм 25-26'!H80</f>
        <v>23012.09</v>
      </c>
    </row>
    <row r="29" ht="22.5" spans="2:5">
      <c r="B29" s="161"/>
      <c r="C29" s="164" t="s">
        <v>838</v>
      </c>
      <c r="D29" s="163">
        <f>'Пр9 ведм 25-26'!G26+'Пр9 ведм 25-26'!G70</f>
        <v>256</v>
      </c>
      <c r="E29" s="163">
        <f>'Пр9 ведм 25-26'!H26+'Пр9 ведм 25-26'!H70</f>
        <v>256</v>
      </c>
    </row>
    <row r="30" spans="2:5">
      <c r="B30" s="161"/>
      <c r="C30" s="162" t="s">
        <v>839</v>
      </c>
      <c r="D30" s="163">
        <f>'Пр9 ведм 25-26'!G113</f>
        <v>60</v>
      </c>
      <c r="E30" s="163">
        <f>'Пр9 ведм 25-26'!H113</f>
        <v>60</v>
      </c>
    </row>
    <row r="31" spans="2:5">
      <c r="B31" s="165"/>
      <c r="C31" s="162" t="s">
        <v>840</v>
      </c>
      <c r="D31" s="163">
        <f>'Пр9 ведм 25-26'!G107</f>
        <v>1127.123</v>
      </c>
      <c r="E31" s="163">
        <f>'Пр9 ведм 25-26'!H107</f>
        <v>1127.123</v>
      </c>
    </row>
    <row r="32" s="143" customFormat="1" spans="2:5">
      <c r="B32" s="154" t="s">
        <v>841</v>
      </c>
      <c r="C32" s="155" t="s">
        <v>842</v>
      </c>
      <c r="D32" s="160">
        <f>D33+D34+D35+D36</f>
        <v>9117.779</v>
      </c>
      <c r="E32" s="160">
        <f>E33+E34+E35+E36</f>
        <v>9117.779</v>
      </c>
    </row>
    <row r="33" spans="2:5">
      <c r="B33" s="154"/>
      <c r="C33" s="162" t="s">
        <v>843</v>
      </c>
      <c r="D33" s="163">
        <f>'Пр9 ведм 25-26'!G491+'Пр9 ведм 25-26'!G515</f>
        <v>2640</v>
      </c>
      <c r="E33" s="163">
        <f>'Пр9 ведм 25-26'!H491+'Пр9 ведм 25-26'!H515</f>
        <v>2640</v>
      </c>
    </row>
    <row r="34" spans="2:5">
      <c r="B34" s="154"/>
      <c r="C34" s="162" t="s">
        <v>844</v>
      </c>
      <c r="D34" s="163"/>
      <c r="E34" s="163"/>
    </row>
    <row r="35" spans="2:5">
      <c r="B35" s="154"/>
      <c r="C35" s="162" t="s">
        <v>845</v>
      </c>
      <c r="D35" s="163">
        <f>'Пр9 ведм 25-26'!G460+'Пр9 ведм 25-26'!G519</f>
        <v>644</v>
      </c>
      <c r="E35" s="163">
        <f>'Пр9 ведм 25-26'!H460+'Пр9 ведм 25-26'!H519</f>
        <v>644</v>
      </c>
    </row>
    <row r="36" spans="2:5">
      <c r="B36" s="154"/>
      <c r="C36" s="162" t="s">
        <v>846</v>
      </c>
      <c r="D36" s="163">
        <f>'Пр9 ведм 25-26'!G464</f>
        <v>5833.779</v>
      </c>
      <c r="E36" s="163">
        <f>'Пр9 ведм 25-26'!H464</f>
        <v>5833.779</v>
      </c>
    </row>
    <row r="37" s="143" customFormat="1" spans="2:5">
      <c r="B37" s="159" t="s">
        <v>847</v>
      </c>
      <c r="C37" s="155" t="s">
        <v>848</v>
      </c>
      <c r="D37" s="166">
        <f>D38+D39+D40+D41</f>
        <v>28564</v>
      </c>
      <c r="E37" s="166">
        <f>E38+E39+E40+E41</f>
        <v>28564</v>
      </c>
    </row>
    <row r="38" spans="2:5">
      <c r="B38" s="161"/>
      <c r="C38" s="162" t="s">
        <v>849</v>
      </c>
      <c r="D38" s="167">
        <f>'Пр9 ведм 25-26'!G128+'Пр9 ведм 25-26'!G180+'Пр9 ведм 25-26'!G184+'Пр9 ведм 25-26'!G190</f>
        <v>12482</v>
      </c>
      <c r="E38" s="167">
        <f>'Пр9 ведм 25-26'!H128+'Пр9 ведм 25-26'!H180+'Пр9 ведм 25-26'!H184+'Пр9 ведм 25-26'!H190</f>
        <v>12482</v>
      </c>
    </row>
    <row r="39" spans="2:5">
      <c r="B39" s="161"/>
      <c r="C39" s="162" t="s">
        <v>850</v>
      </c>
      <c r="D39" s="167">
        <f>'Пр9 ведм 25-26'!G150</f>
        <v>9666</v>
      </c>
      <c r="E39" s="167">
        <f>'Пр9 ведм 25-26'!H150</f>
        <v>9666</v>
      </c>
    </row>
    <row r="40" spans="2:5">
      <c r="B40" s="161"/>
      <c r="C40" s="162" t="s">
        <v>851</v>
      </c>
      <c r="D40" s="167">
        <f>'Пр9 ведм 25-26'!G197</f>
        <v>4951</v>
      </c>
      <c r="E40" s="167">
        <f>'Пр9 ведм 25-26'!H197</f>
        <v>4951</v>
      </c>
    </row>
    <row r="41" spans="2:5">
      <c r="B41" s="165"/>
      <c r="C41" s="162" t="s">
        <v>852</v>
      </c>
      <c r="D41" s="167">
        <f>'Пр9 ведм 25-26'!G122</f>
        <v>1465</v>
      </c>
      <c r="E41" s="167">
        <f>'Пр9 ведм 25-26'!H122</f>
        <v>1465</v>
      </c>
    </row>
    <row r="42" s="143" customFormat="1" spans="2:5">
      <c r="B42" s="159" t="s">
        <v>853</v>
      </c>
      <c r="C42" s="168" t="s">
        <v>854</v>
      </c>
      <c r="D42" s="160">
        <f>D43+D44+D45+D46</f>
        <v>16141.8</v>
      </c>
      <c r="E42" s="160">
        <f>E43+E44+E45+E46</f>
        <v>16141.8</v>
      </c>
    </row>
    <row r="43" s="143" customFormat="1" spans="2:5">
      <c r="B43" s="161"/>
      <c r="C43" s="169" t="s">
        <v>855</v>
      </c>
      <c r="D43" s="160"/>
      <c r="E43" s="160"/>
    </row>
    <row r="44" s="143" customFormat="1" spans="2:5">
      <c r="B44" s="161"/>
      <c r="C44" s="169" t="s">
        <v>856</v>
      </c>
      <c r="D44" s="160"/>
      <c r="E44" s="160"/>
    </row>
    <row r="45" ht="22.5" spans="2:5">
      <c r="B45" s="161"/>
      <c r="C45" s="169" t="s">
        <v>857</v>
      </c>
      <c r="D45" s="163">
        <f>'Пр9 ведм 25-26'!G527</f>
        <v>16141.8</v>
      </c>
      <c r="E45" s="163">
        <f>'Пр9 ведм 25-26'!H527</f>
        <v>16141.8</v>
      </c>
    </row>
    <row r="46" ht="22.5" spans="2:5">
      <c r="B46" s="165"/>
      <c r="C46" s="170" t="s">
        <v>858</v>
      </c>
      <c r="D46" s="163"/>
      <c r="E46" s="163"/>
    </row>
    <row r="47" s="143" customFormat="1" spans="2:5">
      <c r="B47" s="154" t="s">
        <v>859</v>
      </c>
      <c r="C47" s="171" t="s">
        <v>860</v>
      </c>
      <c r="D47" s="172">
        <f>D48+D49</f>
        <v>360</v>
      </c>
      <c r="E47" s="172">
        <f>E48+E49</f>
        <v>0</v>
      </c>
    </row>
    <row r="48" spans="2:5">
      <c r="B48" s="154"/>
      <c r="C48" s="173" t="s">
        <v>861</v>
      </c>
      <c r="D48" s="167">
        <f>'Пр9 ведм 25-26'!G876</f>
        <v>360</v>
      </c>
      <c r="E48" s="167">
        <f>'Пр 7 вед'!H880</f>
        <v>0</v>
      </c>
    </row>
    <row r="49" spans="2:5">
      <c r="B49" s="154"/>
      <c r="C49" s="173" t="s">
        <v>862</v>
      </c>
      <c r="D49" s="167">
        <f>'Пр9 ведм 25-26'!G880</f>
        <v>0</v>
      </c>
      <c r="E49" s="167">
        <f>'Пр9 ведм 25-26'!H880</f>
        <v>0</v>
      </c>
    </row>
    <row r="50" s="143" customFormat="1" spans="2:5">
      <c r="B50" s="154"/>
      <c r="C50" s="174" t="s">
        <v>863</v>
      </c>
      <c r="D50" s="172">
        <f>D51+D52</f>
        <v>1500</v>
      </c>
      <c r="E50" s="172">
        <f>E51+E52</f>
        <v>1500</v>
      </c>
    </row>
    <row r="51" spans="2:5">
      <c r="B51" s="154"/>
      <c r="C51" s="175" t="s">
        <v>864</v>
      </c>
      <c r="D51" s="167">
        <f>'Пр9 ведм 25-26'!G758</f>
        <v>140</v>
      </c>
      <c r="E51" s="167">
        <f>'Пр9 ведм 25-26'!H758</f>
        <v>140</v>
      </c>
    </row>
    <row r="52" spans="2:5">
      <c r="B52" s="154"/>
      <c r="C52" s="176" t="s">
        <v>865</v>
      </c>
      <c r="D52" s="167">
        <f>'Пр9 ведм 25-26'!G763</f>
        <v>1360</v>
      </c>
      <c r="E52" s="167">
        <f>'Пр9 ведм 25-26'!H763</f>
        <v>1360</v>
      </c>
    </row>
    <row r="53" s="143" customFormat="1" ht="22.5" spans="2:5">
      <c r="B53" s="154"/>
      <c r="C53" s="177" t="s">
        <v>866</v>
      </c>
      <c r="D53" s="178">
        <f>'Пр9 ведм 25-26'!G704</f>
        <v>485</v>
      </c>
      <c r="E53" s="178">
        <f>'Пр9 ведм 25-26'!H704</f>
        <v>485</v>
      </c>
    </row>
    <row r="54" s="143" customFormat="1" ht="22.5" spans="2:5">
      <c r="B54" s="154"/>
      <c r="C54" s="179" t="s">
        <v>867</v>
      </c>
      <c r="D54" s="178">
        <f>'Пр9 ведм 25-26'!G719</f>
        <v>885</v>
      </c>
      <c r="E54" s="178">
        <f>'Пр9 ведм 25-26'!H719</f>
        <v>885</v>
      </c>
    </row>
    <row r="55" spans="2:5">
      <c r="B55" s="154"/>
      <c r="C55" s="168" t="s">
        <v>868</v>
      </c>
      <c r="D55" s="160">
        <f>D56+D57+D58</f>
        <v>9947.2</v>
      </c>
      <c r="E55" s="160">
        <f>E56+E57+E58</f>
        <v>10303.2</v>
      </c>
    </row>
    <row r="56" spans="2:5">
      <c r="B56" s="154"/>
      <c r="C56" s="180" t="s">
        <v>869</v>
      </c>
      <c r="D56" s="163">
        <f>'Пр9 ведм 25-26'!G887+'Пр9 ведм 25-26'!G926</f>
        <v>46</v>
      </c>
      <c r="E56" s="163">
        <f>'Пр9 ведм 25-26'!H887+'Пр9 ведм 25-26'!H926</f>
        <v>46</v>
      </c>
    </row>
    <row r="57" spans="2:5">
      <c r="B57" s="154"/>
      <c r="C57" s="169" t="s">
        <v>870</v>
      </c>
      <c r="D57" s="163">
        <f>'Пр9 ведм 25-26'!G813+'Пр9 ведм 25-26'!G828</f>
        <v>5799.2</v>
      </c>
      <c r="E57" s="163">
        <f>'Пр9 ведм 25-26'!H813+'Пр9 ведм 25-26'!H828</f>
        <v>6155.2</v>
      </c>
    </row>
    <row r="58" spans="2:5">
      <c r="B58" s="154"/>
      <c r="C58" s="169" t="s">
        <v>871</v>
      </c>
      <c r="D58" s="163">
        <f>'Пр9 ведм 25-26'!G738+'Пр9 ведм 25-26'!G784</f>
        <v>4102</v>
      </c>
      <c r="E58" s="163">
        <f>'Пр9 ведм 25-26'!H738+'Пр9 ведм 25-26'!H784</f>
        <v>4102</v>
      </c>
    </row>
    <row r="59" spans="2:5">
      <c r="B59" s="154"/>
      <c r="C59" s="155" t="s">
        <v>872</v>
      </c>
      <c r="D59" s="160">
        <f>'Пр9 ведм 25-26'!G853</f>
        <v>200</v>
      </c>
      <c r="E59" s="160">
        <f>'Пр9 ведм 25-26'!H853</f>
        <v>200</v>
      </c>
    </row>
    <row r="60" spans="2:5">
      <c r="B60" s="154"/>
      <c r="C60" s="179" t="s">
        <v>873</v>
      </c>
      <c r="D60" s="160">
        <f>'Пр9 ведм 25-26'!G939</f>
        <v>400</v>
      </c>
      <c r="E60" s="160">
        <f>'Пр9 ведм 25-26'!H939</f>
        <v>400</v>
      </c>
    </row>
    <row r="61" spans="2:5">
      <c r="B61" s="154"/>
      <c r="C61" s="179" t="s">
        <v>874</v>
      </c>
      <c r="D61" s="160">
        <f>'Пр9 ведм 25-26'!G891</f>
        <v>1160</v>
      </c>
      <c r="E61" s="160">
        <f>'Пр9 ведм 25-26'!H891</f>
        <v>1250</v>
      </c>
    </row>
    <row r="62" spans="2:5">
      <c r="B62" s="154"/>
      <c r="C62" s="179" t="s">
        <v>875</v>
      </c>
      <c r="D62" s="160">
        <f>'Пр9 ведм 25-26'!G743</f>
        <v>11418</v>
      </c>
      <c r="E62" s="160">
        <f>'Пр9 ведм 25-26'!H743</f>
        <v>11882</v>
      </c>
    </row>
    <row r="63" ht="21.75" spans="2:5">
      <c r="B63" s="154"/>
      <c r="C63" s="179" t="s">
        <v>876</v>
      </c>
      <c r="D63" s="160">
        <f>'Пр9 ведм 25-26'!G932</f>
        <v>10</v>
      </c>
      <c r="E63" s="160">
        <f>'Пр9 ведм 25-26'!H932</f>
        <v>10</v>
      </c>
    </row>
    <row r="64" spans="2:5">
      <c r="B64" s="154"/>
      <c r="C64" s="179" t="s">
        <v>877</v>
      </c>
      <c r="D64" s="160">
        <f>'Пр9 ведм 25-26'!G869</f>
        <v>700</v>
      </c>
      <c r="E64" s="160">
        <f>'Пр9 ведм 25-26'!H869</f>
        <v>700</v>
      </c>
    </row>
    <row r="65" spans="2:5">
      <c r="B65" s="154"/>
      <c r="C65" s="179" t="s">
        <v>878</v>
      </c>
      <c r="D65" s="166">
        <f>'Пр9 ведм 25-26'!G644</f>
        <v>6130</v>
      </c>
      <c r="E65" s="166">
        <f>'Пр9 ведм 25-26'!H644</f>
        <v>6130</v>
      </c>
    </row>
    <row r="66" spans="2:5">
      <c r="B66" s="154"/>
      <c r="C66" s="179" t="s">
        <v>879</v>
      </c>
      <c r="D66" s="166">
        <f>'Пр9 ведм 25-26'!G800</f>
        <v>100</v>
      </c>
      <c r="E66" s="166">
        <f>'Пр9 ведм 25-26'!H800</f>
        <v>100</v>
      </c>
    </row>
    <row r="67" spans="2:5">
      <c r="B67" s="154"/>
      <c r="C67" s="179" t="s">
        <v>880</v>
      </c>
      <c r="D67" s="166">
        <f>'Пр9 ведм 25-26'!G820+'Пр9 ведм 25-26'!G839+'Пр9 ведм 25-26'!G846</f>
        <v>7260.8</v>
      </c>
      <c r="E67" s="166">
        <f>'Пр9 ведм 25-26'!H820+'Пр9 ведм 25-26'!H839+'Пр9 ведм 25-26'!H846</f>
        <v>8310.8</v>
      </c>
    </row>
    <row r="68" spans="2:5">
      <c r="B68" s="181"/>
      <c r="C68" s="182"/>
      <c r="D68" s="183"/>
      <c r="E68" s="183"/>
    </row>
    <row r="71" spans="3:3">
      <c r="C71" s="184"/>
    </row>
    <row r="171" spans="7:7">
      <c r="G171" s="144" t="s">
        <v>815</v>
      </c>
    </row>
  </sheetData>
  <mergeCells count="16">
    <mergeCell ref="B9:C9"/>
    <mergeCell ref="B10:D10"/>
    <mergeCell ref="B11:D11"/>
    <mergeCell ref="B12:D12"/>
    <mergeCell ref="C13:D13"/>
    <mergeCell ref="B16:C16"/>
    <mergeCell ref="B14:B15"/>
    <mergeCell ref="B17:B23"/>
    <mergeCell ref="B24:B31"/>
    <mergeCell ref="B32:B36"/>
    <mergeCell ref="B37:B41"/>
    <mergeCell ref="B42:B46"/>
    <mergeCell ref="B47:B67"/>
    <mergeCell ref="C14:C15"/>
    <mergeCell ref="D14:D15"/>
    <mergeCell ref="E14:E15"/>
  </mergeCells>
  <pageMargins left="0.7" right="0.7" top="0.75" bottom="0.75" header="0.3" footer="0.3"/>
  <pageSetup paperSize="9" scale="50" orientation="portrait"/>
  <headerFooter/>
  <rowBreaks count="1" manualBreakCount="1">
    <brk id="59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D21" sqref="D21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2.5714285714286" style="90" customWidth="1"/>
    <col min="5" max="6" width="9.14285714285714" style="90"/>
    <col min="7" max="7" width="9.14285714285714" style="132"/>
    <col min="8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20"/>
      <c r="G1" s="121" t="s">
        <v>882</v>
      </c>
    </row>
    <row r="2" spans="3:7">
      <c r="C2" s="122"/>
      <c r="D2" s="120"/>
      <c r="G2" s="121" t="s">
        <v>1</v>
      </c>
    </row>
    <row r="3" spans="3:7">
      <c r="C3" s="122"/>
      <c r="D3" s="120"/>
      <c r="G3" s="121" t="s">
        <v>2</v>
      </c>
    </row>
    <row r="4" spans="3:7">
      <c r="C4" s="122"/>
      <c r="D4" s="120"/>
      <c r="G4" s="121" t="s">
        <v>3</v>
      </c>
    </row>
    <row r="5" spans="3:7">
      <c r="C5" s="122"/>
      <c r="D5" s="120"/>
      <c r="G5" s="81" t="s">
        <v>4</v>
      </c>
    </row>
    <row r="6" ht="12.75" customHeight="1" spans="3:7">
      <c r="C6" s="122"/>
      <c r="D6" s="120"/>
      <c r="E6" s="122"/>
      <c r="G6" s="81" t="s">
        <v>5</v>
      </c>
    </row>
    <row r="7" ht="12.75" customHeight="1" spans="3:7">
      <c r="C7" s="123"/>
      <c r="D7" s="120"/>
      <c r="E7" s="122"/>
      <c r="G7" s="81" t="s">
        <v>3</v>
      </c>
    </row>
    <row r="8" ht="12.75" customHeight="1" spans="2:7">
      <c r="B8" s="122"/>
      <c r="C8" s="122"/>
      <c r="D8" s="120"/>
      <c r="G8" s="81" t="s">
        <v>6</v>
      </c>
    </row>
    <row r="10" spans="2:5">
      <c r="B10" s="97" t="s">
        <v>883</v>
      </c>
      <c r="C10" s="97"/>
      <c r="D10" s="97"/>
      <c r="E10" s="97"/>
    </row>
    <row r="11" s="118" customFormat="1" ht="51.75" customHeight="1" spans="2:7">
      <c r="B11" s="95" t="s">
        <v>884</v>
      </c>
      <c r="C11" s="95"/>
      <c r="D11" s="95"/>
      <c r="E11" s="95"/>
      <c r="G11" s="138"/>
    </row>
    <row r="12" spans="4:4">
      <c r="D12" s="117" t="s">
        <v>885</v>
      </c>
    </row>
    <row r="13" s="91" customFormat="1" ht="58.5" customHeight="1" spans="2:7">
      <c r="B13" s="99" t="s">
        <v>886</v>
      </c>
      <c r="C13" s="99" t="s">
        <v>887</v>
      </c>
      <c r="D13" s="99" t="s">
        <v>13</v>
      </c>
      <c r="G13" s="139"/>
    </row>
    <row r="14" spans="2:4">
      <c r="B14" s="124">
        <v>1</v>
      </c>
      <c r="C14" s="124" t="s">
        <v>888</v>
      </c>
      <c r="D14" s="126">
        <v>4759</v>
      </c>
    </row>
    <row r="15" spans="2:4">
      <c r="B15" s="124">
        <v>2</v>
      </c>
      <c r="C15" s="124" t="s">
        <v>889</v>
      </c>
      <c r="D15" s="126">
        <v>3810</v>
      </c>
    </row>
    <row r="16" spans="2:4">
      <c r="B16" s="124">
        <v>3</v>
      </c>
      <c r="C16" s="124" t="s">
        <v>890</v>
      </c>
      <c r="D16" s="126">
        <v>4977</v>
      </c>
    </row>
    <row r="17" spans="2:4">
      <c r="B17" s="124">
        <v>4</v>
      </c>
      <c r="C17" s="124" t="s">
        <v>891</v>
      </c>
      <c r="D17" s="126">
        <v>3810</v>
      </c>
    </row>
    <row r="18" spans="2:4">
      <c r="B18" s="124">
        <v>5</v>
      </c>
      <c r="C18" s="124" t="s">
        <v>892</v>
      </c>
      <c r="D18" s="126">
        <v>5865</v>
      </c>
    </row>
    <row r="19" spans="2:4">
      <c r="B19" s="124">
        <v>6</v>
      </c>
      <c r="C19" s="124" t="s">
        <v>893</v>
      </c>
      <c r="D19" s="126">
        <v>2707</v>
      </c>
    </row>
    <row r="20" spans="2:4">
      <c r="B20" s="124">
        <v>7</v>
      </c>
      <c r="C20" s="124" t="s">
        <v>894</v>
      </c>
      <c r="D20" s="126">
        <v>1265</v>
      </c>
    </row>
    <row r="21" spans="2:4">
      <c r="B21" s="127"/>
      <c r="C21" s="128" t="s">
        <v>895</v>
      </c>
      <c r="D21" s="129">
        <f>SUM(D14:D20)</f>
        <v>27193</v>
      </c>
    </row>
    <row r="22" ht="12.75" hidden="1" customHeight="1" spans="4:4">
      <c r="D22" s="130" t="e">
        <f>+D21/#REF!%</f>
        <v>#REF!</v>
      </c>
    </row>
    <row r="23" ht="12.75" hidden="1" customHeight="1" spans="4:4">
      <c r="D23" s="90">
        <f>219+14010</f>
        <v>14229</v>
      </c>
    </row>
    <row r="24" ht="12.75" hidden="1" customHeight="1" spans="4:4">
      <c r="D24" s="90">
        <f>+D23-D21</f>
        <v>-12964</v>
      </c>
    </row>
    <row r="25" spans="4:4">
      <c r="D25" s="131"/>
    </row>
    <row r="28" ht="12.75" customHeight="1"/>
    <row r="30" spans="4:4">
      <c r="D30" s="142"/>
    </row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V29" sqref="V29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5" width="12.5714285714286" style="90" customWidth="1"/>
    <col min="6" max="6" width="9.14285714285714" style="90"/>
    <col min="7" max="7" width="9.14285714285714" style="132"/>
    <col min="8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19"/>
      <c r="E1" s="120"/>
      <c r="G1" s="121" t="s">
        <v>896</v>
      </c>
    </row>
    <row r="2" spans="3:7">
      <c r="C2" s="122"/>
      <c r="D2" s="122"/>
      <c r="E2" s="120"/>
      <c r="G2" s="121" t="s">
        <v>1</v>
      </c>
    </row>
    <row r="3" spans="3:7">
      <c r="C3" s="122"/>
      <c r="D3" s="122"/>
      <c r="E3" s="120"/>
      <c r="G3" s="121" t="s">
        <v>2</v>
      </c>
    </row>
    <row r="4" spans="3:7">
      <c r="C4" s="122"/>
      <c r="D4" s="122"/>
      <c r="E4" s="120"/>
      <c r="G4" s="121" t="s">
        <v>3</v>
      </c>
    </row>
    <row r="5" spans="3:7">
      <c r="C5" s="122"/>
      <c r="D5" s="122"/>
      <c r="E5" s="120"/>
      <c r="G5" s="81" t="s">
        <v>4</v>
      </c>
    </row>
    <row r="6" ht="12.75" customHeight="1" spans="3:7">
      <c r="C6" s="122"/>
      <c r="D6" s="122"/>
      <c r="E6" s="120"/>
      <c r="G6" s="81" t="s">
        <v>5</v>
      </c>
    </row>
    <row r="7" ht="12.75" customHeight="1" spans="3:7">
      <c r="C7" s="123"/>
      <c r="D7" s="123"/>
      <c r="E7" s="120"/>
      <c r="G7" s="81" t="s">
        <v>3</v>
      </c>
    </row>
    <row r="8" ht="12.75" customHeight="1" spans="2:7">
      <c r="B8" s="122"/>
      <c r="C8" s="122"/>
      <c r="D8" s="122"/>
      <c r="E8" s="120"/>
      <c r="G8" s="81" t="s">
        <v>6</v>
      </c>
    </row>
    <row r="10" spans="2:5">
      <c r="B10" s="97" t="s">
        <v>883</v>
      </c>
      <c r="C10" s="97"/>
      <c r="D10" s="97"/>
      <c r="E10" s="97"/>
    </row>
    <row r="11" s="118" customFormat="1" ht="51.75" customHeight="1" spans="2:7">
      <c r="B11" s="95" t="s">
        <v>897</v>
      </c>
      <c r="C11" s="95"/>
      <c r="D11" s="95"/>
      <c r="E11" s="95"/>
      <c r="G11" s="138"/>
    </row>
    <row r="12" spans="4:5">
      <c r="D12" s="98"/>
      <c r="E12" s="98" t="s">
        <v>885</v>
      </c>
    </row>
    <row r="13" s="91" customFormat="1" ht="30" customHeight="1" spans="2:7">
      <c r="B13" s="99" t="s">
        <v>886</v>
      </c>
      <c r="C13" s="99" t="s">
        <v>887</v>
      </c>
      <c r="D13" s="99" t="s">
        <v>27</v>
      </c>
      <c r="E13" s="99" t="s">
        <v>28</v>
      </c>
      <c r="G13" s="139"/>
    </row>
    <row r="14" spans="2:5">
      <c r="B14" s="124">
        <v>1</v>
      </c>
      <c r="C14" s="124" t="s">
        <v>888</v>
      </c>
      <c r="D14" s="126">
        <v>1427.7</v>
      </c>
      <c r="E14" s="126">
        <v>1427.7</v>
      </c>
    </row>
    <row r="15" spans="2:5">
      <c r="B15" s="124">
        <v>2</v>
      </c>
      <c r="C15" s="124" t="s">
        <v>889</v>
      </c>
      <c r="D15" s="126">
        <v>1143</v>
      </c>
      <c r="E15" s="126">
        <v>1143</v>
      </c>
    </row>
    <row r="16" spans="2:5">
      <c r="B16" s="124">
        <v>3</v>
      </c>
      <c r="C16" s="124" t="s">
        <v>890</v>
      </c>
      <c r="D16" s="126">
        <v>1493.1</v>
      </c>
      <c r="E16" s="126">
        <v>1493.1</v>
      </c>
    </row>
    <row r="17" spans="2:5">
      <c r="B17" s="124">
        <v>4</v>
      </c>
      <c r="C17" s="124" t="s">
        <v>891</v>
      </c>
      <c r="D17" s="126">
        <v>1143</v>
      </c>
      <c r="E17" s="126">
        <v>1143</v>
      </c>
    </row>
    <row r="18" spans="2:5">
      <c r="B18" s="124">
        <v>5</v>
      </c>
      <c r="C18" s="124" t="s">
        <v>892</v>
      </c>
      <c r="D18" s="126">
        <v>1759.5</v>
      </c>
      <c r="E18" s="126">
        <v>1759.5</v>
      </c>
    </row>
    <row r="19" spans="2:5">
      <c r="B19" s="124">
        <v>6</v>
      </c>
      <c r="C19" s="124" t="s">
        <v>893</v>
      </c>
      <c r="D19" s="126">
        <v>812.1</v>
      </c>
      <c r="E19" s="126">
        <v>812.1</v>
      </c>
    </row>
    <row r="20" spans="2:5">
      <c r="B20" s="124">
        <v>7</v>
      </c>
      <c r="C20" s="124" t="s">
        <v>894</v>
      </c>
      <c r="D20" s="126">
        <v>379.5</v>
      </c>
      <c r="E20" s="126">
        <v>379.5</v>
      </c>
    </row>
    <row r="21" spans="2:5">
      <c r="B21" s="127"/>
      <c r="C21" s="128" t="s">
        <v>895</v>
      </c>
      <c r="D21" s="129">
        <f>SUM(D14:D20)</f>
        <v>8157.9</v>
      </c>
      <c r="E21" s="129">
        <f>SUM(E14:E20)</f>
        <v>8157.9</v>
      </c>
    </row>
    <row r="22" ht="12.75" hidden="1" customHeight="1" spans="4:5">
      <c r="D22" s="130" t="e">
        <f>+D21/#REF!%</f>
        <v>#REF!</v>
      </c>
      <c r="E22" s="130" t="e">
        <f>+E21/#REF!%</f>
        <v>#REF!</v>
      </c>
    </row>
    <row r="23" ht="12.75" hidden="1" customHeight="1" spans="4:5">
      <c r="D23" s="90">
        <f>219+14010</f>
        <v>14229</v>
      </c>
      <c r="E23" s="90">
        <f>219+14010</f>
        <v>14229</v>
      </c>
    </row>
    <row r="24" ht="12.75" hidden="1" customHeight="1" spans="4:5">
      <c r="D24" s="90">
        <f>+D23-D21</f>
        <v>6071.1</v>
      </c>
      <c r="E24" s="90">
        <f>+E23-E21</f>
        <v>6071.1</v>
      </c>
    </row>
    <row r="25" spans="4:5">
      <c r="D25" s="131"/>
      <c r="E25" s="131"/>
    </row>
    <row r="27" spans="4:5">
      <c r="D27" s="142"/>
      <c r="E27" s="142"/>
    </row>
    <row r="28" ht="12.75" customHeight="1"/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D14" sqref="D14:D20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6.4285714285714" style="90" customWidth="1"/>
    <col min="5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20"/>
      <c r="G1" s="121" t="s">
        <v>898</v>
      </c>
    </row>
    <row r="2" spans="3:7">
      <c r="C2" s="122"/>
      <c r="D2" s="120"/>
      <c r="G2" s="121" t="s">
        <v>1</v>
      </c>
    </row>
    <row r="3" spans="3:7">
      <c r="C3" s="122"/>
      <c r="D3" s="120"/>
      <c r="G3" s="121" t="s">
        <v>2</v>
      </c>
    </row>
    <row r="4" spans="3:7">
      <c r="C4" s="122"/>
      <c r="D4" s="120"/>
      <c r="G4" s="121" t="s">
        <v>3</v>
      </c>
    </row>
    <row r="5" spans="3:7">
      <c r="C5" s="122"/>
      <c r="D5" s="120"/>
      <c r="G5" s="81" t="s">
        <v>4</v>
      </c>
    </row>
    <row r="6" ht="12.75" customHeight="1" spans="3:7">
      <c r="C6" s="122"/>
      <c r="D6" s="120"/>
      <c r="E6" s="122"/>
      <c r="G6" s="81" t="s">
        <v>5</v>
      </c>
    </row>
    <row r="7" ht="12.75" customHeight="1" spans="3:7">
      <c r="C7" s="123"/>
      <c r="D7" s="120"/>
      <c r="E7" s="122"/>
      <c r="G7" s="81" t="s">
        <v>3</v>
      </c>
    </row>
    <row r="8" ht="12.75" customHeight="1" spans="2:7">
      <c r="B8" s="122"/>
      <c r="C8" s="122"/>
      <c r="D8" s="120"/>
      <c r="G8" s="81" t="s">
        <v>6</v>
      </c>
    </row>
    <row r="10" spans="2:5">
      <c r="B10" s="97" t="s">
        <v>883</v>
      </c>
      <c r="C10" s="97"/>
      <c r="D10" s="97"/>
      <c r="E10" s="97"/>
    </row>
    <row r="11" s="118" customFormat="1" ht="51.75" customHeight="1" spans="2:5">
      <c r="B11" s="95" t="s">
        <v>899</v>
      </c>
      <c r="C11" s="95"/>
      <c r="D11" s="95"/>
      <c r="E11" s="95"/>
    </row>
    <row r="12" spans="4:4">
      <c r="D12" s="117" t="s">
        <v>885</v>
      </c>
    </row>
    <row r="13" s="91" customFormat="1" ht="58.5" customHeight="1" spans="2:4">
      <c r="B13" s="99" t="s">
        <v>886</v>
      </c>
      <c r="C13" s="99" t="s">
        <v>887</v>
      </c>
      <c r="D13" s="99" t="s">
        <v>13</v>
      </c>
    </row>
    <row r="14" spans="2:4">
      <c r="B14" s="124">
        <v>1</v>
      </c>
      <c r="C14" s="124" t="s">
        <v>888</v>
      </c>
      <c r="D14" s="140">
        <v>72.516</v>
      </c>
    </row>
    <row r="15" spans="2:4">
      <c r="B15" s="124">
        <v>2</v>
      </c>
      <c r="C15" s="124" t="s">
        <v>889</v>
      </c>
      <c r="D15" s="140">
        <v>277.124</v>
      </c>
    </row>
    <row r="16" spans="2:4">
      <c r="B16" s="124">
        <v>3</v>
      </c>
      <c r="C16" s="124" t="s">
        <v>890</v>
      </c>
      <c r="D16" s="140">
        <v>283.7678</v>
      </c>
    </row>
    <row r="17" spans="2:4">
      <c r="B17" s="124">
        <v>4</v>
      </c>
      <c r="C17" s="124" t="s">
        <v>891</v>
      </c>
      <c r="D17" s="140">
        <v>227.124</v>
      </c>
    </row>
    <row r="18" spans="2:4">
      <c r="B18" s="124">
        <v>5</v>
      </c>
      <c r="C18" s="124" t="s">
        <v>892</v>
      </c>
      <c r="D18" s="140">
        <v>72.516</v>
      </c>
    </row>
    <row r="19" spans="2:4">
      <c r="B19" s="124">
        <v>6</v>
      </c>
      <c r="C19" s="124" t="s">
        <v>893</v>
      </c>
      <c r="D19" s="140">
        <v>149.832</v>
      </c>
    </row>
    <row r="20" spans="2:4">
      <c r="B20" s="124">
        <v>7</v>
      </c>
      <c r="C20" s="124" t="s">
        <v>894</v>
      </c>
      <c r="D20" s="140">
        <v>0</v>
      </c>
    </row>
    <row r="21" spans="2:4">
      <c r="B21" s="127"/>
      <c r="C21" s="128" t="s">
        <v>895</v>
      </c>
      <c r="D21" s="141">
        <f>SUM(D14:D20)</f>
        <v>1082.8798</v>
      </c>
    </row>
    <row r="22" ht="12.75" hidden="1" customHeight="1" spans="4:4">
      <c r="D22" s="130" t="e">
        <f>+D21/#REF!%</f>
        <v>#REF!</v>
      </c>
    </row>
    <row r="23" ht="12.75" hidden="1" customHeight="1" spans="4:4">
      <c r="D23" s="90">
        <f>219+14010</f>
        <v>14229</v>
      </c>
    </row>
    <row r="24" ht="12.75" hidden="1" customHeight="1" spans="4:4">
      <c r="D24" s="90">
        <f>+D23-D21</f>
        <v>13146.1202</v>
      </c>
    </row>
    <row r="25" spans="4:4">
      <c r="D25" s="131"/>
    </row>
    <row r="28" ht="12.75" customHeight="1"/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K35" sqref="K35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4.4285714285714" style="90" customWidth="1"/>
    <col min="5" max="5" width="14.5714285714286" style="90" customWidth="1"/>
    <col min="6" max="6" width="9.14285714285714" style="90"/>
    <col min="7" max="7" width="9.14285714285714" style="132"/>
    <col min="8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19"/>
      <c r="E1" s="120"/>
      <c r="G1" s="121" t="s">
        <v>900</v>
      </c>
    </row>
    <row r="2" spans="3:7">
      <c r="C2" s="122"/>
      <c r="D2" s="122"/>
      <c r="E2" s="120"/>
      <c r="G2" s="121" t="s">
        <v>1</v>
      </c>
    </row>
    <row r="3" spans="3:7">
      <c r="C3" s="122"/>
      <c r="D3" s="122"/>
      <c r="E3" s="120"/>
      <c r="G3" s="121" t="s">
        <v>2</v>
      </c>
    </row>
    <row r="4" spans="3:7">
      <c r="C4" s="122"/>
      <c r="D4" s="122"/>
      <c r="E4" s="120"/>
      <c r="G4" s="121" t="s">
        <v>3</v>
      </c>
    </row>
    <row r="5" spans="3:7">
      <c r="C5" s="122"/>
      <c r="D5" s="122"/>
      <c r="E5" s="120"/>
      <c r="G5" s="81" t="s">
        <v>4</v>
      </c>
    </row>
    <row r="6" ht="12.75" customHeight="1" spans="3:7">
      <c r="C6" s="122"/>
      <c r="D6" s="122"/>
      <c r="E6" s="120"/>
      <c r="G6" s="81" t="s">
        <v>5</v>
      </c>
    </row>
    <row r="7" ht="12.75" customHeight="1" spans="3:7">
      <c r="C7" s="123"/>
      <c r="D7" s="123"/>
      <c r="E7" s="120"/>
      <c r="G7" s="81" t="s">
        <v>3</v>
      </c>
    </row>
    <row r="8" ht="12.75" customHeight="1" spans="2:7">
      <c r="B8" s="122"/>
      <c r="C8" s="122"/>
      <c r="D8" s="122"/>
      <c r="E8" s="120"/>
      <c r="G8" s="81" t="s">
        <v>6</v>
      </c>
    </row>
    <row r="10" spans="2:5">
      <c r="B10" s="97" t="s">
        <v>883</v>
      </c>
      <c r="C10" s="97"/>
      <c r="D10" s="97"/>
      <c r="E10" s="97"/>
    </row>
    <row r="11" s="118" customFormat="1" ht="51.75" customHeight="1" spans="2:7">
      <c r="B11" s="95" t="s">
        <v>897</v>
      </c>
      <c r="C11" s="95"/>
      <c r="D11" s="95"/>
      <c r="E11" s="95"/>
      <c r="G11" s="138"/>
    </row>
    <row r="12" spans="4:5">
      <c r="D12" s="98"/>
      <c r="E12" s="98" t="s">
        <v>885</v>
      </c>
    </row>
    <row r="13" s="91" customFormat="1" ht="38.25" customHeight="1" spans="2:7">
      <c r="B13" s="99" t="s">
        <v>886</v>
      </c>
      <c r="C13" s="99" t="s">
        <v>887</v>
      </c>
      <c r="D13" s="99" t="s">
        <v>27</v>
      </c>
      <c r="E13" s="99" t="s">
        <v>28</v>
      </c>
      <c r="G13" s="139"/>
    </row>
    <row r="14" spans="2:5">
      <c r="B14" s="124">
        <v>1</v>
      </c>
      <c r="C14" s="124" t="s">
        <v>888</v>
      </c>
      <c r="D14" s="140">
        <v>72.516</v>
      </c>
      <c r="E14" s="140">
        <v>72.516</v>
      </c>
    </row>
    <row r="15" spans="2:5">
      <c r="B15" s="124">
        <v>2</v>
      </c>
      <c r="C15" s="124" t="s">
        <v>889</v>
      </c>
      <c r="D15" s="140">
        <v>277.124</v>
      </c>
      <c r="E15" s="140">
        <v>277.124</v>
      </c>
    </row>
    <row r="16" spans="2:5">
      <c r="B16" s="124">
        <v>3</v>
      </c>
      <c r="C16" s="124" t="s">
        <v>890</v>
      </c>
      <c r="D16" s="140">
        <v>283.7678</v>
      </c>
      <c r="E16" s="140">
        <v>283.7678</v>
      </c>
    </row>
    <row r="17" spans="2:5">
      <c r="B17" s="124">
        <v>4</v>
      </c>
      <c r="C17" s="124" t="s">
        <v>891</v>
      </c>
      <c r="D17" s="140">
        <v>227.124</v>
      </c>
      <c r="E17" s="140">
        <v>227.124</v>
      </c>
    </row>
    <row r="18" spans="2:5">
      <c r="B18" s="124">
        <v>5</v>
      </c>
      <c r="C18" s="124" t="s">
        <v>892</v>
      </c>
      <c r="D18" s="140">
        <v>72.516</v>
      </c>
      <c r="E18" s="140">
        <v>72.516</v>
      </c>
    </row>
    <row r="19" spans="2:5">
      <c r="B19" s="124">
        <v>6</v>
      </c>
      <c r="C19" s="124" t="s">
        <v>893</v>
      </c>
      <c r="D19" s="140">
        <v>149.832</v>
      </c>
      <c r="E19" s="140">
        <v>149.832</v>
      </c>
    </row>
    <row r="20" spans="2:5">
      <c r="B20" s="124">
        <v>7</v>
      </c>
      <c r="C20" s="124" t="s">
        <v>894</v>
      </c>
      <c r="D20" s="140">
        <v>0</v>
      </c>
      <c r="E20" s="140">
        <v>0</v>
      </c>
    </row>
    <row r="21" spans="2:5">
      <c r="B21" s="127"/>
      <c r="C21" s="128" t="s">
        <v>895</v>
      </c>
      <c r="D21" s="141">
        <f>SUM(D14:D20)</f>
        <v>1082.8798</v>
      </c>
      <c r="E21" s="141">
        <f>SUM(E14:E20)</f>
        <v>1082.8798</v>
      </c>
    </row>
    <row r="22" ht="12.75" hidden="1" customHeight="1" spans="4:5">
      <c r="D22" s="130" t="e">
        <f>+D21/#REF!%</f>
        <v>#REF!</v>
      </c>
      <c r="E22" s="130" t="e">
        <f>+E21/#REF!%</f>
        <v>#REF!</v>
      </c>
    </row>
    <row r="23" ht="12.75" hidden="1" customHeight="1" spans="4:5">
      <c r="D23" s="90">
        <f>219+14010</f>
        <v>14229</v>
      </c>
      <c r="E23" s="90">
        <f>219+14010</f>
        <v>14229</v>
      </c>
    </row>
    <row r="24" ht="12.75" hidden="1" customHeight="1" spans="4:5">
      <c r="D24" s="90">
        <f>+D23-D21</f>
        <v>13146.1202</v>
      </c>
      <c r="E24" s="90">
        <f>+E23-E21</f>
        <v>13146.1202</v>
      </c>
    </row>
    <row r="25" spans="4:5">
      <c r="D25" s="131"/>
      <c r="E25" s="131"/>
    </row>
    <row r="28" ht="12.75" customHeight="1"/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57"/>
  <sheetViews>
    <sheetView workbookViewId="0">
      <selection activeCell="C22" sqref="C22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9.7142857142857" style="90" customWidth="1"/>
    <col min="4" max="4" width="14.4285714285714" style="90" customWidth="1"/>
    <col min="5" max="5" width="14.5714285714286" style="90" customWidth="1"/>
    <col min="6" max="6" width="9.14285714285714" style="90"/>
    <col min="7" max="7" width="9.14285714285714" style="132"/>
    <col min="8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19"/>
      <c r="E1" s="120"/>
      <c r="G1" s="121" t="s">
        <v>901</v>
      </c>
    </row>
    <row r="2" spans="3:7">
      <c r="C2" s="122"/>
      <c r="D2" s="122"/>
      <c r="E2" s="120"/>
      <c r="G2" s="121" t="s">
        <v>1</v>
      </c>
    </row>
    <row r="3" spans="3:7">
      <c r="C3" s="122"/>
      <c r="D3" s="122"/>
      <c r="E3" s="120"/>
      <c r="G3" s="121" t="s">
        <v>2</v>
      </c>
    </row>
    <row r="4" spans="3:7">
      <c r="C4" s="122"/>
      <c r="D4" s="122"/>
      <c r="E4" s="120"/>
      <c r="G4" s="121" t="s">
        <v>3</v>
      </c>
    </row>
    <row r="5" spans="3:7">
      <c r="C5" s="122"/>
      <c r="D5" s="122"/>
      <c r="E5" s="120"/>
      <c r="G5" s="81" t="s">
        <v>4</v>
      </c>
    </row>
    <row r="6" ht="12.75" customHeight="1" spans="3:7">
      <c r="C6" s="122"/>
      <c r="D6" s="122"/>
      <c r="E6" s="120"/>
      <c r="G6" s="81" t="s">
        <v>5</v>
      </c>
    </row>
    <row r="7" ht="12.75" customHeight="1" spans="3:7">
      <c r="C7" s="123"/>
      <c r="D7" s="123"/>
      <c r="E7" s="120"/>
      <c r="G7" s="81" t="s">
        <v>3</v>
      </c>
    </row>
    <row r="8" ht="12.75" customHeight="1" spans="2:7">
      <c r="B8" s="122"/>
      <c r="C8" s="122"/>
      <c r="D8" s="122"/>
      <c r="E8" s="120"/>
      <c r="G8" s="81" t="s">
        <v>6</v>
      </c>
    </row>
    <row r="10" ht="12.75" hidden="1" customHeight="1" spans="4:5">
      <c r="D10" s="130" t="e">
        <f>+#REF!/#REF!%</f>
        <v>#REF!</v>
      </c>
      <c r="E10" s="130" t="e">
        <f>+#REF!/#REF!%</f>
        <v>#REF!</v>
      </c>
    </row>
    <row r="11" ht="12.75" hidden="1" customHeight="1" spans="4:5">
      <c r="D11" s="90">
        <f>219+14010</f>
        <v>14229</v>
      </c>
      <c r="E11" s="90">
        <f>219+14010</f>
        <v>14229</v>
      </c>
    </row>
    <row r="12" ht="12.75" hidden="1" customHeight="1" spans="4:5">
      <c r="D12" s="90" t="e">
        <f>+D11-#REF!</f>
        <v>#REF!</v>
      </c>
      <c r="E12" s="90" t="e">
        <f>+E11-#REF!</f>
        <v>#REF!</v>
      </c>
    </row>
    <row r="13" spans="3:6">
      <c r="C13" s="91"/>
      <c r="D13" s="91" t="s">
        <v>902</v>
      </c>
      <c r="E13" s="97"/>
      <c r="F13" s="91"/>
    </row>
    <row r="14" spans="3:6">
      <c r="C14" s="91" t="s">
        <v>903</v>
      </c>
      <c r="D14" s="91"/>
      <c r="E14" s="91"/>
      <c r="F14" s="91"/>
    </row>
    <row r="16" ht="12.75" customHeight="1" spans="2:7">
      <c r="B16" s="133" t="s">
        <v>886</v>
      </c>
      <c r="C16" s="134" t="s">
        <v>904</v>
      </c>
      <c r="D16" s="135" t="s">
        <v>905</v>
      </c>
      <c r="E16" s="136" t="s">
        <v>16</v>
      </c>
      <c r="F16" s="136"/>
      <c r="G16" s="136"/>
    </row>
    <row r="17" spans="2:7">
      <c r="B17" s="133"/>
      <c r="C17" s="134"/>
      <c r="D17" s="135"/>
      <c r="E17" s="136" t="s">
        <v>906</v>
      </c>
      <c r="F17" s="136" t="s">
        <v>907</v>
      </c>
      <c r="G17" s="137" t="s">
        <v>908</v>
      </c>
    </row>
    <row r="18" spans="3:3">
      <c r="C18" s="90" t="s">
        <v>909</v>
      </c>
    </row>
    <row r="19" spans="3:3">
      <c r="C19" s="90" t="s">
        <v>910</v>
      </c>
    </row>
    <row r="20" spans="3:3">
      <c r="C20" s="90" t="s">
        <v>911</v>
      </c>
    </row>
    <row r="21" spans="3:3">
      <c r="C21" s="90" t="s">
        <v>912</v>
      </c>
    </row>
    <row r="38" ht="14.25" customHeight="1"/>
    <row r="48" ht="12.75" customHeight="1"/>
    <row r="57" ht="12.75" customHeight="1"/>
  </sheetData>
  <mergeCells count="4">
    <mergeCell ref="E16:G16"/>
    <mergeCell ref="B16:B17"/>
    <mergeCell ref="C16:C17"/>
    <mergeCell ref="D16:D17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I21" sqref="I21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5.7142857142857" style="90" customWidth="1"/>
    <col min="5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20"/>
      <c r="G1" s="121" t="s">
        <v>913</v>
      </c>
    </row>
    <row r="2" spans="3:7">
      <c r="C2" s="122"/>
      <c r="D2" s="120"/>
      <c r="G2" s="121" t="s">
        <v>1</v>
      </c>
    </row>
    <row r="3" spans="3:7">
      <c r="C3" s="122"/>
      <c r="D3" s="120"/>
      <c r="G3" s="121" t="s">
        <v>2</v>
      </c>
    </row>
    <row r="4" spans="3:7">
      <c r="C4" s="122"/>
      <c r="D4" s="120"/>
      <c r="G4" s="121" t="s">
        <v>3</v>
      </c>
    </row>
    <row r="5" spans="3:7">
      <c r="C5" s="122"/>
      <c r="D5" s="120"/>
      <c r="G5" s="81" t="s">
        <v>4</v>
      </c>
    </row>
    <row r="6" ht="12.75" customHeight="1" spans="3:7">
      <c r="C6" s="122"/>
      <c r="D6" s="120"/>
      <c r="E6" s="122"/>
      <c r="G6" s="81" t="s">
        <v>5</v>
      </c>
    </row>
    <row r="7" ht="12.75" customHeight="1" spans="3:7">
      <c r="C7" s="123"/>
      <c r="D7" s="120"/>
      <c r="E7" s="122"/>
      <c r="G7" s="81" t="s">
        <v>3</v>
      </c>
    </row>
    <row r="8" ht="12.75" customHeight="1" spans="2:7">
      <c r="B8" s="122"/>
      <c r="C8" s="122"/>
      <c r="D8" s="120"/>
      <c r="G8" s="81" t="s">
        <v>6</v>
      </c>
    </row>
    <row r="10" spans="2:5">
      <c r="B10" s="97" t="s">
        <v>883</v>
      </c>
      <c r="C10" s="97"/>
      <c r="D10" s="97"/>
      <c r="E10" s="97"/>
    </row>
    <row r="11" s="118" customFormat="1" ht="85.5" customHeight="1" spans="2:5">
      <c r="B11" s="95" t="s">
        <v>914</v>
      </c>
      <c r="C11" s="95"/>
      <c r="D11" s="95"/>
      <c r="E11" s="95"/>
    </row>
    <row r="12" spans="4:4">
      <c r="D12" s="117" t="s">
        <v>885</v>
      </c>
    </row>
    <row r="13" s="91" customFormat="1" ht="58.5" customHeight="1" spans="2:4">
      <c r="B13" s="99" t="s">
        <v>886</v>
      </c>
      <c r="C13" s="99" t="s">
        <v>887</v>
      </c>
      <c r="D13" s="99" t="s">
        <v>57</v>
      </c>
    </row>
    <row r="14" spans="2:4">
      <c r="B14" s="124">
        <v>1</v>
      </c>
      <c r="C14" s="124" t="s">
        <v>888</v>
      </c>
      <c r="D14" s="126">
        <v>498.4</v>
      </c>
    </row>
    <row r="15" spans="2:4">
      <c r="B15" s="124">
        <v>2</v>
      </c>
      <c r="C15" s="124" t="s">
        <v>889</v>
      </c>
      <c r="D15" s="126">
        <v>398.8</v>
      </c>
    </row>
    <row r="16" spans="2:4">
      <c r="B16" s="124">
        <v>3</v>
      </c>
      <c r="C16" s="124" t="s">
        <v>890</v>
      </c>
      <c r="D16" s="126">
        <v>498.4</v>
      </c>
    </row>
    <row r="17" spans="2:4">
      <c r="B17" s="124">
        <v>4</v>
      </c>
      <c r="C17" s="124" t="s">
        <v>891</v>
      </c>
      <c r="D17" s="126">
        <v>398.8</v>
      </c>
    </row>
    <row r="18" spans="2:4">
      <c r="B18" s="124">
        <v>5</v>
      </c>
      <c r="C18" s="124" t="s">
        <v>892</v>
      </c>
      <c r="D18" s="126">
        <v>498.4</v>
      </c>
    </row>
    <row r="19" spans="2:4">
      <c r="B19" s="124">
        <v>6</v>
      </c>
      <c r="C19" s="124" t="s">
        <v>893</v>
      </c>
      <c r="D19" s="126">
        <v>299.1</v>
      </c>
    </row>
    <row r="20" spans="2:4">
      <c r="B20" s="124">
        <v>7</v>
      </c>
      <c r="C20" s="124" t="s">
        <v>894</v>
      </c>
      <c r="D20" s="126"/>
    </row>
    <row r="21" spans="2:4">
      <c r="B21" s="127"/>
      <c r="C21" s="128" t="s">
        <v>895</v>
      </c>
      <c r="D21" s="129">
        <f>SUM(D14:D20)</f>
        <v>2591.9</v>
      </c>
    </row>
    <row r="22" ht="12.75" hidden="1" customHeight="1" spans="4:4">
      <c r="D22" s="130" t="e">
        <f>+D21/#REF!%</f>
        <v>#REF!</v>
      </c>
    </row>
    <row r="23" ht="12.75" hidden="1" customHeight="1" spans="4:4">
      <c r="D23" s="90">
        <f>219+14010</f>
        <v>14229</v>
      </c>
    </row>
    <row r="24" ht="12.75" hidden="1" customHeight="1" spans="4:4">
      <c r="D24" s="90">
        <f>+D23-D21</f>
        <v>11637.1</v>
      </c>
    </row>
    <row r="25" spans="4:4">
      <c r="D25" s="131"/>
    </row>
    <row r="28" ht="12.75" customHeight="1"/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C30" sqref="C30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3.1428571428571" style="90" customWidth="1"/>
    <col min="5" max="5" width="12.5714285714286" style="90" customWidth="1"/>
    <col min="6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19"/>
      <c r="E1" s="120"/>
      <c r="G1" s="121" t="s">
        <v>915</v>
      </c>
    </row>
    <row r="2" spans="3:7">
      <c r="C2" s="122"/>
      <c r="D2" s="122"/>
      <c r="E2" s="120"/>
      <c r="G2" s="121" t="s">
        <v>1</v>
      </c>
    </row>
    <row r="3" spans="3:7">
      <c r="C3" s="122"/>
      <c r="D3" s="122"/>
      <c r="E3" s="120"/>
      <c r="G3" s="121" t="s">
        <v>2</v>
      </c>
    </row>
    <row r="4" spans="3:7">
      <c r="C4" s="122"/>
      <c r="D4" s="122"/>
      <c r="E4" s="120"/>
      <c r="G4" s="121" t="s">
        <v>3</v>
      </c>
    </row>
    <row r="5" spans="3:7">
      <c r="C5" s="122"/>
      <c r="D5" s="122"/>
      <c r="E5" s="120"/>
      <c r="G5" s="81" t="s">
        <v>4</v>
      </c>
    </row>
    <row r="6" ht="12.75" customHeight="1" spans="3:7">
      <c r="C6" s="122"/>
      <c r="D6" s="122"/>
      <c r="E6" s="120"/>
      <c r="G6" s="81" t="s">
        <v>5</v>
      </c>
    </row>
    <row r="7" ht="12.75" customHeight="1" spans="3:7">
      <c r="C7" s="123"/>
      <c r="D7" s="123"/>
      <c r="E7" s="120"/>
      <c r="G7" s="81" t="s">
        <v>3</v>
      </c>
    </row>
    <row r="8" ht="12.75" customHeight="1" spans="2:7">
      <c r="B8" s="122"/>
      <c r="C8" s="122"/>
      <c r="D8" s="122"/>
      <c r="E8" s="120"/>
      <c r="G8" s="81" t="s">
        <v>6</v>
      </c>
    </row>
    <row r="10" spans="2:6">
      <c r="B10" s="97" t="s">
        <v>883</v>
      </c>
      <c r="C10" s="97"/>
      <c r="D10" s="97"/>
      <c r="E10" s="97"/>
      <c r="F10" s="97"/>
    </row>
    <row r="11" s="118" customFormat="1" ht="81.75" customHeight="1" spans="2:6">
      <c r="B11" s="95" t="s">
        <v>916</v>
      </c>
      <c r="C11" s="95"/>
      <c r="D11" s="95"/>
      <c r="E11" s="95"/>
      <c r="F11" s="95"/>
    </row>
    <row r="12" spans="4:5">
      <c r="D12" s="98"/>
      <c r="E12" s="98" t="s">
        <v>885</v>
      </c>
    </row>
    <row r="13" s="91" customFormat="1" ht="35.25" customHeight="1" spans="2:5">
      <c r="B13" s="99" t="s">
        <v>886</v>
      </c>
      <c r="C13" s="99" t="s">
        <v>887</v>
      </c>
      <c r="D13" s="99" t="s">
        <v>27</v>
      </c>
      <c r="E13" s="99" t="s">
        <v>28</v>
      </c>
    </row>
    <row r="14" spans="2:5">
      <c r="B14" s="124">
        <v>1</v>
      </c>
      <c r="C14" s="124" t="s">
        <v>888</v>
      </c>
      <c r="D14" s="125">
        <v>559.4</v>
      </c>
      <c r="E14" s="125">
        <v>720.8</v>
      </c>
    </row>
    <row r="15" spans="2:5">
      <c r="B15" s="124">
        <v>2</v>
      </c>
      <c r="C15" s="124" t="s">
        <v>889</v>
      </c>
      <c r="D15" s="125">
        <v>447.6</v>
      </c>
      <c r="E15" s="125">
        <v>576.8</v>
      </c>
    </row>
    <row r="16" spans="2:5">
      <c r="B16" s="124">
        <v>3</v>
      </c>
      <c r="C16" s="124" t="s">
        <v>890</v>
      </c>
      <c r="D16" s="125">
        <v>559.4</v>
      </c>
      <c r="E16" s="125">
        <v>720.8</v>
      </c>
    </row>
    <row r="17" spans="2:5">
      <c r="B17" s="124">
        <v>4</v>
      </c>
      <c r="C17" s="124" t="s">
        <v>891</v>
      </c>
      <c r="D17" s="125">
        <v>447.6</v>
      </c>
      <c r="E17" s="125">
        <v>576.8</v>
      </c>
    </row>
    <row r="18" spans="2:5">
      <c r="B18" s="124">
        <v>5</v>
      </c>
      <c r="C18" s="124" t="s">
        <v>892</v>
      </c>
      <c r="D18" s="125">
        <v>559.4</v>
      </c>
      <c r="E18" s="125">
        <v>720.8</v>
      </c>
    </row>
    <row r="19" spans="2:5">
      <c r="B19" s="124">
        <v>6</v>
      </c>
      <c r="C19" s="124" t="s">
        <v>893</v>
      </c>
      <c r="D19" s="125">
        <v>335.6</v>
      </c>
      <c r="E19" s="125">
        <v>432.5</v>
      </c>
    </row>
    <row r="20" spans="2:5">
      <c r="B20" s="124">
        <v>7</v>
      </c>
      <c r="C20" s="124" t="s">
        <v>894</v>
      </c>
      <c r="D20" s="126"/>
      <c r="E20" s="126"/>
    </row>
    <row r="21" spans="2:5">
      <c r="B21" s="127"/>
      <c r="C21" s="128" t="s">
        <v>895</v>
      </c>
      <c r="D21" s="129">
        <f>SUM(D14:D20)</f>
        <v>2909</v>
      </c>
      <c r="E21" s="129">
        <f>SUM(E14:E20)</f>
        <v>3748.5</v>
      </c>
    </row>
    <row r="22" ht="12.75" hidden="1" customHeight="1" spans="4:5">
      <c r="D22" s="130" t="e">
        <f>+D21/#REF!%</f>
        <v>#REF!</v>
      </c>
      <c r="E22" s="130" t="e">
        <f>+E21/#REF!%</f>
        <v>#REF!</v>
      </c>
    </row>
    <row r="23" ht="12.75" hidden="1" customHeight="1" spans="4:5">
      <c r="D23" s="90">
        <f>219+14010</f>
        <v>14229</v>
      </c>
      <c r="E23" s="90">
        <f>219+14010</f>
        <v>14229</v>
      </c>
    </row>
    <row r="24" ht="12.75" hidden="1" customHeight="1" spans="4:5">
      <c r="D24" s="90">
        <f>+D23-D21</f>
        <v>11320</v>
      </c>
      <c r="E24" s="90">
        <f>+E23-E21</f>
        <v>10480.5</v>
      </c>
    </row>
    <row r="25" spans="4:5">
      <c r="D25" s="131"/>
      <c r="E25" s="131"/>
    </row>
    <row r="28" ht="12.75" customHeight="1"/>
    <row r="50" ht="14.25" customHeight="1"/>
    <row r="60" ht="12.75" customHeight="1"/>
    <row r="69" ht="12.75" customHeight="1"/>
  </sheetData>
  <mergeCells count="2">
    <mergeCell ref="B10:F10"/>
    <mergeCell ref="B11:F1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G14"/>
  <sheetViews>
    <sheetView topLeftCell="A7" workbookViewId="0">
      <selection activeCell="D13" sqref="D13"/>
    </sheetView>
  </sheetViews>
  <sheetFormatPr defaultColWidth="9" defaultRowHeight="15.75" outlineLevelCol="6"/>
  <cols>
    <col min="1" max="1" width="9.14285714285714" style="89"/>
    <col min="2" max="2" width="4.71428571428571" style="89" customWidth="1"/>
    <col min="3" max="3" width="30.2857142857143" style="89" customWidth="1"/>
    <col min="4" max="4" width="16.4285714285714" style="89" customWidth="1"/>
    <col min="5" max="255" width="9.14285714285714" style="89"/>
    <col min="256" max="256" width="4.71428571428571" style="89" customWidth="1"/>
    <col min="257" max="257" width="31.8571428571429" style="89" customWidth="1"/>
    <col min="258" max="259" width="14.5714285714286" style="89" customWidth="1"/>
    <col min="260" max="260" width="10.2857142857143" style="89" customWidth="1"/>
    <col min="261" max="511" width="9.14285714285714" style="89"/>
    <col min="512" max="512" width="4.71428571428571" style="89" customWidth="1"/>
    <col min="513" max="513" width="31.8571428571429" style="89" customWidth="1"/>
    <col min="514" max="515" width="14.5714285714286" style="89" customWidth="1"/>
    <col min="516" max="516" width="10.2857142857143" style="89" customWidth="1"/>
    <col min="517" max="767" width="9.14285714285714" style="89"/>
    <col min="768" max="768" width="4.71428571428571" style="89" customWidth="1"/>
    <col min="769" max="769" width="31.8571428571429" style="89" customWidth="1"/>
    <col min="770" max="771" width="14.5714285714286" style="89" customWidth="1"/>
    <col min="772" max="772" width="10.2857142857143" style="89" customWidth="1"/>
    <col min="773" max="1023" width="9.14285714285714" style="89"/>
    <col min="1024" max="1024" width="4.71428571428571" style="89" customWidth="1"/>
    <col min="1025" max="1025" width="31.8571428571429" style="89" customWidth="1"/>
    <col min="1026" max="1027" width="14.5714285714286" style="89" customWidth="1"/>
    <col min="1028" max="1028" width="10.2857142857143" style="89" customWidth="1"/>
    <col min="1029" max="1279" width="9.14285714285714" style="89"/>
    <col min="1280" max="1280" width="4.71428571428571" style="89" customWidth="1"/>
    <col min="1281" max="1281" width="31.8571428571429" style="89" customWidth="1"/>
    <col min="1282" max="1283" width="14.5714285714286" style="89" customWidth="1"/>
    <col min="1284" max="1284" width="10.2857142857143" style="89" customWidth="1"/>
    <col min="1285" max="1535" width="9.14285714285714" style="89"/>
    <col min="1536" max="1536" width="4.71428571428571" style="89" customWidth="1"/>
    <col min="1537" max="1537" width="31.8571428571429" style="89" customWidth="1"/>
    <col min="1538" max="1539" width="14.5714285714286" style="89" customWidth="1"/>
    <col min="1540" max="1540" width="10.2857142857143" style="89" customWidth="1"/>
    <col min="1541" max="1791" width="9.14285714285714" style="89"/>
    <col min="1792" max="1792" width="4.71428571428571" style="89" customWidth="1"/>
    <col min="1793" max="1793" width="31.8571428571429" style="89" customWidth="1"/>
    <col min="1794" max="1795" width="14.5714285714286" style="89" customWidth="1"/>
    <col min="1796" max="1796" width="10.2857142857143" style="89" customWidth="1"/>
    <col min="1797" max="2047" width="9.14285714285714" style="89"/>
    <col min="2048" max="2048" width="4.71428571428571" style="89" customWidth="1"/>
    <col min="2049" max="2049" width="31.8571428571429" style="89" customWidth="1"/>
    <col min="2050" max="2051" width="14.5714285714286" style="89" customWidth="1"/>
    <col min="2052" max="2052" width="10.2857142857143" style="89" customWidth="1"/>
    <col min="2053" max="2303" width="9.14285714285714" style="89"/>
    <col min="2304" max="2304" width="4.71428571428571" style="89" customWidth="1"/>
    <col min="2305" max="2305" width="31.8571428571429" style="89" customWidth="1"/>
    <col min="2306" max="2307" width="14.5714285714286" style="89" customWidth="1"/>
    <col min="2308" max="2308" width="10.2857142857143" style="89" customWidth="1"/>
    <col min="2309" max="2559" width="9.14285714285714" style="89"/>
    <col min="2560" max="2560" width="4.71428571428571" style="89" customWidth="1"/>
    <col min="2561" max="2561" width="31.8571428571429" style="89" customWidth="1"/>
    <col min="2562" max="2563" width="14.5714285714286" style="89" customWidth="1"/>
    <col min="2564" max="2564" width="10.2857142857143" style="89" customWidth="1"/>
    <col min="2565" max="2815" width="9.14285714285714" style="89"/>
    <col min="2816" max="2816" width="4.71428571428571" style="89" customWidth="1"/>
    <col min="2817" max="2817" width="31.8571428571429" style="89" customWidth="1"/>
    <col min="2818" max="2819" width="14.5714285714286" style="89" customWidth="1"/>
    <col min="2820" max="2820" width="10.2857142857143" style="89" customWidth="1"/>
    <col min="2821" max="3071" width="9.14285714285714" style="89"/>
    <col min="3072" max="3072" width="4.71428571428571" style="89" customWidth="1"/>
    <col min="3073" max="3073" width="31.8571428571429" style="89" customWidth="1"/>
    <col min="3074" max="3075" width="14.5714285714286" style="89" customWidth="1"/>
    <col min="3076" max="3076" width="10.2857142857143" style="89" customWidth="1"/>
    <col min="3077" max="3327" width="9.14285714285714" style="89"/>
    <col min="3328" max="3328" width="4.71428571428571" style="89" customWidth="1"/>
    <col min="3329" max="3329" width="31.8571428571429" style="89" customWidth="1"/>
    <col min="3330" max="3331" width="14.5714285714286" style="89" customWidth="1"/>
    <col min="3332" max="3332" width="10.2857142857143" style="89" customWidth="1"/>
    <col min="3333" max="3583" width="9.14285714285714" style="89"/>
    <col min="3584" max="3584" width="4.71428571428571" style="89" customWidth="1"/>
    <col min="3585" max="3585" width="31.8571428571429" style="89" customWidth="1"/>
    <col min="3586" max="3587" width="14.5714285714286" style="89" customWidth="1"/>
    <col min="3588" max="3588" width="10.2857142857143" style="89" customWidth="1"/>
    <col min="3589" max="3839" width="9.14285714285714" style="89"/>
    <col min="3840" max="3840" width="4.71428571428571" style="89" customWidth="1"/>
    <col min="3841" max="3841" width="31.8571428571429" style="89" customWidth="1"/>
    <col min="3842" max="3843" width="14.5714285714286" style="89" customWidth="1"/>
    <col min="3844" max="3844" width="10.2857142857143" style="89" customWidth="1"/>
    <col min="3845" max="4095" width="9.14285714285714" style="89"/>
    <col min="4096" max="4096" width="4.71428571428571" style="89" customWidth="1"/>
    <col min="4097" max="4097" width="31.8571428571429" style="89" customWidth="1"/>
    <col min="4098" max="4099" width="14.5714285714286" style="89" customWidth="1"/>
    <col min="4100" max="4100" width="10.2857142857143" style="89" customWidth="1"/>
    <col min="4101" max="4351" width="9.14285714285714" style="89"/>
    <col min="4352" max="4352" width="4.71428571428571" style="89" customWidth="1"/>
    <col min="4353" max="4353" width="31.8571428571429" style="89" customWidth="1"/>
    <col min="4354" max="4355" width="14.5714285714286" style="89" customWidth="1"/>
    <col min="4356" max="4356" width="10.2857142857143" style="89" customWidth="1"/>
    <col min="4357" max="4607" width="9.14285714285714" style="89"/>
    <col min="4608" max="4608" width="4.71428571428571" style="89" customWidth="1"/>
    <col min="4609" max="4609" width="31.8571428571429" style="89" customWidth="1"/>
    <col min="4610" max="4611" width="14.5714285714286" style="89" customWidth="1"/>
    <col min="4612" max="4612" width="10.2857142857143" style="89" customWidth="1"/>
    <col min="4613" max="4863" width="9.14285714285714" style="89"/>
    <col min="4864" max="4864" width="4.71428571428571" style="89" customWidth="1"/>
    <col min="4865" max="4865" width="31.8571428571429" style="89" customWidth="1"/>
    <col min="4866" max="4867" width="14.5714285714286" style="89" customWidth="1"/>
    <col min="4868" max="4868" width="10.2857142857143" style="89" customWidth="1"/>
    <col min="4869" max="5119" width="9.14285714285714" style="89"/>
    <col min="5120" max="5120" width="4.71428571428571" style="89" customWidth="1"/>
    <col min="5121" max="5121" width="31.8571428571429" style="89" customWidth="1"/>
    <col min="5122" max="5123" width="14.5714285714286" style="89" customWidth="1"/>
    <col min="5124" max="5124" width="10.2857142857143" style="89" customWidth="1"/>
    <col min="5125" max="5375" width="9.14285714285714" style="89"/>
    <col min="5376" max="5376" width="4.71428571428571" style="89" customWidth="1"/>
    <col min="5377" max="5377" width="31.8571428571429" style="89" customWidth="1"/>
    <col min="5378" max="5379" width="14.5714285714286" style="89" customWidth="1"/>
    <col min="5380" max="5380" width="10.2857142857143" style="89" customWidth="1"/>
    <col min="5381" max="5631" width="9.14285714285714" style="89"/>
    <col min="5632" max="5632" width="4.71428571428571" style="89" customWidth="1"/>
    <col min="5633" max="5633" width="31.8571428571429" style="89" customWidth="1"/>
    <col min="5634" max="5635" width="14.5714285714286" style="89" customWidth="1"/>
    <col min="5636" max="5636" width="10.2857142857143" style="89" customWidth="1"/>
    <col min="5637" max="5887" width="9.14285714285714" style="89"/>
    <col min="5888" max="5888" width="4.71428571428571" style="89" customWidth="1"/>
    <col min="5889" max="5889" width="31.8571428571429" style="89" customWidth="1"/>
    <col min="5890" max="5891" width="14.5714285714286" style="89" customWidth="1"/>
    <col min="5892" max="5892" width="10.2857142857143" style="89" customWidth="1"/>
    <col min="5893" max="6143" width="9.14285714285714" style="89"/>
    <col min="6144" max="6144" width="4.71428571428571" style="89" customWidth="1"/>
    <col min="6145" max="6145" width="31.8571428571429" style="89" customWidth="1"/>
    <col min="6146" max="6147" width="14.5714285714286" style="89" customWidth="1"/>
    <col min="6148" max="6148" width="10.2857142857143" style="89" customWidth="1"/>
    <col min="6149" max="6399" width="9.14285714285714" style="89"/>
    <col min="6400" max="6400" width="4.71428571428571" style="89" customWidth="1"/>
    <col min="6401" max="6401" width="31.8571428571429" style="89" customWidth="1"/>
    <col min="6402" max="6403" width="14.5714285714286" style="89" customWidth="1"/>
    <col min="6404" max="6404" width="10.2857142857143" style="89" customWidth="1"/>
    <col min="6405" max="6655" width="9.14285714285714" style="89"/>
    <col min="6656" max="6656" width="4.71428571428571" style="89" customWidth="1"/>
    <col min="6657" max="6657" width="31.8571428571429" style="89" customWidth="1"/>
    <col min="6658" max="6659" width="14.5714285714286" style="89" customWidth="1"/>
    <col min="6660" max="6660" width="10.2857142857143" style="89" customWidth="1"/>
    <col min="6661" max="6911" width="9.14285714285714" style="89"/>
    <col min="6912" max="6912" width="4.71428571428571" style="89" customWidth="1"/>
    <col min="6913" max="6913" width="31.8571428571429" style="89" customWidth="1"/>
    <col min="6914" max="6915" width="14.5714285714286" style="89" customWidth="1"/>
    <col min="6916" max="6916" width="10.2857142857143" style="89" customWidth="1"/>
    <col min="6917" max="7167" width="9.14285714285714" style="89"/>
    <col min="7168" max="7168" width="4.71428571428571" style="89" customWidth="1"/>
    <col min="7169" max="7169" width="31.8571428571429" style="89" customWidth="1"/>
    <col min="7170" max="7171" width="14.5714285714286" style="89" customWidth="1"/>
    <col min="7172" max="7172" width="10.2857142857143" style="89" customWidth="1"/>
    <col min="7173" max="7423" width="9.14285714285714" style="89"/>
    <col min="7424" max="7424" width="4.71428571428571" style="89" customWidth="1"/>
    <col min="7425" max="7425" width="31.8571428571429" style="89" customWidth="1"/>
    <col min="7426" max="7427" width="14.5714285714286" style="89" customWidth="1"/>
    <col min="7428" max="7428" width="10.2857142857143" style="89" customWidth="1"/>
    <col min="7429" max="7679" width="9.14285714285714" style="89"/>
    <col min="7680" max="7680" width="4.71428571428571" style="89" customWidth="1"/>
    <col min="7681" max="7681" width="31.8571428571429" style="89" customWidth="1"/>
    <col min="7682" max="7683" width="14.5714285714286" style="89" customWidth="1"/>
    <col min="7684" max="7684" width="10.2857142857143" style="89" customWidth="1"/>
    <col min="7685" max="7935" width="9.14285714285714" style="89"/>
    <col min="7936" max="7936" width="4.71428571428571" style="89" customWidth="1"/>
    <col min="7937" max="7937" width="31.8571428571429" style="89" customWidth="1"/>
    <col min="7938" max="7939" width="14.5714285714286" style="89" customWidth="1"/>
    <col min="7940" max="7940" width="10.2857142857143" style="89" customWidth="1"/>
    <col min="7941" max="8191" width="9.14285714285714" style="89"/>
    <col min="8192" max="8192" width="4.71428571428571" style="89" customWidth="1"/>
    <col min="8193" max="8193" width="31.8571428571429" style="89" customWidth="1"/>
    <col min="8194" max="8195" width="14.5714285714286" style="89" customWidth="1"/>
    <col min="8196" max="8196" width="10.2857142857143" style="89" customWidth="1"/>
    <col min="8197" max="8447" width="9.14285714285714" style="89"/>
    <col min="8448" max="8448" width="4.71428571428571" style="89" customWidth="1"/>
    <col min="8449" max="8449" width="31.8571428571429" style="89" customWidth="1"/>
    <col min="8450" max="8451" width="14.5714285714286" style="89" customWidth="1"/>
    <col min="8452" max="8452" width="10.2857142857143" style="89" customWidth="1"/>
    <col min="8453" max="8703" width="9.14285714285714" style="89"/>
    <col min="8704" max="8704" width="4.71428571428571" style="89" customWidth="1"/>
    <col min="8705" max="8705" width="31.8571428571429" style="89" customWidth="1"/>
    <col min="8706" max="8707" width="14.5714285714286" style="89" customWidth="1"/>
    <col min="8708" max="8708" width="10.2857142857143" style="89" customWidth="1"/>
    <col min="8709" max="8959" width="9.14285714285714" style="89"/>
    <col min="8960" max="8960" width="4.71428571428571" style="89" customWidth="1"/>
    <col min="8961" max="8961" width="31.8571428571429" style="89" customWidth="1"/>
    <col min="8962" max="8963" width="14.5714285714286" style="89" customWidth="1"/>
    <col min="8964" max="8964" width="10.2857142857143" style="89" customWidth="1"/>
    <col min="8965" max="9215" width="9.14285714285714" style="89"/>
    <col min="9216" max="9216" width="4.71428571428571" style="89" customWidth="1"/>
    <col min="9217" max="9217" width="31.8571428571429" style="89" customWidth="1"/>
    <col min="9218" max="9219" width="14.5714285714286" style="89" customWidth="1"/>
    <col min="9220" max="9220" width="10.2857142857143" style="89" customWidth="1"/>
    <col min="9221" max="9471" width="9.14285714285714" style="89"/>
    <col min="9472" max="9472" width="4.71428571428571" style="89" customWidth="1"/>
    <col min="9473" max="9473" width="31.8571428571429" style="89" customWidth="1"/>
    <col min="9474" max="9475" width="14.5714285714286" style="89" customWidth="1"/>
    <col min="9476" max="9476" width="10.2857142857143" style="89" customWidth="1"/>
    <col min="9477" max="9727" width="9.14285714285714" style="89"/>
    <col min="9728" max="9728" width="4.71428571428571" style="89" customWidth="1"/>
    <col min="9729" max="9729" width="31.8571428571429" style="89" customWidth="1"/>
    <col min="9730" max="9731" width="14.5714285714286" style="89" customWidth="1"/>
    <col min="9732" max="9732" width="10.2857142857143" style="89" customWidth="1"/>
    <col min="9733" max="9983" width="9.14285714285714" style="89"/>
    <col min="9984" max="9984" width="4.71428571428571" style="89" customWidth="1"/>
    <col min="9985" max="9985" width="31.8571428571429" style="89" customWidth="1"/>
    <col min="9986" max="9987" width="14.5714285714286" style="89" customWidth="1"/>
    <col min="9988" max="9988" width="10.2857142857143" style="89" customWidth="1"/>
    <col min="9989" max="10239" width="9.14285714285714" style="89"/>
    <col min="10240" max="10240" width="4.71428571428571" style="89" customWidth="1"/>
    <col min="10241" max="10241" width="31.8571428571429" style="89" customWidth="1"/>
    <col min="10242" max="10243" width="14.5714285714286" style="89" customWidth="1"/>
    <col min="10244" max="10244" width="10.2857142857143" style="89" customWidth="1"/>
    <col min="10245" max="10495" width="9.14285714285714" style="89"/>
    <col min="10496" max="10496" width="4.71428571428571" style="89" customWidth="1"/>
    <col min="10497" max="10497" width="31.8571428571429" style="89" customWidth="1"/>
    <col min="10498" max="10499" width="14.5714285714286" style="89" customWidth="1"/>
    <col min="10500" max="10500" width="10.2857142857143" style="89" customWidth="1"/>
    <col min="10501" max="10751" width="9.14285714285714" style="89"/>
    <col min="10752" max="10752" width="4.71428571428571" style="89" customWidth="1"/>
    <col min="10753" max="10753" width="31.8571428571429" style="89" customWidth="1"/>
    <col min="10754" max="10755" width="14.5714285714286" style="89" customWidth="1"/>
    <col min="10756" max="10756" width="10.2857142857143" style="89" customWidth="1"/>
    <col min="10757" max="11007" width="9.14285714285714" style="89"/>
    <col min="11008" max="11008" width="4.71428571428571" style="89" customWidth="1"/>
    <col min="11009" max="11009" width="31.8571428571429" style="89" customWidth="1"/>
    <col min="11010" max="11011" width="14.5714285714286" style="89" customWidth="1"/>
    <col min="11012" max="11012" width="10.2857142857143" style="89" customWidth="1"/>
    <col min="11013" max="11263" width="9.14285714285714" style="89"/>
    <col min="11264" max="11264" width="4.71428571428571" style="89" customWidth="1"/>
    <col min="11265" max="11265" width="31.8571428571429" style="89" customWidth="1"/>
    <col min="11266" max="11267" width="14.5714285714286" style="89" customWidth="1"/>
    <col min="11268" max="11268" width="10.2857142857143" style="89" customWidth="1"/>
    <col min="11269" max="11519" width="9.14285714285714" style="89"/>
    <col min="11520" max="11520" width="4.71428571428571" style="89" customWidth="1"/>
    <col min="11521" max="11521" width="31.8571428571429" style="89" customWidth="1"/>
    <col min="11522" max="11523" width="14.5714285714286" style="89" customWidth="1"/>
    <col min="11524" max="11524" width="10.2857142857143" style="89" customWidth="1"/>
    <col min="11525" max="11775" width="9.14285714285714" style="89"/>
    <col min="11776" max="11776" width="4.71428571428571" style="89" customWidth="1"/>
    <col min="11777" max="11777" width="31.8571428571429" style="89" customWidth="1"/>
    <col min="11778" max="11779" width="14.5714285714286" style="89" customWidth="1"/>
    <col min="11780" max="11780" width="10.2857142857143" style="89" customWidth="1"/>
    <col min="11781" max="12031" width="9.14285714285714" style="89"/>
    <col min="12032" max="12032" width="4.71428571428571" style="89" customWidth="1"/>
    <col min="12033" max="12033" width="31.8571428571429" style="89" customWidth="1"/>
    <col min="12034" max="12035" width="14.5714285714286" style="89" customWidth="1"/>
    <col min="12036" max="12036" width="10.2857142857143" style="89" customWidth="1"/>
    <col min="12037" max="12287" width="9.14285714285714" style="89"/>
    <col min="12288" max="12288" width="4.71428571428571" style="89" customWidth="1"/>
    <col min="12289" max="12289" width="31.8571428571429" style="89" customWidth="1"/>
    <col min="12290" max="12291" width="14.5714285714286" style="89" customWidth="1"/>
    <col min="12292" max="12292" width="10.2857142857143" style="89" customWidth="1"/>
    <col min="12293" max="12543" width="9.14285714285714" style="89"/>
    <col min="12544" max="12544" width="4.71428571428571" style="89" customWidth="1"/>
    <col min="12545" max="12545" width="31.8571428571429" style="89" customWidth="1"/>
    <col min="12546" max="12547" width="14.5714285714286" style="89" customWidth="1"/>
    <col min="12548" max="12548" width="10.2857142857143" style="89" customWidth="1"/>
    <col min="12549" max="12799" width="9.14285714285714" style="89"/>
    <col min="12800" max="12800" width="4.71428571428571" style="89" customWidth="1"/>
    <col min="12801" max="12801" width="31.8571428571429" style="89" customWidth="1"/>
    <col min="12802" max="12803" width="14.5714285714286" style="89" customWidth="1"/>
    <col min="12804" max="12804" width="10.2857142857143" style="89" customWidth="1"/>
    <col min="12805" max="13055" width="9.14285714285714" style="89"/>
    <col min="13056" max="13056" width="4.71428571428571" style="89" customWidth="1"/>
    <col min="13057" max="13057" width="31.8571428571429" style="89" customWidth="1"/>
    <col min="13058" max="13059" width="14.5714285714286" style="89" customWidth="1"/>
    <col min="13060" max="13060" width="10.2857142857143" style="89" customWidth="1"/>
    <col min="13061" max="13311" width="9.14285714285714" style="89"/>
    <col min="13312" max="13312" width="4.71428571428571" style="89" customWidth="1"/>
    <col min="13313" max="13313" width="31.8571428571429" style="89" customWidth="1"/>
    <col min="13314" max="13315" width="14.5714285714286" style="89" customWidth="1"/>
    <col min="13316" max="13316" width="10.2857142857143" style="89" customWidth="1"/>
    <col min="13317" max="13567" width="9.14285714285714" style="89"/>
    <col min="13568" max="13568" width="4.71428571428571" style="89" customWidth="1"/>
    <col min="13569" max="13569" width="31.8571428571429" style="89" customWidth="1"/>
    <col min="13570" max="13571" width="14.5714285714286" style="89" customWidth="1"/>
    <col min="13572" max="13572" width="10.2857142857143" style="89" customWidth="1"/>
    <col min="13573" max="13823" width="9.14285714285714" style="89"/>
    <col min="13824" max="13824" width="4.71428571428571" style="89" customWidth="1"/>
    <col min="13825" max="13825" width="31.8571428571429" style="89" customWidth="1"/>
    <col min="13826" max="13827" width="14.5714285714286" style="89" customWidth="1"/>
    <col min="13828" max="13828" width="10.2857142857143" style="89" customWidth="1"/>
    <col min="13829" max="14079" width="9.14285714285714" style="89"/>
    <col min="14080" max="14080" width="4.71428571428571" style="89" customWidth="1"/>
    <col min="14081" max="14081" width="31.8571428571429" style="89" customWidth="1"/>
    <col min="14082" max="14083" width="14.5714285714286" style="89" customWidth="1"/>
    <col min="14084" max="14084" width="10.2857142857143" style="89" customWidth="1"/>
    <col min="14085" max="14335" width="9.14285714285714" style="89"/>
    <col min="14336" max="14336" width="4.71428571428571" style="89" customWidth="1"/>
    <col min="14337" max="14337" width="31.8571428571429" style="89" customWidth="1"/>
    <col min="14338" max="14339" width="14.5714285714286" style="89" customWidth="1"/>
    <col min="14340" max="14340" width="10.2857142857143" style="89" customWidth="1"/>
    <col min="14341" max="14591" width="9.14285714285714" style="89"/>
    <col min="14592" max="14592" width="4.71428571428571" style="89" customWidth="1"/>
    <col min="14593" max="14593" width="31.8571428571429" style="89" customWidth="1"/>
    <col min="14594" max="14595" width="14.5714285714286" style="89" customWidth="1"/>
    <col min="14596" max="14596" width="10.2857142857143" style="89" customWidth="1"/>
    <col min="14597" max="14847" width="9.14285714285714" style="89"/>
    <col min="14848" max="14848" width="4.71428571428571" style="89" customWidth="1"/>
    <col min="14849" max="14849" width="31.8571428571429" style="89" customWidth="1"/>
    <col min="14850" max="14851" width="14.5714285714286" style="89" customWidth="1"/>
    <col min="14852" max="14852" width="10.2857142857143" style="89" customWidth="1"/>
    <col min="14853" max="15103" width="9.14285714285714" style="89"/>
    <col min="15104" max="15104" width="4.71428571428571" style="89" customWidth="1"/>
    <col min="15105" max="15105" width="31.8571428571429" style="89" customWidth="1"/>
    <col min="15106" max="15107" width="14.5714285714286" style="89" customWidth="1"/>
    <col min="15108" max="15108" width="10.2857142857143" style="89" customWidth="1"/>
    <col min="15109" max="15359" width="9.14285714285714" style="89"/>
    <col min="15360" max="15360" width="4.71428571428571" style="89" customWidth="1"/>
    <col min="15361" max="15361" width="31.8571428571429" style="89" customWidth="1"/>
    <col min="15362" max="15363" width="14.5714285714286" style="89" customWidth="1"/>
    <col min="15364" max="15364" width="10.2857142857143" style="89" customWidth="1"/>
    <col min="15365" max="15615" width="9.14285714285714" style="89"/>
    <col min="15616" max="15616" width="4.71428571428571" style="89" customWidth="1"/>
    <col min="15617" max="15617" width="31.8571428571429" style="89" customWidth="1"/>
    <col min="15618" max="15619" width="14.5714285714286" style="89" customWidth="1"/>
    <col min="15620" max="15620" width="10.2857142857143" style="89" customWidth="1"/>
    <col min="15621" max="15871" width="9.14285714285714" style="89"/>
    <col min="15872" max="15872" width="4.71428571428571" style="89" customWidth="1"/>
    <col min="15873" max="15873" width="31.8571428571429" style="89" customWidth="1"/>
    <col min="15874" max="15875" width="14.5714285714286" style="89" customWidth="1"/>
    <col min="15876" max="15876" width="10.2857142857143" style="89" customWidth="1"/>
    <col min="15877" max="16127" width="9.14285714285714" style="89"/>
    <col min="16128" max="16128" width="4.71428571428571" style="89" customWidth="1"/>
    <col min="16129" max="16129" width="31.8571428571429" style="89" customWidth="1"/>
    <col min="16130" max="16131" width="14.5714285714286" style="89" customWidth="1"/>
    <col min="16132" max="16132" width="10.2857142857143" style="89" customWidth="1"/>
    <col min="16133" max="16384" width="9.14285714285714" style="89"/>
  </cols>
  <sheetData>
    <row r="1" spans="4:7">
      <c r="D1" s="93"/>
      <c r="G1" s="81" t="s">
        <v>917</v>
      </c>
    </row>
    <row r="2" spans="4:7">
      <c r="D2" s="93"/>
      <c r="G2" s="81" t="s">
        <v>1</v>
      </c>
    </row>
    <row r="3" spans="4:7">
      <c r="D3" s="93"/>
      <c r="G3" s="81" t="s">
        <v>2</v>
      </c>
    </row>
    <row r="4" spans="4:7">
      <c r="D4" s="93"/>
      <c r="G4" s="81" t="s">
        <v>3</v>
      </c>
    </row>
    <row r="5" spans="4:7">
      <c r="D5" s="93"/>
      <c r="G5" s="81" t="s">
        <v>4</v>
      </c>
    </row>
    <row r="6" spans="4:7">
      <c r="D6" s="93"/>
      <c r="G6" s="81" t="s">
        <v>5</v>
      </c>
    </row>
    <row r="7" spans="3:7">
      <c r="C7" s="94"/>
      <c r="D7" s="93"/>
      <c r="G7" s="81" t="s">
        <v>3</v>
      </c>
    </row>
    <row r="8" spans="4:7">
      <c r="D8" s="93"/>
      <c r="G8" s="81" t="s">
        <v>6</v>
      </c>
    </row>
    <row r="10" ht="78.75" customHeight="1" spans="2:5">
      <c r="B10" s="95" t="s">
        <v>918</v>
      </c>
      <c r="C10" s="95"/>
      <c r="D10" s="95"/>
      <c r="E10" s="95"/>
    </row>
    <row r="11" spans="2:4">
      <c r="B11" s="103"/>
      <c r="C11" s="103"/>
      <c r="D11" s="117" t="s">
        <v>885</v>
      </c>
    </row>
    <row r="12" s="103" customFormat="1" ht="31.5" spans="2:4">
      <c r="B12" s="99" t="s">
        <v>886</v>
      </c>
      <c r="C12" s="99" t="s">
        <v>887</v>
      </c>
      <c r="D12" s="99" t="s">
        <v>13</v>
      </c>
    </row>
    <row r="13" spans="2:4">
      <c r="B13" s="100" t="s">
        <v>919</v>
      </c>
      <c r="C13" s="100" t="s">
        <v>890</v>
      </c>
      <c r="D13" s="100">
        <v>66.497</v>
      </c>
    </row>
    <row r="14" spans="2:4">
      <c r="B14" s="102"/>
      <c r="C14" s="102" t="s">
        <v>920</v>
      </c>
      <c r="D14" s="102">
        <f>D13</f>
        <v>66.497</v>
      </c>
    </row>
  </sheetData>
  <mergeCells count="2">
    <mergeCell ref="B10:E10"/>
    <mergeCell ref="B11:C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0499893185216834"/>
  </sheetPr>
  <dimension ref="A1:E28"/>
  <sheetViews>
    <sheetView workbookViewId="0">
      <selection activeCell="D20" sqref="D20"/>
    </sheetView>
  </sheetViews>
  <sheetFormatPr defaultColWidth="9" defaultRowHeight="15.75" outlineLevelCol="4"/>
  <cols>
    <col min="1" max="1" width="54" style="428" customWidth="1"/>
    <col min="2" max="2" width="29.8571428571429" style="428" customWidth="1"/>
    <col min="3" max="4" width="16" style="428" customWidth="1"/>
    <col min="5" max="256" width="9.14285714285714" style="429"/>
    <col min="257" max="257" width="75.1428571428571" style="429" customWidth="1"/>
    <col min="258" max="258" width="14.8571428571429" style="429" customWidth="1"/>
    <col min="259" max="259" width="16" style="429" customWidth="1"/>
    <col min="260" max="512" width="9.14285714285714" style="429"/>
    <col min="513" max="513" width="75.1428571428571" style="429" customWidth="1"/>
    <col min="514" max="514" width="14.8571428571429" style="429" customWidth="1"/>
    <col min="515" max="515" width="16" style="429" customWidth="1"/>
    <col min="516" max="768" width="9.14285714285714" style="429"/>
    <col min="769" max="769" width="75.1428571428571" style="429" customWidth="1"/>
    <col min="770" max="770" width="14.8571428571429" style="429" customWidth="1"/>
    <col min="771" max="771" width="16" style="429" customWidth="1"/>
    <col min="772" max="1024" width="9.14285714285714" style="429"/>
    <col min="1025" max="1025" width="75.1428571428571" style="429" customWidth="1"/>
    <col min="1026" max="1026" width="14.8571428571429" style="429" customWidth="1"/>
    <col min="1027" max="1027" width="16" style="429" customWidth="1"/>
    <col min="1028" max="1280" width="9.14285714285714" style="429"/>
    <col min="1281" max="1281" width="75.1428571428571" style="429" customWidth="1"/>
    <col min="1282" max="1282" width="14.8571428571429" style="429" customWidth="1"/>
    <col min="1283" max="1283" width="16" style="429" customWidth="1"/>
    <col min="1284" max="1536" width="9.14285714285714" style="429"/>
    <col min="1537" max="1537" width="75.1428571428571" style="429" customWidth="1"/>
    <col min="1538" max="1538" width="14.8571428571429" style="429" customWidth="1"/>
    <col min="1539" max="1539" width="16" style="429" customWidth="1"/>
    <col min="1540" max="1792" width="9.14285714285714" style="429"/>
    <col min="1793" max="1793" width="75.1428571428571" style="429" customWidth="1"/>
    <col min="1794" max="1794" width="14.8571428571429" style="429" customWidth="1"/>
    <col min="1795" max="1795" width="16" style="429" customWidth="1"/>
    <col min="1796" max="2048" width="9.14285714285714" style="429"/>
    <col min="2049" max="2049" width="75.1428571428571" style="429" customWidth="1"/>
    <col min="2050" max="2050" width="14.8571428571429" style="429" customWidth="1"/>
    <col min="2051" max="2051" width="16" style="429" customWidth="1"/>
    <col min="2052" max="2304" width="9.14285714285714" style="429"/>
    <col min="2305" max="2305" width="75.1428571428571" style="429" customWidth="1"/>
    <col min="2306" max="2306" width="14.8571428571429" style="429" customWidth="1"/>
    <col min="2307" max="2307" width="16" style="429" customWidth="1"/>
    <col min="2308" max="2560" width="9.14285714285714" style="429"/>
    <col min="2561" max="2561" width="75.1428571428571" style="429" customWidth="1"/>
    <col min="2562" max="2562" width="14.8571428571429" style="429" customWidth="1"/>
    <col min="2563" max="2563" width="16" style="429" customWidth="1"/>
    <col min="2564" max="2816" width="9.14285714285714" style="429"/>
    <col min="2817" max="2817" width="75.1428571428571" style="429" customWidth="1"/>
    <col min="2818" max="2818" width="14.8571428571429" style="429" customWidth="1"/>
    <col min="2819" max="2819" width="16" style="429" customWidth="1"/>
    <col min="2820" max="3072" width="9.14285714285714" style="429"/>
    <col min="3073" max="3073" width="75.1428571428571" style="429" customWidth="1"/>
    <col min="3074" max="3074" width="14.8571428571429" style="429" customWidth="1"/>
    <col min="3075" max="3075" width="16" style="429" customWidth="1"/>
    <col min="3076" max="3328" width="9.14285714285714" style="429"/>
    <col min="3329" max="3329" width="75.1428571428571" style="429" customWidth="1"/>
    <col min="3330" max="3330" width="14.8571428571429" style="429" customWidth="1"/>
    <col min="3331" max="3331" width="16" style="429" customWidth="1"/>
    <col min="3332" max="3584" width="9.14285714285714" style="429"/>
    <col min="3585" max="3585" width="75.1428571428571" style="429" customWidth="1"/>
    <col min="3586" max="3586" width="14.8571428571429" style="429" customWidth="1"/>
    <col min="3587" max="3587" width="16" style="429" customWidth="1"/>
    <col min="3588" max="3840" width="9.14285714285714" style="429"/>
    <col min="3841" max="3841" width="75.1428571428571" style="429" customWidth="1"/>
    <col min="3842" max="3842" width="14.8571428571429" style="429" customWidth="1"/>
    <col min="3843" max="3843" width="16" style="429" customWidth="1"/>
    <col min="3844" max="4096" width="9.14285714285714" style="429"/>
    <col min="4097" max="4097" width="75.1428571428571" style="429" customWidth="1"/>
    <col min="4098" max="4098" width="14.8571428571429" style="429" customWidth="1"/>
    <col min="4099" max="4099" width="16" style="429" customWidth="1"/>
    <col min="4100" max="4352" width="9.14285714285714" style="429"/>
    <col min="4353" max="4353" width="75.1428571428571" style="429" customWidth="1"/>
    <col min="4354" max="4354" width="14.8571428571429" style="429" customWidth="1"/>
    <col min="4355" max="4355" width="16" style="429" customWidth="1"/>
    <col min="4356" max="4608" width="9.14285714285714" style="429"/>
    <col min="4609" max="4609" width="75.1428571428571" style="429" customWidth="1"/>
    <col min="4610" max="4610" width="14.8571428571429" style="429" customWidth="1"/>
    <col min="4611" max="4611" width="16" style="429" customWidth="1"/>
    <col min="4612" max="4864" width="9.14285714285714" style="429"/>
    <col min="4865" max="4865" width="75.1428571428571" style="429" customWidth="1"/>
    <col min="4866" max="4866" width="14.8571428571429" style="429" customWidth="1"/>
    <col min="4867" max="4867" width="16" style="429" customWidth="1"/>
    <col min="4868" max="5120" width="9.14285714285714" style="429"/>
    <col min="5121" max="5121" width="75.1428571428571" style="429" customWidth="1"/>
    <col min="5122" max="5122" width="14.8571428571429" style="429" customWidth="1"/>
    <col min="5123" max="5123" width="16" style="429" customWidth="1"/>
    <col min="5124" max="5376" width="9.14285714285714" style="429"/>
    <col min="5377" max="5377" width="75.1428571428571" style="429" customWidth="1"/>
    <col min="5378" max="5378" width="14.8571428571429" style="429" customWidth="1"/>
    <col min="5379" max="5379" width="16" style="429" customWidth="1"/>
    <col min="5380" max="5632" width="9.14285714285714" style="429"/>
    <col min="5633" max="5633" width="75.1428571428571" style="429" customWidth="1"/>
    <col min="5634" max="5634" width="14.8571428571429" style="429" customWidth="1"/>
    <col min="5635" max="5635" width="16" style="429" customWidth="1"/>
    <col min="5636" max="5888" width="9.14285714285714" style="429"/>
    <col min="5889" max="5889" width="75.1428571428571" style="429" customWidth="1"/>
    <col min="5890" max="5890" width="14.8571428571429" style="429" customWidth="1"/>
    <col min="5891" max="5891" width="16" style="429" customWidth="1"/>
    <col min="5892" max="6144" width="9.14285714285714" style="429"/>
    <col min="6145" max="6145" width="75.1428571428571" style="429" customWidth="1"/>
    <col min="6146" max="6146" width="14.8571428571429" style="429" customWidth="1"/>
    <col min="6147" max="6147" width="16" style="429" customWidth="1"/>
    <col min="6148" max="6400" width="9.14285714285714" style="429"/>
    <col min="6401" max="6401" width="75.1428571428571" style="429" customWidth="1"/>
    <col min="6402" max="6402" width="14.8571428571429" style="429" customWidth="1"/>
    <col min="6403" max="6403" width="16" style="429" customWidth="1"/>
    <col min="6404" max="6656" width="9.14285714285714" style="429"/>
    <col min="6657" max="6657" width="75.1428571428571" style="429" customWidth="1"/>
    <col min="6658" max="6658" width="14.8571428571429" style="429" customWidth="1"/>
    <col min="6659" max="6659" width="16" style="429" customWidth="1"/>
    <col min="6660" max="6912" width="9.14285714285714" style="429"/>
    <col min="6913" max="6913" width="75.1428571428571" style="429" customWidth="1"/>
    <col min="6914" max="6914" width="14.8571428571429" style="429" customWidth="1"/>
    <col min="6915" max="6915" width="16" style="429" customWidth="1"/>
    <col min="6916" max="7168" width="9.14285714285714" style="429"/>
    <col min="7169" max="7169" width="75.1428571428571" style="429" customWidth="1"/>
    <col min="7170" max="7170" width="14.8571428571429" style="429" customWidth="1"/>
    <col min="7171" max="7171" width="16" style="429" customWidth="1"/>
    <col min="7172" max="7424" width="9.14285714285714" style="429"/>
    <col min="7425" max="7425" width="75.1428571428571" style="429" customWidth="1"/>
    <col min="7426" max="7426" width="14.8571428571429" style="429" customWidth="1"/>
    <col min="7427" max="7427" width="16" style="429" customWidth="1"/>
    <col min="7428" max="7680" width="9.14285714285714" style="429"/>
    <col min="7681" max="7681" width="75.1428571428571" style="429" customWidth="1"/>
    <col min="7682" max="7682" width="14.8571428571429" style="429" customWidth="1"/>
    <col min="7683" max="7683" width="16" style="429" customWidth="1"/>
    <col min="7684" max="7936" width="9.14285714285714" style="429"/>
    <col min="7937" max="7937" width="75.1428571428571" style="429" customWidth="1"/>
    <col min="7938" max="7938" width="14.8571428571429" style="429" customWidth="1"/>
    <col min="7939" max="7939" width="16" style="429" customWidth="1"/>
    <col min="7940" max="8192" width="9.14285714285714" style="429"/>
    <col min="8193" max="8193" width="75.1428571428571" style="429" customWidth="1"/>
    <col min="8194" max="8194" width="14.8571428571429" style="429" customWidth="1"/>
    <col min="8195" max="8195" width="16" style="429" customWidth="1"/>
    <col min="8196" max="8448" width="9.14285714285714" style="429"/>
    <col min="8449" max="8449" width="75.1428571428571" style="429" customWidth="1"/>
    <col min="8450" max="8450" width="14.8571428571429" style="429" customWidth="1"/>
    <col min="8451" max="8451" width="16" style="429" customWidth="1"/>
    <col min="8452" max="8704" width="9.14285714285714" style="429"/>
    <col min="8705" max="8705" width="75.1428571428571" style="429" customWidth="1"/>
    <col min="8706" max="8706" width="14.8571428571429" style="429" customWidth="1"/>
    <col min="8707" max="8707" width="16" style="429" customWidth="1"/>
    <col min="8708" max="8960" width="9.14285714285714" style="429"/>
    <col min="8961" max="8961" width="75.1428571428571" style="429" customWidth="1"/>
    <col min="8962" max="8962" width="14.8571428571429" style="429" customWidth="1"/>
    <col min="8963" max="8963" width="16" style="429" customWidth="1"/>
    <col min="8964" max="9216" width="9.14285714285714" style="429"/>
    <col min="9217" max="9217" width="75.1428571428571" style="429" customWidth="1"/>
    <col min="9218" max="9218" width="14.8571428571429" style="429" customWidth="1"/>
    <col min="9219" max="9219" width="16" style="429" customWidth="1"/>
    <col min="9220" max="9472" width="9.14285714285714" style="429"/>
    <col min="9473" max="9473" width="75.1428571428571" style="429" customWidth="1"/>
    <col min="9474" max="9474" width="14.8571428571429" style="429" customWidth="1"/>
    <col min="9475" max="9475" width="16" style="429" customWidth="1"/>
    <col min="9476" max="9728" width="9.14285714285714" style="429"/>
    <col min="9729" max="9729" width="75.1428571428571" style="429" customWidth="1"/>
    <col min="9730" max="9730" width="14.8571428571429" style="429" customWidth="1"/>
    <col min="9731" max="9731" width="16" style="429" customWidth="1"/>
    <col min="9732" max="9984" width="9.14285714285714" style="429"/>
    <col min="9985" max="9985" width="75.1428571428571" style="429" customWidth="1"/>
    <col min="9986" max="9986" width="14.8571428571429" style="429" customWidth="1"/>
    <col min="9987" max="9987" width="16" style="429" customWidth="1"/>
    <col min="9988" max="10240" width="9.14285714285714" style="429"/>
    <col min="10241" max="10241" width="75.1428571428571" style="429" customWidth="1"/>
    <col min="10242" max="10242" width="14.8571428571429" style="429" customWidth="1"/>
    <col min="10243" max="10243" width="16" style="429" customWidth="1"/>
    <col min="10244" max="10496" width="9.14285714285714" style="429"/>
    <col min="10497" max="10497" width="75.1428571428571" style="429" customWidth="1"/>
    <col min="10498" max="10498" width="14.8571428571429" style="429" customWidth="1"/>
    <col min="10499" max="10499" width="16" style="429" customWidth="1"/>
    <col min="10500" max="10752" width="9.14285714285714" style="429"/>
    <col min="10753" max="10753" width="75.1428571428571" style="429" customWidth="1"/>
    <col min="10754" max="10754" width="14.8571428571429" style="429" customWidth="1"/>
    <col min="10755" max="10755" width="16" style="429" customWidth="1"/>
    <col min="10756" max="11008" width="9.14285714285714" style="429"/>
    <col min="11009" max="11009" width="75.1428571428571" style="429" customWidth="1"/>
    <col min="11010" max="11010" width="14.8571428571429" style="429" customWidth="1"/>
    <col min="11011" max="11011" width="16" style="429" customWidth="1"/>
    <col min="11012" max="11264" width="9.14285714285714" style="429"/>
    <col min="11265" max="11265" width="75.1428571428571" style="429" customWidth="1"/>
    <col min="11266" max="11266" width="14.8571428571429" style="429" customWidth="1"/>
    <col min="11267" max="11267" width="16" style="429" customWidth="1"/>
    <col min="11268" max="11520" width="9.14285714285714" style="429"/>
    <col min="11521" max="11521" width="75.1428571428571" style="429" customWidth="1"/>
    <col min="11522" max="11522" width="14.8571428571429" style="429" customWidth="1"/>
    <col min="11523" max="11523" width="16" style="429" customWidth="1"/>
    <col min="11524" max="11776" width="9.14285714285714" style="429"/>
    <col min="11777" max="11777" width="75.1428571428571" style="429" customWidth="1"/>
    <col min="11778" max="11778" width="14.8571428571429" style="429" customWidth="1"/>
    <col min="11779" max="11779" width="16" style="429" customWidth="1"/>
    <col min="11780" max="12032" width="9.14285714285714" style="429"/>
    <col min="12033" max="12033" width="75.1428571428571" style="429" customWidth="1"/>
    <col min="12034" max="12034" width="14.8571428571429" style="429" customWidth="1"/>
    <col min="12035" max="12035" width="16" style="429" customWidth="1"/>
    <col min="12036" max="12288" width="9.14285714285714" style="429"/>
    <col min="12289" max="12289" width="75.1428571428571" style="429" customWidth="1"/>
    <col min="12290" max="12290" width="14.8571428571429" style="429" customWidth="1"/>
    <col min="12291" max="12291" width="16" style="429" customWidth="1"/>
    <col min="12292" max="12544" width="9.14285714285714" style="429"/>
    <col min="12545" max="12545" width="75.1428571428571" style="429" customWidth="1"/>
    <col min="12546" max="12546" width="14.8571428571429" style="429" customWidth="1"/>
    <col min="12547" max="12547" width="16" style="429" customWidth="1"/>
    <col min="12548" max="12800" width="9.14285714285714" style="429"/>
    <col min="12801" max="12801" width="75.1428571428571" style="429" customWidth="1"/>
    <col min="12802" max="12802" width="14.8571428571429" style="429" customWidth="1"/>
    <col min="12803" max="12803" width="16" style="429" customWidth="1"/>
    <col min="12804" max="13056" width="9.14285714285714" style="429"/>
    <col min="13057" max="13057" width="75.1428571428571" style="429" customWidth="1"/>
    <col min="13058" max="13058" width="14.8571428571429" style="429" customWidth="1"/>
    <col min="13059" max="13059" width="16" style="429" customWidth="1"/>
    <col min="13060" max="13312" width="9.14285714285714" style="429"/>
    <col min="13313" max="13313" width="75.1428571428571" style="429" customWidth="1"/>
    <col min="13314" max="13314" width="14.8571428571429" style="429" customWidth="1"/>
    <col min="13315" max="13315" width="16" style="429" customWidth="1"/>
    <col min="13316" max="13568" width="9.14285714285714" style="429"/>
    <col min="13569" max="13569" width="75.1428571428571" style="429" customWidth="1"/>
    <col min="13570" max="13570" width="14.8571428571429" style="429" customWidth="1"/>
    <col min="13571" max="13571" width="16" style="429" customWidth="1"/>
    <col min="13572" max="13824" width="9.14285714285714" style="429"/>
    <col min="13825" max="13825" width="75.1428571428571" style="429" customWidth="1"/>
    <col min="13826" max="13826" width="14.8571428571429" style="429" customWidth="1"/>
    <col min="13827" max="13827" width="16" style="429" customWidth="1"/>
    <col min="13828" max="14080" width="9.14285714285714" style="429"/>
    <col min="14081" max="14081" width="75.1428571428571" style="429" customWidth="1"/>
    <col min="14082" max="14082" width="14.8571428571429" style="429" customWidth="1"/>
    <col min="14083" max="14083" width="16" style="429" customWidth="1"/>
    <col min="14084" max="14336" width="9.14285714285714" style="429"/>
    <col min="14337" max="14337" width="75.1428571428571" style="429" customWidth="1"/>
    <col min="14338" max="14338" width="14.8571428571429" style="429" customWidth="1"/>
    <col min="14339" max="14339" width="16" style="429" customWidth="1"/>
    <col min="14340" max="14592" width="9.14285714285714" style="429"/>
    <col min="14593" max="14593" width="75.1428571428571" style="429" customWidth="1"/>
    <col min="14594" max="14594" width="14.8571428571429" style="429" customWidth="1"/>
    <col min="14595" max="14595" width="16" style="429" customWidth="1"/>
    <col min="14596" max="14848" width="9.14285714285714" style="429"/>
    <col min="14849" max="14849" width="75.1428571428571" style="429" customWidth="1"/>
    <col min="14850" max="14850" width="14.8571428571429" style="429" customWidth="1"/>
    <col min="14851" max="14851" width="16" style="429" customWidth="1"/>
    <col min="14852" max="15104" width="9.14285714285714" style="429"/>
    <col min="15105" max="15105" width="75.1428571428571" style="429" customWidth="1"/>
    <col min="15106" max="15106" width="14.8571428571429" style="429" customWidth="1"/>
    <col min="15107" max="15107" width="16" style="429" customWidth="1"/>
    <col min="15108" max="15360" width="9.14285714285714" style="429"/>
    <col min="15361" max="15361" width="75.1428571428571" style="429" customWidth="1"/>
    <col min="15362" max="15362" width="14.8571428571429" style="429" customWidth="1"/>
    <col min="15363" max="15363" width="16" style="429" customWidth="1"/>
    <col min="15364" max="15616" width="9.14285714285714" style="429"/>
    <col min="15617" max="15617" width="75.1428571428571" style="429" customWidth="1"/>
    <col min="15618" max="15618" width="14.8571428571429" style="429" customWidth="1"/>
    <col min="15619" max="15619" width="16" style="429" customWidth="1"/>
    <col min="15620" max="15872" width="9.14285714285714" style="429"/>
    <col min="15873" max="15873" width="75.1428571428571" style="429" customWidth="1"/>
    <col min="15874" max="15874" width="14.8571428571429" style="429" customWidth="1"/>
    <col min="15875" max="15875" width="16" style="429" customWidth="1"/>
    <col min="15876" max="16128" width="9.14285714285714" style="429"/>
    <col min="16129" max="16129" width="75.1428571428571" style="429" customWidth="1"/>
    <col min="16130" max="16130" width="14.8571428571429" style="429" customWidth="1"/>
    <col min="16131" max="16131" width="16" style="429" customWidth="1"/>
    <col min="16132" max="16384" width="9.14285714285714" style="429"/>
  </cols>
  <sheetData>
    <row r="1" spans="1:4">
      <c r="A1" s="430"/>
      <c r="B1" s="430"/>
      <c r="C1" s="93"/>
      <c r="D1" s="81" t="s">
        <v>25</v>
      </c>
    </row>
    <row r="2" spans="1:4">
      <c r="A2" s="430"/>
      <c r="B2" s="430"/>
      <c r="C2" s="93"/>
      <c r="D2" s="81" t="s">
        <v>1</v>
      </c>
    </row>
    <row r="3" spans="1:4">
      <c r="A3" s="430"/>
      <c r="B3" s="430"/>
      <c r="C3" s="93"/>
      <c r="D3" s="81" t="s">
        <v>2</v>
      </c>
    </row>
    <row r="4" spans="1:4">
      <c r="A4" s="430"/>
      <c r="B4" s="430"/>
      <c r="C4" s="93"/>
      <c r="D4" s="81" t="s">
        <v>3</v>
      </c>
    </row>
    <row r="5" spans="1:4">
      <c r="A5" s="430"/>
      <c r="B5" s="430"/>
      <c r="C5" s="93"/>
      <c r="D5" s="81" t="s">
        <v>4</v>
      </c>
    </row>
    <row r="6" spans="1:4">
      <c r="A6" s="430"/>
      <c r="B6" s="430"/>
      <c r="C6" s="93"/>
      <c r="D6" s="81" t="s">
        <v>5</v>
      </c>
    </row>
    <row r="7" spans="1:4">
      <c r="A7" s="430"/>
      <c r="B7" s="430"/>
      <c r="C7" s="93"/>
      <c r="D7" s="81" t="s">
        <v>3</v>
      </c>
    </row>
    <row r="8" spans="1:4">
      <c r="A8" s="430"/>
      <c r="B8" s="430"/>
      <c r="C8" s="93"/>
      <c r="D8" s="81" t="s">
        <v>6</v>
      </c>
    </row>
    <row r="9" spans="2:4">
      <c r="B9" s="105"/>
      <c r="C9" s="105"/>
      <c r="D9" s="429"/>
    </row>
    <row r="10" ht="12.75" customHeight="1" spans="1:4">
      <c r="A10" s="445" t="s">
        <v>7</v>
      </c>
      <c r="B10" s="445"/>
      <c r="C10" s="445"/>
      <c r="D10" s="432"/>
    </row>
    <row r="11" ht="12.75" customHeight="1" spans="1:5">
      <c r="A11" s="445" t="s">
        <v>8</v>
      </c>
      <c r="B11" s="445"/>
      <c r="C11" s="445"/>
      <c r="D11" s="432"/>
      <c r="E11" s="428"/>
    </row>
    <row r="12" ht="12.75" customHeight="1" spans="1:4">
      <c r="A12" s="445" t="s">
        <v>26</v>
      </c>
      <c r="B12" s="445"/>
      <c r="C12" s="445"/>
      <c r="D12" s="429"/>
    </row>
    <row r="13" ht="12.75" customHeight="1" spans="1:4">
      <c r="A13" s="445"/>
      <c r="B13" s="445"/>
      <c r="C13" s="445"/>
      <c r="D13" s="445"/>
    </row>
    <row r="14" spans="1:4">
      <c r="A14" s="105"/>
      <c r="B14" s="446"/>
      <c r="C14" s="105"/>
      <c r="D14" s="105" t="s">
        <v>10</v>
      </c>
    </row>
    <row r="15" ht="31.5" spans="1:4">
      <c r="A15" s="434" t="s">
        <v>11</v>
      </c>
      <c r="B15" s="434" t="s">
        <v>12</v>
      </c>
      <c r="C15" s="447" t="s">
        <v>27</v>
      </c>
      <c r="D15" s="434" t="s">
        <v>28</v>
      </c>
    </row>
    <row r="16" spans="1:4">
      <c r="A16" s="448">
        <v>1</v>
      </c>
      <c r="B16" s="448">
        <v>2</v>
      </c>
      <c r="C16" s="448">
        <v>3</v>
      </c>
      <c r="D16" s="448">
        <v>4</v>
      </c>
    </row>
    <row r="17" ht="31.5" spans="1:4">
      <c r="A17" s="449" t="s">
        <v>14</v>
      </c>
      <c r="B17" s="437" t="s">
        <v>15</v>
      </c>
      <c r="C17" s="450">
        <v>0</v>
      </c>
      <c r="D17" s="450">
        <v>0</v>
      </c>
    </row>
    <row r="18" spans="1:4">
      <c r="A18" s="449" t="s">
        <v>16</v>
      </c>
      <c r="B18" s="451"/>
      <c r="C18" s="452"/>
      <c r="D18" s="452"/>
    </row>
    <row r="19" ht="47.25" spans="1:4">
      <c r="A19" s="442" t="s">
        <v>17</v>
      </c>
      <c r="B19" s="437" t="s">
        <v>18</v>
      </c>
      <c r="C19" s="452">
        <v>0</v>
      </c>
      <c r="D19" s="452">
        <v>0</v>
      </c>
    </row>
    <row r="20" ht="63" spans="1:4">
      <c r="A20" s="442" t="s">
        <v>19</v>
      </c>
      <c r="B20" s="437" t="s">
        <v>20</v>
      </c>
      <c r="C20" s="452">
        <v>0</v>
      </c>
      <c r="D20" s="452">
        <v>0</v>
      </c>
    </row>
    <row r="21" ht="47.25" spans="1:4">
      <c r="A21" s="442" t="s">
        <v>21</v>
      </c>
      <c r="B21" s="437" t="s">
        <v>22</v>
      </c>
      <c r="C21" s="452">
        <v>0</v>
      </c>
      <c r="D21" s="452">
        <v>0</v>
      </c>
    </row>
    <row r="22" ht="63" spans="1:4">
      <c r="A22" s="442" t="s">
        <v>23</v>
      </c>
      <c r="B22" s="437" t="s">
        <v>24</v>
      </c>
      <c r="C22" s="452">
        <v>0</v>
      </c>
      <c r="D22" s="452">
        <v>0</v>
      </c>
    </row>
    <row r="23" spans="1:1">
      <c r="A23" s="453"/>
    </row>
    <row r="24" spans="1:1">
      <c r="A24" s="453"/>
    </row>
    <row r="25" spans="1:1">
      <c r="A25" s="453"/>
    </row>
    <row r="26" spans="1:1">
      <c r="A26" s="454"/>
    </row>
    <row r="27" spans="1:1">
      <c r="A27" s="454"/>
    </row>
    <row r="28" spans="1:1">
      <c r="A28" s="454"/>
    </row>
  </sheetData>
  <mergeCells count="4">
    <mergeCell ref="B9:C9"/>
    <mergeCell ref="A10:C10"/>
    <mergeCell ref="A11:C11"/>
    <mergeCell ref="A12:C12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G15"/>
  <sheetViews>
    <sheetView workbookViewId="0">
      <selection activeCell="E15" sqref="E15"/>
    </sheetView>
  </sheetViews>
  <sheetFormatPr defaultColWidth="9" defaultRowHeight="15.75" outlineLevelCol="6"/>
  <cols>
    <col min="1" max="1" width="9.14285714285714" style="89"/>
    <col min="2" max="2" width="4.71428571428571" style="89" customWidth="1"/>
    <col min="3" max="3" width="27.8571428571429" style="89" customWidth="1"/>
    <col min="4" max="4" width="14.5714285714286" style="89" customWidth="1"/>
    <col min="5" max="5" width="12.7142857142857" style="89" customWidth="1"/>
    <col min="6" max="256" width="9.14285714285714" style="89"/>
    <col min="257" max="257" width="4.71428571428571" style="89" customWidth="1"/>
    <col min="258" max="258" width="31.8571428571429" style="89" customWidth="1"/>
    <col min="259" max="260" width="14.5714285714286" style="89" customWidth="1"/>
    <col min="261" max="261" width="10.2857142857143" style="89" customWidth="1"/>
    <col min="262" max="512" width="9.14285714285714" style="89"/>
    <col min="513" max="513" width="4.71428571428571" style="89" customWidth="1"/>
    <col min="514" max="514" width="31.8571428571429" style="89" customWidth="1"/>
    <col min="515" max="516" width="14.5714285714286" style="89" customWidth="1"/>
    <col min="517" max="517" width="10.2857142857143" style="89" customWidth="1"/>
    <col min="518" max="768" width="9.14285714285714" style="89"/>
    <col min="769" max="769" width="4.71428571428571" style="89" customWidth="1"/>
    <col min="770" max="770" width="31.8571428571429" style="89" customWidth="1"/>
    <col min="771" max="772" width="14.5714285714286" style="89" customWidth="1"/>
    <col min="773" max="773" width="10.2857142857143" style="89" customWidth="1"/>
    <col min="774" max="1024" width="9.14285714285714" style="89"/>
    <col min="1025" max="1025" width="4.71428571428571" style="89" customWidth="1"/>
    <col min="1026" max="1026" width="31.8571428571429" style="89" customWidth="1"/>
    <col min="1027" max="1028" width="14.5714285714286" style="89" customWidth="1"/>
    <col min="1029" max="1029" width="10.2857142857143" style="89" customWidth="1"/>
    <col min="1030" max="1280" width="9.14285714285714" style="89"/>
    <col min="1281" max="1281" width="4.71428571428571" style="89" customWidth="1"/>
    <col min="1282" max="1282" width="31.8571428571429" style="89" customWidth="1"/>
    <col min="1283" max="1284" width="14.5714285714286" style="89" customWidth="1"/>
    <col min="1285" max="1285" width="10.2857142857143" style="89" customWidth="1"/>
    <col min="1286" max="1536" width="9.14285714285714" style="89"/>
    <col min="1537" max="1537" width="4.71428571428571" style="89" customWidth="1"/>
    <col min="1538" max="1538" width="31.8571428571429" style="89" customWidth="1"/>
    <col min="1539" max="1540" width="14.5714285714286" style="89" customWidth="1"/>
    <col min="1541" max="1541" width="10.2857142857143" style="89" customWidth="1"/>
    <col min="1542" max="1792" width="9.14285714285714" style="89"/>
    <col min="1793" max="1793" width="4.71428571428571" style="89" customWidth="1"/>
    <col min="1794" max="1794" width="31.8571428571429" style="89" customWidth="1"/>
    <col min="1795" max="1796" width="14.5714285714286" style="89" customWidth="1"/>
    <col min="1797" max="1797" width="10.2857142857143" style="89" customWidth="1"/>
    <col min="1798" max="2048" width="9.14285714285714" style="89"/>
    <col min="2049" max="2049" width="4.71428571428571" style="89" customWidth="1"/>
    <col min="2050" max="2050" width="31.8571428571429" style="89" customWidth="1"/>
    <col min="2051" max="2052" width="14.5714285714286" style="89" customWidth="1"/>
    <col min="2053" max="2053" width="10.2857142857143" style="89" customWidth="1"/>
    <col min="2054" max="2304" width="9.14285714285714" style="89"/>
    <col min="2305" max="2305" width="4.71428571428571" style="89" customWidth="1"/>
    <col min="2306" max="2306" width="31.8571428571429" style="89" customWidth="1"/>
    <col min="2307" max="2308" width="14.5714285714286" style="89" customWidth="1"/>
    <col min="2309" max="2309" width="10.2857142857143" style="89" customWidth="1"/>
    <col min="2310" max="2560" width="9.14285714285714" style="89"/>
    <col min="2561" max="2561" width="4.71428571428571" style="89" customWidth="1"/>
    <col min="2562" max="2562" width="31.8571428571429" style="89" customWidth="1"/>
    <col min="2563" max="2564" width="14.5714285714286" style="89" customWidth="1"/>
    <col min="2565" max="2565" width="10.2857142857143" style="89" customWidth="1"/>
    <col min="2566" max="2816" width="9.14285714285714" style="89"/>
    <col min="2817" max="2817" width="4.71428571428571" style="89" customWidth="1"/>
    <col min="2818" max="2818" width="31.8571428571429" style="89" customWidth="1"/>
    <col min="2819" max="2820" width="14.5714285714286" style="89" customWidth="1"/>
    <col min="2821" max="2821" width="10.2857142857143" style="89" customWidth="1"/>
    <col min="2822" max="3072" width="9.14285714285714" style="89"/>
    <col min="3073" max="3073" width="4.71428571428571" style="89" customWidth="1"/>
    <col min="3074" max="3074" width="31.8571428571429" style="89" customWidth="1"/>
    <col min="3075" max="3076" width="14.5714285714286" style="89" customWidth="1"/>
    <col min="3077" max="3077" width="10.2857142857143" style="89" customWidth="1"/>
    <col min="3078" max="3328" width="9.14285714285714" style="89"/>
    <col min="3329" max="3329" width="4.71428571428571" style="89" customWidth="1"/>
    <col min="3330" max="3330" width="31.8571428571429" style="89" customWidth="1"/>
    <col min="3331" max="3332" width="14.5714285714286" style="89" customWidth="1"/>
    <col min="3333" max="3333" width="10.2857142857143" style="89" customWidth="1"/>
    <col min="3334" max="3584" width="9.14285714285714" style="89"/>
    <col min="3585" max="3585" width="4.71428571428571" style="89" customWidth="1"/>
    <col min="3586" max="3586" width="31.8571428571429" style="89" customWidth="1"/>
    <col min="3587" max="3588" width="14.5714285714286" style="89" customWidth="1"/>
    <col min="3589" max="3589" width="10.2857142857143" style="89" customWidth="1"/>
    <col min="3590" max="3840" width="9.14285714285714" style="89"/>
    <col min="3841" max="3841" width="4.71428571428571" style="89" customWidth="1"/>
    <col min="3842" max="3842" width="31.8571428571429" style="89" customWidth="1"/>
    <col min="3843" max="3844" width="14.5714285714286" style="89" customWidth="1"/>
    <col min="3845" max="3845" width="10.2857142857143" style="89" customWidth="1"/>
    <col min="3846" max="4096" width="9.14285714285714" style="89"/>
    <col min="4097" max="4097" width="4.71428571428571" style="89" customWidth="1"/>
    <col min="4098" max="4098" width="31.8571428571429" style="89" customWidth="1"/>
    <col min="4099" max="4100" width="14.5714285714286" style="89" customWidth="1"/>
    <col min="4101" max="4101" width="10.2857142857143" style="89" customWidth="1"/>
    <col min="4102" max="4352" width="9.14285714285714" style="89"/>
    <col min="4353" max="4353" width="4.71428571428571" style="89" customWidth="1"/>
    <col min="4354" max="4354" width="31.8571428571429" style="89" customWidth="1"/>
    <col min="4355" max="4356" width="14.5714285714286" style="89" customWidth="1"/>
    <col min="4357" max="4357" width="10.2857142857143" style="89" customWidth="1"/>
    <col min="4358" max="4608" width="9.14285714285714" style="89"/>
    <col min="4609" max="4609" width="4.71428571428571" style="89" customWidth="1"/>
    <col min="4610" max="4610" width="31.8571428571429" style="89" customWidth="1"/>
    <col min="4611" max="4612" width="14.5714285714286" style="89" customWidth="1"/>
    <col min="4613" max="4613" width="10.2857142857143" style="89" customWidth="1"/>
    <col min="4614" max="4864" width="9.14285714285714" style="89"/>
    <col min="4865" max="4865" width="4.71428571428571" style="89" customWidth="1"/>
    <col min="4866" max="4866" width="31.8571428571429" style="89" customWidth="1"/>
    <col min="4867" max="4868" width="14.5714285714286" style="89" customWidth="1"/>
    <col min="4869" max="4869" width="10.2857142857143" style="89" customWidth="1"/>
    <col min="4870" max="5120" width="9.14285714285714" style="89"/>
    <col min="5121" max="5121" width="4.71428571428571" style="89" customWidth="1"/>
    <col min="5122" max="5122" width="31.8571428571429" style="89" customWidth="1"/>
    <col min="5123" max="5124" width="14.5714285714286" style="89" customWidth="1"/>
    <col min="5125" max="5125" width="10.2857142857143" style="89" customWidth="1"/>
    <col min="5126" max="5376" width="9.14285714285714" style="89"/>
    <col min="5377" max="5377" width="4.71428571428571" style="89" customWidth="1"/>
    <col min="5378" max="5378" width="31.8571428571429" style="89" customWidth="1"/>
    <col min="5379" max="5380" width="14.5714285714286" style="89" customWidth="1"/>
    <col min="5381" max="5381" width="10.2857142857143" style="89" customWidth="1"/>
    <col min="5382" max="5632" width="9.14285714285714" style="89"/>
    <col min="5633" max="5633" width="4.71428571428571" style="89" customWidth="1"/>
    <col min="5634" max="5634" width="31.8571428571429" style="89" customWidth="1"/>
    <col min="5635" max="5636" width="14.5714285714286" style="89" customWidth="1"/>
    <col min="5637" max="5637" width="10.2857142857143" style="89" customWidth="1"/>
    <col min="5638" max="5888" width="9.14285714285714" style="89"/>
    <col min="5889" max="5889" width="4.71428571428571" style="89" customWidth="1"/>
    <col min="5890" max="5890" width="31.8571428571429" style="89" customWidth="1"/>
    <col min="5891" max="5892" width="14.5714285714286" style="89" customWidth="1"/>
    <col min="5893" max="5893" width="10.2857142857143" style="89" customWidth="1"/>
    <col min="5894" max="6144" width="9.14285714285714" style="89"/>
    <col min="6145" max="6145" width="4.71428571428571" style="89" customWidth="1"/>
    <col min="6146" max="6146" width="31.8571428571429" style="89" customWidth="1"/>
    <col min="6147" max="6148" width="14.5714285714286" style="89" customWidth="1"/>
    <col min="6149" max="6149" width="10.2857142857143" style="89" customWidth="1"/>
    <col min="6150" max="6400" width="9.14285714285714" style="89"/>
    <col min="6401" max="6401" width="4.71428571428571" style="89" customWidth="1"/>
    <col min="6402" max="6402" width="31.8571428571429" style="89" customWidth="1"/>
    <col min="6403" max="6404" width="14.5714285714286" style="89" customWidth="1"/>
    <col min="6405" max="6405" width="10.2857142857143" style="89" customWidth="1"/>
    <col min="6406" max="6656" width="9.14285714285714" style="89"/>
    <col min="6657" max="6657" width="4.71428571428571" style="89" customWidth="1"/>
    <col min="6658" max="6658" width="31.8571428571429" style="89" customWidth="1"/>
    <col min="6659" max="6660" width="14.5714285714286" style="89" customWidth="1"/>
    <col min="6661" max="6661" width="10.2857142857143" style="89" customWidth="1"/>
    <col min="6662" max="6912" width="9.14285714285714" style="89"/>
    <col min="6913" max="6913" width="4.71428571428571" style="89" customWidth="1"/>
    <col min="6914" max="6914" width="31.8571428571429" style="89" customWidth="1"/>
    <col min="6915" max="6916" width="14.5714285714286" style="89" customWidth="1"/>
    <col min="6917" max="6917" width="10.2857142857143" style="89" customWidth="1"/>
    <col min="6918" max="7168" width="9.14285714285714" style="89"/>
    <col min="7169" max="7169" width="4.71428571428571" style="89" customWidth="1"/>
    <col min="7170" max="7170" width="31.8571428571429" style="89" customWidth="1"/>
    <col min="7171" max="7172" width="14.5714285714286" style="89" customWidth="1"/>
    <col min="7173" max="7173" width="10.2857142857143" style="89" customWidth="1"/>
    <col min="7174" max="7424" width="9.14285714285714" style="89"/>
    <col min="7425" max="7425" width="4.71428571428571" style="89" customWidth="1"/>
    <col min="7426" max="7426" width="31.8571428571429" style="89" customWidth="1"/>
    <col min="7427" max="7428" width="14.5714285714286" style="89" customWidth="1"/>
    <col min="7429" max="7429" width="10.2857142857143" style="89" customWidth="1"/>
    <col min="7430" max="7680" width="9.14285714285714" style="89"/>
    <col min="7681" max="7681" width="4.71428571428571" style="89" customWidth="1"/>
    <col min="7682" max="7682" width="31.8571428571429" style="89" customWidth="1"/>
    <col min="7683" max="7684" width="14.5714285714286" style="89" customWidth="1"/>
    <col min="7685" max="7685" width="10.2857142857143" style="89" customWidth="1"/>
    <col min="7686" max="7936" width="9.14285714285714" style="89"/>
    <col min="7937" max="7937" width="4.71428571428571" style="89" customWidth="1"/>
    <col min="7938" max="7938" width="31.8571428571429" style="89" customWidth="1"/>
    <col min="7939" max="7940" width="14.5714285714286" style="89" customWidth="1"/>
    <col min="7941" max="7941" width="10.2857142857143" style="89" customWidth="1"/>
    <col min="7942" max="8192" width="9.14285714285714" style="89"/>
    <col min="8193" max="8193" width="4.71428571428571" style="89" customWidth="1"/>
    <col min="8194" max="8194" width="31.8571428571429" style="89" customWidth="1"/>
    <col min="8195" max="8196" width="14.5714285714286" style="89" customWidth="1"/>
    <col min="8197" max="8197" width="10.2857142857143" style="89" customWidth="1"/>
    <col min="8198" max="8448" width="9.14285714285714" style="89"/>
    <col min="8449" max="8449" width="4.71428571428571" style="89" customWidth="1"/>
    <col min="8450" max="8450" width="31.8571428571429" style="89" customWidth="1"/>
    <col min="8451" max="8452" width="14.5714285714286" style="89" customWidth="1"/>
    <col min="8453" max="8453" width="10.2857142857143" style="89" customWidth="1"/>
    <col min="8454" max="8704" width="9.14285714285714" style="89"/>
    <col min="8705" max="8705" width="4.71428571428571" style="89" customWidth="1"/>
    <col min="8706" max="8706" width="31.8571428571429" style="89" customWidth="1"/>
    <col min="8707" max="8708" width="14.5714285714286" style="89" customWidth="1"/>
    <col min="8709" max="8709" width="10.2857142857143" style="89" customWidth="1"/>
    <col min="8710" max="8960" width="9.14285714285714" style="89"/>
    <col min="8961" max="8961" width="4.71428571428571" style="89" customWidth="1"/>
    <col min="8962" max="8962" width="31.8571428571429" style="89" customWidth="1"/>
    <col min="8963" max="8964" width="14.5714285714286" style="89" customWidth="1"/>
    <col min="8965" max="8965" width="10.2857142857143" style="89" customWidth="1"/>
    <col min="8966" max="9216" width="9.14285714285714" style="89"/>
    <col min="9217" max="9217" width="4.71428571428571" style="89" customWidth="1"/>
    <col min="9218" max="9218" width="31.8571428571429" style="89" customWidth="1"/>
    <col min="9219" max="9220" width="14.5714285714286" style="89" customWidth="1"/>
    <col min="9221" max="9221" width="10.2857142857143" style="89" customWidth="1"/>
    <col min="9222" max="9472" width="9.14285714285714" style="89"/>
    <col min="9473" max="9473" width="4.71428571428571" style="89" customWidth="1"/>
    <col min="9474" max="9474" width="31.8571428571429" style="89" customWidth="1"/>
    <col min="9475" max="9476" width="14.5714285714286" style="89" customWidth="1"/>
    <col min="9477" max="9477" width="10.2857142857143" style="89" customWidth="1"/>
    <col min="9478" max="9728" width="9.14285714285714" style="89"/>
    <col min="9729" max="9729" width="4.71428571428571" style="89" customWidth="1"/>
    <col min="9730" max="9730" width="31.8571428571429" style="89" customWidth="1"/>
    <col min="9731" max="9732" width="14.5714285714286" style="89" customWidth="1"/>
    <col min="9733" max="9733" width="10.2857142857143" style="89" customWidth="1"/>
    <col min="9734" max="9984" width="9.14285714285714" style="89"/>
    <col min="9985" max="9985" width="4.71428571428571" style="89" customWidth="1"/>
    <col min="9986" max="9986" width="31.8571428571429" style="89" customWidth="1"/>
    <col min="9987" max="9988" width="14.5714285714286" style="89" customWidth="1"/>
    <col min="9989" max="9989" width="10.2857142857143" style="89" customWidth="1"/>
    <col min="9990" max="10240" width="9.14285714285714" style="89"/>
    <col min="10241" max="10241" width="4.71428571428571" style="89" customWidth="1"/>
    <col min="10242" max="10242" width="31.8571428571429" style="89" customWidth="1"/>
    <col min="10243" max="10244" width="14.5714285714286" style="89" customWidth="1"/>
    <col min="10245" max="10245" width="10.2857142857143" style="89" customWidth="1"/>
    <col min="10246" max="10496" width="9.14285714285714" style="89"/>
    <col min="10497" max="10497" width="4.71428571428571" style="89" customWidth="1"/>
    <col min="10498" max="10498" width="31.8571428571429" style="89" customWidth="1"/>
    <col min="10499" max="10500" width="14.5714285714286" style="89" customWidth="1"/>
    <col min="10501" max="10501" width="10.2857142857143" style="89" customWidth="1"/>
    <col min="10502" max="10752" width="9.14285714285714" style="89"/>
    <col min="10753" max="10753" width="4.71428571428571" style="89" customWidth="1"/>
    <col min="10754" max="10754" width="31.8571428571429" style="89" customWidth="1"/>
    <col min="10755" max="10756" width="14.5714285714286" style="89" customWidth="1"/>
    <col min="10757" max="10757" width="10.2857142857143" style="89" customWidth="1"/>
    <col min="10758" max="11008" width="9.14285714285714" style="89"/>
    <col min="11009" max="11009" width="4.71428571428571" style="89" customWidth="1"/>
    <col min="11010" max="11010" width="31.8571428571429" style="89" customWidth="1"/>
    <col min="11011" max="11012" width="14.5714285714286" style="89" customWidth="1"/>
    <col min="11013" max="11013" width="10.2857142857143" style="89" customWidth="1"/>
    <col min="11014" max="11264" width="9.14285714285714" style="89"/>
    <col min="11265" max="11265" width="4.71428571428571" style="89" customWidth="1"/>
    <col min="11266" max="11266" width="31.8571428571429" style="89" customWidth="1"/>
    <col min="11267" max="11268" width="14.5714285714286" style="89" customWidth="1"/>
    <col min="11269" max="11269" width="10.2857142857143" style="89" customWidth="1"/>
    <col min="11270" max="11520" width="9.14285714285714" style="89"/>
    <col min="11521" max="11521" width="4.71428571428571" style="89" customWidth="1"/>
    <col min="11522" max="11522" width="31.8571428571429" style="89" customWidth="1"/>
    <col min="11523" max="11524" width="14.5714285714286" style="89" customWidth="1"/>
    <col min="11525" max="11525" width="10.2857142857143" style="89" customWidth="1"/>
    <col min="11526" max="11776" width="9.14285714285714" style="89"/>
    <col min="11777" max="11777" width="4.71428571428571" style="89" customWidth="1"/>
    <col min="11778" max="11778" width="31.8571428571429" style="89" customWidth="1"/>
    <col min="11779" max="11780" width="14.5714285714286" style="89" customWidth="1"/>
    <col min="11781" max="11781" width="10.2857142857143" style="89" customWidth="1"/>
    <col min="11782" max="12032" width="9.14285714285714" style="89"/>
    <col min="12033" max="12033" width="4.71428571428571" style="89" customWidth="1"/>
    <col min="12034" max="12034" width="31.8571428571429" style="89" customWidth="1"/>
    <col min="12035" max="12036" width="14.5714285714286" style="89" customWidth="1"/>
    <col min="12037" max="12037" width="10.2857142857143" style="89" customWidth="1"/>
    <col min="12038" max="12288" width="9.14285714285714" style="89"/>
    <col min="12289" max="12289" width="4.71428571428571" style="89" customWidth="1"/>
    <col min="12290" max="12290" width="31.8571428571429" style="89" customWidth="1"/>
    <col min="12291" max="12292" width="14.5714285714286" style="89" customWidth="1"/>
    <col min="12293" max="12293" width="10.2857142857143" style="89" customWidth="1"/>
    <col min="12294" max="12544" width="9.14285714285714" style="89"/>
    <col min="12545" max="12545" width="4.71428571428571" style="89" customWidth="1"/>
    <col min="12546" max="12546" width="31.8571428571429" style="89" customWidth="1"/>
    <col min="12547" max="12548" width="14.5714285714286" style="89" customWidth="1"/>
    <col min="12549" max="12549" width="10.2857142857143" style="89" customWidth="1"/>
    <col min="12550" max="12800" width="9.14285714285714" style="89"/>
    <col min="12801" max="12801" width="4.71428571428571" style="89" customWidth="1"/>
    <col min="12802" max="12802" width="31.8571428571429" style="89" customWidth="1"/>
    <col min="12803" max="12804" width="14.5714285714286" style="89" customWidth="1"/>
    <col min="12805" max="12805" width="10.2857142857143" style="89" customWidth="1"/>
    <col min="12806" max="13056" width="9.14285714285714" style="89"/>
    <col min="13057" max="13057" width="4.71428571428571" style="89" customWidth="1"/>
    <col min="13058" max="13058" width="31.8571428571429" style="89" customWidth="1"/>
    <col min="13059" max="13060" width="14.5714285714286" style="89" customWidth="1"/>
    <col min="13061" max="13061" width="10.2857142857143" style="89" customWidth="1"/>
    <col min="13062" max="13312" width="9.14285714285714" style="89"/>
    <col min="13313" max="13313" width="4.71428571428571" style="89" customWidth="1"/>
    <col min="13314" max="13314" width="31.8571428571429" style="89" customWidth="1"/>
    <col min="13315" max="13316" width="14.5714285714286" style="89" customWidth="1"/>
    <col min="13317" max="13317" width="10.2857142857143" style="89" customWidth="1"/>
    <col min="13318" max="13568" width="9.14285714285714" style="89"/>
    <col min="13569" max="13569" width="4.71428571428571" style="89" customWidth="1"/>
    <col min="13570" max="13570" width="31.8571428571429" style="89" customWidth="1"/>
    <col min="13571" max="13572" width="14.5714285714286" style="89" customWidth="1"/>
    <col min="13573" max="13573" width="10.2857142857143" style="89" customWidth="1"/>
    <col min="13574" max="13824" width="9.14285714285714" style="89"/>
    <col min="13825" max="13825" width="4.71428571428571" style="89" customWidth="1"/>
    <col min="13826" max="13826" width="31.8571428571429" style="89" customWidth="1"/>
    <col min="13827" max="13828" width="14.5714285714286" style="89" customWidth="1"/>
    <col min="13829" max="13829" width="10.2857142857143" style="89" customWidth="1"/>
    <col min="13830" max="14080" width="9.14285714285714" style="89"/>
    <col min="14081" max="14081" width="4.71428571428571" style="89" customWidth="1"/>
    <col min="14082" max="14082" width="31.8571428571429" style="89" customWidth="1"/>
    <col min="14083" max="14084" width="14.5714285714286" style="89" customWidth="1"/>
    <col min="14085" max="14085" width="10.2857142857143" style="89" customWidth="1"/>
    <col min="14086" max="14336" width="9.14285714285714" style="89"/>
    <col min="14337" max="14337" width="4.71428571428571" style="89" customWidth="1"/>
    <col min="14338" max="14338" width="31.8571428571429" style="89" customWidth="1"/>
    <col min="14339" max="14340" width="14.5714285714286" style="89" customWidth="1"/>
    <col min="14341" max="14341" width="10.2857142857143" style="89" customWidth="1"/>
    <col min="14342" max="14592" width="9.14285714285714" style="89"/>
    <col min="14593" max="14593" width="4.71428571428571" style="89" customWidth="1"/>
    <col min="14594" max="14594" width="31.8571428571429" style="89" customWidth="1"/>
    <col min="14595" max="14596" width="14.5714285714286" style="89" customWidth="1"/>
    <col min="14597" max="14597" width="10.2857142857143" style="89" customWidth="1"/>
    <col min="14598" max="14848" width="9.14285714285714" style="89"/>
    <col min="14849" max="14849" width="4.71428571428571" style="89" customWidth="1"/>
    <col min="14850" max="14850" width="31.8571428571429" style="89" customWidth="1"/>
    <col min="14851" max="14852" width="14.5714285714286" style="89" customWidth="1"/>
    <col min="14853" max="14853" width="10.2857142857143" style="89" customWidth="1"/>
    <col min="14854" max="15104" width="9.14285714285714" style="89"/>
    <col min="15105" max="15105" width="4.71428571428571" style="89" customWidth="1"/>
    <col min="15106" max="15106" width="31.8571428571429" style="89" customWidth="1"/>
    <col min="15107" max="15108" width="14.5714285714286" style="89" customWidth="1"/>
    <col min="15109" max="15109" width="10.2857142857143" style="89" customWidth="1"/>
    <col min="15110" max="15360" width="9.14285714285714" style="89"/>
    <col min="15361" max="15361" width="4.71428571428571" style="89" customWidth="1"/>
    <col min="15362" max="15362" width="31.8571428571429" style="89" customWidth="1"/>
    <col min="15363" max="15364" width="14.5714285714286" style="89" customWidth="1"/>
    <col min="15365" max="15365" width="10.2857142857143" style="89" customWidth="1"/>
    <col min="15366" max="15616" width="9.14285714285714" style="89"/>
    <col min="15617" max="15617" width="4.71428571428571" style="89" customWidth="1"/>
    <col min="15618" max="15618" width="31.8571428571429" style="89" customWidth="1"/>
    <col min="15619" max="15620" width="14.5714285714286" style="89" customWidth="1"/>
    <col min="15621" max="15621" width="10.2857142857143" style="89" customWidth="1"/>
    <col min="15622" max="15872" width="9.14285714285714" style="89"/>
    <col min="15873" max="15873" width="4.71428571428571" style="89" customWidth="1"/>
    <col min="15874" max="15874" width="31.8571428571429" style="89" customWidth="1"/>
    <col min="15875" max="15876" width="14.5714285714286" style="89" customWidth="1"/>
    <col min="15877" max="15877" width="10.2857142857143" style="89" customWidth="1"/>
    <col min="15878" max="16128" width="9.14285714285714" style="89"/>
    <col min="16129" max="16129" width="4.71428571428571" style="89" customWidth="1"/>
    <col min="16130" max="16130" width="31.8571428571429" style="89" customWidth="1"/>
    <col min="16131" max="16132" width="14.5714285714286" style="89" customWidth="1"/>
    <col min="16133" max="16133" width="10.2857142857143" style="89" customWidth="1"/>
    <col min="16134" max="16384" width="9.14285714285714" style="89"/>
  </cols>
  <sheetData>
    <row r="1" spans="5:7">
      <c r="E1" s="93"/>
      <c r="G1" s="81" t="s">
        <v>921</v>
      </c>
    </row>
    <row r="2" spans="4:7">
      <c r="D2" s="106"/>
      <c r="E2" s="93"/>
      <c r="G2" s="81" t="s">
        <v>1</v>
      </c>
    </row>
    <row r="3" spans="4:7">
      <c r="D3" s="106"/>
      <c r="E3" s="93"/>
      <c r="G3" s="81" t="s">
        <v>2</v>
      </c>
    </row>
    <row r="4" spans="4:7">
      <c r="D4" s="106"/>
      <c r="E4" s="93"/>
      <c r="G4" s="81" t="s">
        <v>3</v>
      </c>
    </row>
    <row r="5" spans="4:7">
      <c r="D5" s="106"/>
      <c r="E5" s="93"/>
      <c r="G5" s="81" t="s">
        <v>4</v>
      </c>
    </row>
    <row r="6" spans="4:7">
      <c r="D6" s="106"/>
      <c r="E6" s="93"/>
      <c r="G6" s="81" t="s">
        <v>5</v>
      </c>
    </row>
    <row r="7" spans="3:7">
      <c r="C7" s="94"/>
      <c r="D7" s="94"/>
      <c r="E7" s="93"/>
      <c r="G7" s="81" t="s">
        <v>3</v>
      </c>
    </row>
    <row r="8" spans="4:7">
      <c r="D8" s="106"/>
      <c r="E8" s="93"/>
      <c r="G8" s="81" t="s">
        <v>6</v>
      </c>
    </row>
    <row r="10" ht="73.5" customHeight="1" spans="2:5">
      <c r="B10" s="95" t="s">
        <v>922</v>
      </c>
      <c r="C10" s="95"/>
      <c r="D10" s="95"/>
      <c r="E10" s="95"/>
    </row>
    <row r="11" ht="17.25" customHeight="1" spans="2:5">
      <c r="B11" s="95"/>
      <c r="C11" s="95"/>
      <c r="D11" s="95"/>
      <c r="E11" s="95"/>
    </row>
    <row r="12" spans="2:5">
      <c r="B12" s="103"/>
      <c r="C12" s="103"/>
      <c r="E12" s="114" t="s">
        <v>885</v>
      </c>
    </row>
    <row r="13" s="103" customFormat="1" ht="31.5" spans="2:5">
      <c r="B13" s="115" t="s">
        <v>886</v>
      </c>
      <c r="C13" s="115" t="s">
        <v>887</v>
      </c>
      <c r="D13" s="99" t="s">
        <v>27</v>
      </c>
      <c r="E13" s="99" t="s">
        <v>28</v>
      </c>
    </row>
    <row r="14" spans="2:5">
      <c r="B14" s="100" t="s">
        <v>919</v>
      </c>
      <c r="C14" s="101" t="s">
        <v>890</v>
      </c>
      <c r="D14" s="100">
        <v>66.497</v>
      </c>
      <c r="E14" s="100">
        <v>66.497</v>
      </c>
    </row>
    <row r="15" spans="2:5">
      <c r="B15" s="102"/>
      <c r="C15" s="116" t="s">
        <v>920</v>
      </c>
      <c r="D15" s="102">
        <f>SUM(D14)</f>
        <v>66.497</v>
      </c>
      <c r="E15" s="102">
        <f>SUM(E14)</f>
        <v>66.497</v>
      </c>
    </row>
  </sheetData>
  <mergeCells count="2">
    <mergeCell ref="B10:E10"/>
    <mergeCell ref="B12:C12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H20"/>
  <sheetViews>
    <sheetView workbookViewId="0">
      <selection activeCell="D14" sqref="D14:E19"/>
    </sheetView>
  </sheetViews>
  <sheetFormatPr defaultColWidth="9" defaultRowHeight="15.75" outlineLevelCol="7"/>
  <cols>
    <col min="1" max="1" width="9.14285714285714" style="104"/>
    <col min="2" max="2" width="6.85714285714286" style="104" customWidth="1"/>
    <col min="3" max="3" width="22.4285714285714" style="104" customWidth="1"/>
    <col min="4" max="4" width="9.14285714285714" style="104"/>
    <col min="5" max="5" width="13" style="104" customWidth="1"/>
    <col min="6" max="7" width="9.14285714285714" style="104"/>
    <col min="8" max="8" width="9.14285714285714" style="105"/>
    <col min="9" max="16384" width="9.14285714285714" style="104"/>
  </cols>
  <sheetData>
    <row r="1" s="89" customFormat="1" spans="4:8">
      <c r="D1" s="106"/>
      <c r="E1" s="106"/>
      <c r="H1" s="81" t="s">
        <v>923</v>
      </c>
    </row>
    <row r="2" s="89" customFormat="1" spans="4:8">
      <c r="D2" s="106"/>
      <c r="E2" s="106"/>
      <c r="H2" s="81" t="s">
        <v>1</v>
      </c>
    </row>
    <row r="3" s="89" customFormat="1" spans="4:8">
      <c r="D3" s="106"/>
      <c r="E3" s="106"/>
      <c r="H3" s="81" t="s">
        <v>2</v>
      </c>
    </row>
    <row r="4" s="89" customFormat="1" spans="4:8">
      <c r="D4" s="106"/>
      <c r="E4" s="106"/>
      <c r="H4" s="81" t="s">
        <v>3</v>
      </c>
    </row>
    <row r="5" s="89" customFormat="1" spans="4:8">
      <c r="D5" s="106"/>
      <c r="E5" s="106"/>
      <c r="H5" s="81" t="s">
        <v>4</v>
      </c>
    </row>
    <row r="6" s="89" customFormat="1" spans="4:8">
      <c r="D6" s="106"/>
      <c r="E6" s="106"/>
      <c r="H6" s="81" t="s">
        <v>5</v>
      </c>
    </row>
    <row r="7" s="89" customFormat="1" spans="3:8">
      <c r="C7" s="94"/>
      <c r="D7" s="106"/>
      <c r="E7" s="106"/>
      <c r="H7" s="81" t="s">
        <v>3</v>
      </c>
    </row>
    <row r="8" s="89" customFormat="1" spans="4:8">
      <c r="D8" s="106"/>
      <c r="E8" s="106"/>
      <c r="H8" s="81" t="s">
        <v>6</v>
      </c>
    </row>
    <row r="10" s="89" customFormat="1" ht="115.5" customHeight="1" spans="2:8">
      <c r="B10" s="95" t="s">
        <v>924</v>
      </c>
      <c r="C10" s="95"/>
      <c r="D10" s="95"/>
      <c r="E10" s="95"/>
      <c r="F10" s="95"/>
      <c r="H10" s="107"/>
    </row>
    <row r="11" s="89" customFormat="1" ht="20.25" customHeight="1" spans="2:8">
      <c r="B11" s="95"/>
      <c r="C11" s="95"/>
      <c r="D11" s="95"/>
      <c r="E11" s="95"/>
      <c r="F11" s="95"/>
      <c r="H11" s="107"/>
    </row>
    <row r="12" s="89" customFormat="1" spans="2:8">
      <c r="B12" s="103"/>
      <c r="C12" s="103"/>
      <c r="D12" s="108" t="s">
        <v>885</v>
      </c>
      <c r="E12" s="108"/>
      <c r="H12" s="107"/>
    </row>
    <row r="13" s="103" customFormat="1" ht="39" customHeight="1" spans="2:8">
      <c r="B13" s="99" t="s">
        <v>886</v>
      </c>
      <c r="C13" s="109" t="s">
        <v>887</v>
      </c>
      <c r="D13" s="110" t="s">
        <v>13</v>
      </c>
      <c r="E13" s="111"/>
      <c r="H13" s="112"/>
    </row>
    <row r="14" s="89" customFormat="1" spans="2:8">
      <c r="B14" s="100">
        <v>1</v>
      </c>
      <c r="C14" s="101" t="s">
        <v>888</v>
      </c>
      <c r="D14" s="101">
        <v>170.116</v>
      </c>
      <c r="E14" s="113"/>
      <c r="H14" s="107"/>
    </row>
    <row r="15" s="89" customFormat="1" spans="2:8">
      <c r="B15" s="100">
        <v>2</v>
      </c>
      <c r="C15" s="101" t="s">
        <v>889</v>
      </c>
      <c r="D15" s="101">
        <v>189.521</v>
      </c>
      <c r="E15" s="113"/>
      <c r="H15" s="107"/>
    </row>
    <row r="16" s="89" customFormat="1" spans="2:8">
      <c r="B16" s="100">
        <v>3</v>
      </c>
      <c r="C16" s="101" t="s">
        <v>890</v>
      </c>
      <c r="D16" s="101">
        <v>43.59</v>
      </c>
      <c r="E16" s="113"/>
      <c r="H16" s="107"/>
    </row>
    <row r="17" s="89" customFormat="1" spans="2:8">
      <c r="B17" s="100">
        <v>4</v>
      </c>
      <c r="C17" s="101" t="s">
        <v>891</v>
      </c>
      <c r="D17" s="101">
        <v>172.545</v>
      </c>
      <c r="E17" s="113"/>
      <c r="H17" s="107"/>
    </row>
    <row r="18" s="89" customFormat="1" spans="2:8">
      <c r="B18" s="100">
        <v>5</v>
      </c>
      <c r="C18" s="101" t="s">
        <v>892</v>
      </c>
      <c r="D18" s="101">
        <v>104.566</v>
      </c>
      <c r="E18" s="113"/>
      <c r="H18" s="107"/>
    </row>
    <row r="19" s="89" customFormat="1" spans="2:8">
      <c r="B19" s="100">
        <v>6</v>
      </c>
      <c r="C19" s="101" t="s">
        <v>893</v>
      </c>
      <c r="D19" s="101">
        <v>69.565</v>
      </c>
      <c r="E19" s="113"/>
      <c r="H19" s="107"/>
    </row>
    <row r="20" s="89" customFormat="1" spans="2:8">
      <c r="B20" s="102"/>
      <c r="C20" s="102" t="s">
        <v>920</v>
      </c>
      <c r="D20" s="102">
        <f>SUM(D14:D19)</f>
        <v>749.903</v>
      </c>
      <c r="E20" s="102"/>
      <c r="H20" s="107"/>
    </row>
  </sheetData>
  <mergeCells count="11">
    <mergeCell ref="B10:F10"/>
    <mergeCell ref="B12:C12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G20"/>
  <sheetViews>
    <sheetView workbookViewId="0">
      <selection activeCell="H14" sqref="H14"/>
    </sheetView>
  </sheetViews>
  <sheetFormatPr defaultColWidth="9" defaultRowHeight="15" outlineLevelCol="6"/>
  <cols>
    <col min="1" max="1" width="9.14285714285714" style="92"/>
    <col min="2" max="2" width="6.85714285714286" style="92" customWidth="1"/>
    <col min="3" max="3" width="25.5714285714286" style="92" customWidth="1"/>
    <col min="4" max="4" width="13.1428571428571" style="92" customWidth="1"/>
    <col min="5" max="5" width="14.2857142857143" style="92" customWidth="1"/>
    <col min="6" max="16384" width="9.14285714285714" style="92"/>
  </cols>
  <sheetData>
    <row r="1" s="89" customFormat="1" ht="15.75" spans="4:7">
      <c r="D1" s="93"/>
      <c r="E1" s="93"/>
      <c r="G1" s="81" t="s">
        <v>925</v>
      </c>
    </row>
    <row r="2" s="89" customFormat="1" ht="15.75" spans="4:7">
      <c r="D2" s="93"/>
      <c r="E2" s="93"/>
      <c r="G2" s="81" t="s">
        <v>1</v>
      </c>
    </row>
    <row r="3" s="89" customFormat="1" ht="15.75" spans="4:7">
      <c r="D3" s="93"/>
      <c r="E3" s="93"/>
      <c r="G3" s="81" t="s">
        <v>2</v>
      </c>
    </row>
    <row r="4" s="89" customFormat="1" ht="15.75" spans="4:7">
      <c r="D4" s="93"/>
      <c r="E4" s="93"/>
      <c r="G4" s="81" t="s">
        <v>3</v>
      </c>
    </row>
    <row r="5" s="89" customFormat="1" ht="15.75" spans="4:7">
      <c r="D5" s="93"/>
      <c r="E5" s="93"/>
      <c r="G5" s="81" t="s">
        <v>4</v>
      </c>
    </row>
    <row r="6" s="89" customFormat="1" ht="15.75" spans="4:7">
      <c r="D6" s="93"/>
      <c r="E6" s="93"/>
      <c r="G6" s="81" t="s">
        <v>5</v>
      </c>
    </row>
    <row r="7" s="89" customFormat="1" ht="15.75" spans="3:7">
      <c r="C7" s="94"/>
      <c r="D7" s="93"/>
      <c r="E7" s="93"/>
      <c r="G7" s="81" t="s">
        <v>3</v>
      </c>
    </row>
    <row r="8" s="89" customFormat="1" ht="15.75" spans="4:7">
      <c r="D8" s="93"/>
      <c r="E8" s="93"/>
      <c r="G8" s="81" t="s">
        <v>6</v>
      </c>
    </row>
    <row r="10" s="90" customFormat="1" ht="132.75" customHeight="1" spans="2:6">
      <c r="B10" s="95" t="s">
        <v>926</v>
      </c>
      <c r="C10" s="95"/>
      <c r="D10" s="95"/>
      <c r="E10" s="95"/>
      <c r="F10" s="95"/>
    </row>
    <row r="11" s="90" customFormat="1" ht="19.5" customHeight="1" spans="2:5">
      <c r="B11" s="96"/>
      <c r="C11" s="96"/>
      <c r="D11" s="96"/>
      <c r="E11" s="96"/>
    </row>
    <row r="12" s="90" customFormat="1" ht="15.75" spans="2:5">
      <c r="B12" s="97"/>
      <c r="C12" s="97"/>
      <c r="D12" s="98" t="s">
        <v>885</v>
      </c>
      <c r="E12" s="98"/>
    </row>
    <row r="13" s="91" customFormat="1" ht="36.75" customHeight="1" spans="2:5">
      <c r="B13" s="99" t="s">
        <v>886</v>
      </c>
      <c r="C13" s="99" t="s">
        <v>887</v>
      </c>
      <c r="D13" s="99" t="s">
        <v>27</v>
      </c>
      <c r="E13" s="99" t="s">
        <v>28</v>
      </c>
    </row>
    <row r="14" s="90" customFormat="1" ht="15.75" spans="2:5">
      <c r="B14" s="100">
        <v>1</v>
      </c>
      <c r="C14" s="101" t="s">
        <v>888</v>
      </c>
      <c r="D14" s="100">
        <v>170.116</v>
      </c>
      <c r="E14" s="100">
        <v>170.116</v>
      </c>
    </row>
    <row r="15" s="90" customFormat="1" ht="15.75" spans="2:5">
      <c r="B15" s="100">
        <v>2</v>
      </c>
      <c r="C15" s="101" t="s">
        <v>889</v>
      </c>
      <c r="D15" s="100">
        <v>189.521</v>
      </c>
      <c r="E15" s="100">
        <v>189.521</v>
      </c>
    </row>
    <row r="16" s="90" customFormat="1" ht="15.75" spans="2:5">
      <c r="B16" s="100">
        <v>3</v>
      </c>
      <c r="C16" s="101" t="s">
        <v>890</v>
      </c>
      <c r="D16" s="100">
        <v>43.59</v>
      </c>
      <c r="E16" s="100">
        <v>43.59</v>
      </c>
    </row>
    <row r="17" s="90" customFormat="1" ht="15.75" spans="2:5">
      <c r="B17" s="100">
        <v>4</v>
      </c>
      <c r="C17" s="101" t="s">
        <v>891</v>
      </c>
      <c r="D17" s="100">
        <v>172.545</v>
      </c>
      <c r="E17" s="100">
        <v>172.545</v>
      </c>
    </row>
    <row r="18" s="90" customFormat="1" ht="15.75" spans="2:5">
      <c r="B18" s="100">
        <v>5</v>
      </c>
      <c r="C18" s="101" t="s">
        <v>892</v>
      </c>
      <c r="D18" s="100">
        <v>104.566</v>
      </c>
      <c r="E18" s="100">
        <v>104.566</v>
      </c>
    </row>
    <row r="19" s="90" customFormat="1" ht="15.75" spans="2:5">
      <c r="B19" s="100">
        <v>6</v>
      </c>
      <c r="C19" s="101" t="s">
        <v>893</v>
      </c>
      <c r="D19" s="100">
        <v>69.565</v>
      </c>
      <c r="E19" s="100">
        <v>69.565</v>
      </c>
    </row>
    <row r="20" s="90" customFormat="1" ht="15.75" spans="2:5">
      <c r="B20" s="102"/>
      <c r="C20" s="102" t="s">
        <v>920</v>
      </c>
      <c r="D20" s="102">
        <f>SUM(D14:D19)</f>
        <v>749.903</v>
      </c>
      <c r="E20" s="102">
        <f>SUM(E14:E19)</f>
        <v>749.903</v>
      </c>
    </row>
  </sheetData>
  <mergeCells count="3">
    <mergeCell ref="B10:F10"/>
    <mergeCell ref="B12:C12"/>
    <mergeCell ref="D12:E12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33"/>
  <sheetViews>
    <sheetView topLeftCell="A22" workbookViewId="0">
      <selection activeCell="B29" sqref="B29"/>
    </sheetView>
  </sheetViews>
  <sheetFormatPr defaultColWidth="9" defaultRowHeight="12.75"/>
  <cols>
    <col min="1" max="1" width="28.5714285714286" style="2" customWidth="1"/>
    <col min="2" max="2" width="9.14285714285714" style="2"/>
    <col min="3" max="5" width="9.14285714285714" style="2" customWidth="1"/>
    <col min="6" max="6" width="25.5714285714286" style="2" customWidth="1"/>
    <col min="7" max="7" width="9.14285714285714" style="2" customWidth="1"/>
    <col min="8" max="9" width="9.14285714285714" style="2"/>
    <col min="10" max="10" width="12.5714285714286" style="2" customWidth="1"/>
    <col min="11" max="256" width="9.14285714285714" style="2"/>
    <col min="257" max="257" width="28.5714285714286" style="2" customWidth="1"/>
    <col min="258" max="261" width="9.14285714285714" style="2"/>
    <col min="262" max="262" width="25.5714285714286" style="2" customWidth="1"/>
    <col min="263" max="265" width="9.14285714285714" style="2"/>
    <col min="266" max="266" width="12.5714285714286" style="2" customWidth="1"/>
    <col min="267" max="512" width="9.14285714285714" style="2"/>
    <col min="513" max="513" width="28.5714285714286" style="2" customWidth="1"/>
    <col min="514" max="517" width="9.14285714285714" style="2"/>
    <col min="518" max="518" width="25.5714285714286" style="2" customWidth="1"/>
    <col min="519" max="521" width="9.14285714285714" style="2"/>
    <col min="522" max="522" width="12.5714285714286" style="2" customWidth="1"/>
    <col min="523" max="768" width="9.14285714285714" style="2"/>
    <col min="769" max="769" width="28.5714285714286" style="2" customWidth="1"/>
    <col min="770" max="773" width="9.14285714285714" style="2"/>
    <col min="774" max="774" width="25.5714285714286" style="2" customWidth="1"/>
    <col min="775" max="777" width="9.14285714285714" style="2"/>
    <col min="778" max="778" width="12.5714285714286" style="2" customWidth="1"/>
    <col min="779" max="1024" width="9.14285714285714" style="2"/>
    <col min="1025" max="1025" width="28.5714285714286" style="2" customWidth="1"/>
    <col min="1026" max="1029" width="9.14285714285714" style="2"/>
    <col min="1030" max="1030" width="25.5714285714286" style="2" customWidth="1"/>
    <col min="1031" max="1033" width="9.14285714285714" style="2"/>
    <col min="1034" max="1034" width="12.5714285714286" style="2" customWidth="1"/>
    <col min="1035" max="1280" width="9.14285714285714" style="2"/>
    <col min="1281" max="1281" width="28.5714285714286" style="2" customWidth="1"/>
    <col min="1282" max="1285" width="9.14285714285714" style="2"/>
    <col min="1286" max="1286" width="25.5714285714286" style="2" customWidth="1"/>
    <col min="1287" max="1289" width="9.14285714285714" style="2"/>
    <col min="1290" max="1290" width="12.5714285714286" style="2" customWidth="1"/>
    <col min="1291" max="1536" width="9.14285714285714" style="2"/>
    <col min="1537" max="1537" width="28.5714285714286" style="2" customWidth="1"/>
    <col min="1538" max="1541" width="9.14285714285714" style="2"/>
    <col min="1542" max="1542" width="25.5714285714286" style="2" customWidth="1"/>
    <col min="1543" max="1545" width="9.14285714285714" style="2"/>
    <col min="1546" max="1546" width="12.5714285714286" style="2" customWidth="1"/>
    <col min="1547" max="1792" width="9.14285714285714" style="2"/>
    <col min="1793" max="1793" width="28.5714285714286" style="2" customWidth="1"/>
    <col min="1794" max="1797" width="9.14285714285714" style="2"/>
    <col min="1798" max="1798" width="25.5714285714286" style="2" customWidth="1"/>
    <col min="1799" max="1801" width="9.14285714285714" style="2"/>
    <col min="1802" max="1802" width="12.5714285714286" style="2" customWidth="1"/>
    <col min="1803" max="2048" width="9.14285714285714" style="2"/>
    <col min="2049" max="2049" width="28.5714285714286" style="2" customWidth="1"/>
    <col min="2050" max="2053" width="9.14285714285714" style="2"/>
    <col min="2054" max="2054" width="25.5714285714286" style="2" customWidth="1"/>
    <col min="2055" max="2057" width="9.14285714285714" style="2"/>
    <col min="2058" max="2058" width="12.5714285714286" style="2" customWidth="1"/>
    <col min="2059" max="2304" width="9.14285714285714" style="2"/>
    <col min="2305" max="2305" width="28.5714285714286" style="2" customWidth="1"/>
    <col min="2306" max="2309" width="9.14285714285714" style="2"/>
    <col min="2310" max="2310" width="25.5714285714286" style="2" customWidth="1"/>
    <col min="2311" max="2313" width="9.14285714285714" style="2"/>
    <col min="2314" max="2314" width="12.5714285714286" style="2" customWidth="1"/>
    <col min="2315" max="2560" width="9.14285714285714" style="2"/>
    <col min="2561" max="2561" width="28.5714285714286" style="2" customWidth="1"/>
    <col min="2562" max="2565" width="9.14285714285714" style="2"/>
    <col min="2566" max="2566" width="25.5714285714286" style="2" customWidth="1"/>
    <col min="2567" max="2569" width="9.14285714285714" style="2"/>
    <col min="2570" max="2570" width="12.5714285714286" style="2" customWidth="1"/>
    <col min="2571" max="2816" width="9.14285714285714" style="2"/>
    <col min="2817" max="2817" width="28.5714285714286" style="2" customWidth="1"/>
    <col min="2818" max="2821" width="9.14285714285714" style="2"/>
    <col min="2822" max="2822" width="25.5714285714286" style="2" customWidth="1"/>
    <col min="2823" max="2825" width="9.14285714285714" style="2"/>
    <col min="2826" max="2826" width="12.5714285714286" style="2" customWidth="1"/>
    <col min="2827" max="3072" width="9.14285714285714" style="2"/>
    <col min="3073" max="3073" width="28.5714285714286" style="2" customWidth="1"/>
    <col min="3074" max="3077" width="9.14285714285714" style="2"/>
    <col min="3078" max="3078" width="25.5714285714286" style="2" customWidth="1"/>
    <col min="3079" max="3081" width="9.14285714285714" style="2"/>
    <col min="3082" max="3082" width="12.5714285714286" style="2" customWidth="1"/>
    <col min="3083" max="3328" width="9.14285714285714" style="2"/>
    <col min="3329" max="3329" width="28.5714285714286" style="2" customWidth="1"/>
    <col min="3330" max="3333" width="9.14285714285714" style="2"/>
    <col min="3334" max="3334" width="25.5714285714286" style="2" customWidth="1"/>
    <col min="3335" max="3337" width="9.14285714285714" style="2"/>
    <col min="3338" max="3338" width="12.5714285714286" style="2" customWidth="1"/>
    <col min="3339" max="3584" width="9.14285714285714" style="2"/>
    <col min="3585" max="3585" width="28.5714285714286" style="2" customWidth="1"/>
    <col min="3586" max="3589" width="9.14285714285714" style="2"/>
    <col min="3590" max="3590" width="25.5714285714286" style="2" customWidth="1"/>
    <col min="3591" max="3593" width="9.14285714285714" style="2"/>
    <col min="3594" max="3594" width="12.5714285714286" style="2" customWidth="1"/>
    <col min="3595" max="3840" width="9.14285714285714" style="2"/>
    <col min="3841" max="3841" width="28.5714285714286" style="2" customWidth="1"/>
    <col min="3842" max="3845" width="9.14285714285714" style="2"/>
    <col min="3846" max="3846" width="25.5714285714286" style="2" customWidth="1"/>
    <col min="3847" max="3849" width="9.14285714285714" style="2"/>
    <col min="3850" max="3850" width="12.5714285714286" style="2" customWidth="1"/>
    <col min="3851" max="4096" width="9.14285714285714" style="2"/>
    <col min="4097" max="4097" width="28.5714285714286" style="2" customWidth="1"/>
    <col min="4098" max="4101" width="9.14285714285714" style="2"/>
    <col min="4102" max="4102" width="25.5714285714286" style="2" customWidth="1"/>
    <col min="4103" max="4105" width="9.14285714285714" style="2"/>
    <col min="4106" max="4106" width="12.5714285714286" style="2" customWidth="1"/>
    <col min="4107" max="4352" width="9.14285714285714" style="2"/>
    <col min="4353" max="4353" width="28.5714285714286" style="2" customWidth="1"/>
    <col min="4354" max="4357" width="9.14285714285714" style="2"/>
    <col min="4358" max="4358" width="25.5714285714286" style="2" customWidth="1"/>
    <col min="4359" max="4361" width="9.14285714285714" style="2"/>
    <col min="4362" max="4362" width="12.5714285714286" style="2" customWidth="1"/>
    <col min="4363" max="4608" width="9.14285714285714" style="2"/>
    <col min="4609" max="4609" width="28.5714285714286" style="2" customWidth="1"/>
    <col min="4610" max="4613" width="9.14285714285714" style="2"/>
    <col min="4614" max="4614" width="25.5714285714286" style="2" customWidth="1"/>
    <col min="4615" max="4617" width="9.14285714285714" style="2"/>
    <col min="4618" max="4618" width="12.5714285714286" style="2" customWidth="1"/>
    <col min="4619" max="4864" width="9.14285714285714" style="2"/>
    <col min="4865" max="4865" width="28.5714285714286" style="2" customWidth="1"/>
    <col min="4866" max="4869" width="9.14285714285714" style="2"/>
    <col min="4870" max="4870" width="25.5714285714286" style="2" customWidth="1"/>
    <col min="4871" max="4873" width="9.14285714285714" style="2"/>
    <col min="4874" max="4874" width="12.5714285714286" style="2" customWidth="1"/>
    <col min="4875" max="5120" width="9.14285714285714" style="2"/>
    <col min="5121" max="5121" width="28.5714285714286" style="2" customWidth="1"/>
    <col min="5122" max="5125" width="9.14285714285714" style="2"/>
    <col min="5126" max="5126" width="25.5714285714286" style="2" customWidth="1"/>
    <col min="5127" max="5129" width="9.14285714285714" style="2"/>
    <col min="5130" max="5130" width="12.5714285714286" style="2" customWidth="1"/>
    <col min="5131" max="5376" width="9.14285714285714" style="2"/>
    <col min="5377" max="5377" width="28.5714285714286" style="2" customWidth="1"/>
    <col min="5378" max="5381" width="9.14285714285714" style="2"/>
    <col min="5382" max="5382" width="25.5714285714286" style="2" customWidth="1"/>
    <col min="5383" max="5385" width="9.14285714285714" style="2"/>
    <col min="5386" max="5386" width="12.5714285714286" style="2" customWidth="1"/>
    <col min="5387" max="5632" width="9.14285714285714" style="2"/>
    <col min="5633" max="5633" width="28.5714285714286" style="2" customWidth="1"/>
    <col min="5634" max="5637" width="9.14285714285714" style="2"/>
    <col min="5638" max="5638" width="25.5714285714286" style="2" customWidth="1"/>
    <col min="5639" max="5641" width="9.14285714285714" style="2"/>
    <col min="5642" max="5642" width="12.5714285714286" style="2" customWidth="1"/>
    <col min="5643" max="5888" width="9.14285714285714" style="2"/>
    <col min="5889" max="5889" width="28.5714285714286" style="2" customWidth="1"/>
    <col min="5890" max="5893" width="9.14285714285714" style="2"/>
    <col min="5894" max="5894" width="25.5714285714286" style="2" customWidth="1"/>
    <col min="5895" max="5897" width="9.14285714285714" style="2"/>
    <col min="5898" max="5898" width="12.5714285714286" style="2" customWidth="1"/>
    <col min="5899" max="6144" width="9.14285714285714" style="2"/>
    <col min="6145" max="6145" width="28.5714285714286" style="2" customWidth="1"/>
    <col min="6146" max="6149" width="9.14285714285714" style="2"/>
    <col min="6150" max="6150" width="25.5714285714286" style="2" customWidth="1"/>
    <col min="6151" max="6153" width="9.14285714285714" style="2"/>
    <col min="6154" max="6154" width="12.5714285714286" style="2" customWidth="1"/>
    <col min="6155" max="6400" width="9.14285714285714" style="2"/>
    <col min="6401" max="6401" width="28.5714285714286" style="2" customWidth="1"/>
    <col min="6402" max="6405" width="9.14285714285714" style="2"/>
    <col min="6406" max="6406" width="25.5714285714286" style="2" customWidth="1"/>
    <col min="6407" max="6409" width="9.14285714285714" style="2"/>
    <col min="6410" max="6410" width="12.5714285714286" style="2" customWidth="1"/>
    <col min="6411" max="6656" width="9.14285714285714" style="2"/>
    <col min="6657" max="6657" width="28.5714285714286" style="2" customWidth="1"/>
    <col min="6658" max="6661" width="9.14285714285714" style="2"/>
    <col min="6662" max="6662" width="25.5714285714286" style="2" customWidth="1"/>
    <col min="6663" max="6665" width="9.14285714285714" style="2"/>
    <col min="6666" max="6666" width="12.5714285714286" style="2" customWidth="1"/>
    <col min="6667" max="6912" width="9.14285714285714" style="2"/>
    <col min="6913" max="6913" width="28.5714285714286" style="2" customWidth="1"/>
    <col min="6914" max="6917" width="9.14285714285714" style="2"/>
    <col min="6918" max="6918" width="25.5714285714286" style="2" customWidth="1"/>
    <col min="6919" max="6921" width="9.14285714285714" style="2"/>
    <col min="6922" max="6922" width="12.5714285714286" style="2" customWidth="1"/>
    <col min="6923" max="7168" width="9.14285714285714" style="2"/>
    <col min="7169" max="7169" width="28.5714285714286" style="2" customWidth="1"/>
    <col min="7170" max="7173" width="9.14285714285714" style="2"/>
    <col min="7174" max="7174" width="25.5714285714286" style="2" customWidth="1"/>
    <col min="7175" max="7177" width="9.14285714285714" style="2"/>
    <col min="7178" max="7178" width="12.5714285714286" style="2" customWidth="1"/>
    <col min="7179" max="7424" width="9.14285714285714" style="2"/>
    <col min="7425" max="7425" width="28.5714285714286" style="2" customWidth="1"/>
    <col min="7426" max="7429" width="9.14285714285714" style="2"/>
    <col min="7430" max="7430" width="25.5714285714286" style="2" customWidth="1"/>
    <col min="7431" max="7433" width="9.14285714285714" style="2"/>
    <col min="7434" max="7434" width="12.5714285714286" style="2" customWidth="1"/>
    <col min="7435" max="7680" width="9.14285714285714" style="2"/>
    <col min="7681" max="7681" width="28.5714285714286" style="2" customWidth="1"/>
    <col min="7682" max="7685" width="9.14285714285714" style="2"/>
    <col min="7686" max="7686" width="25.5714285714286" style="2" customWidth="1"/>
    <col min="7687" max="7689" width="9.14285714285714" style="2"/>
    <col min="7690" max="7690" width="12.5714285714286" style="2" customWidth="1"/>
    <col min="7691" max="7936" width="9.14285714285714" style="2"/>
    <col min="7937" max="7937" width="28.5714285714286" style="2" customWidth="1"/>
    <col min="7938" max="7941" width="9.14285714285714" style="2"/>
    <col min="7942" max="7942" width="25.5714285714286" style="2" customWidth="1"/>
    <col min="7943" max="7945" width="9.14285714285714" style="2"/>
    <col min="7946" max="7946" width="12.5714285714286" style="2" customWidth="1"/>
    <col min="7947" max="8192" width="9.14285714285714" style="2"/>
    <col min="8193" max="8193" width="28.5714285714286" style="2" customWidth="1"/>
    <col min="8194" max="8197" width="9.14285714285714" style="2"/>
    <col min="8198" max="8198" width="25.5714285714286" style="2" customWidth="1"/>
    <col min="8199" max="8201" width="9.14285714285714" style="2"/>
    <col min="8202" max="8202" width="12.5714285714286" style="2" customWidth="1"/>
    <col min="8203" max="8448" width="9.14285714285714" style="2"/>
    <col min="8449" max="8449" width="28.5714285714286" style="2" customWidth="1"/>
    <col min="8450" max="8453" width="9.14285714285714" style="2"/>
    <col min="8454" max="8454" width="25.5714285714286" style="2" customWidth="1"/>
    <col min="8455" max="8457" width="9.14285714285714" style="2"/>
    <col min="8458" max="8458" width="12.5714285714286" style="2" customWidth="1"/>
    <col min="8459" max="8704" width="9.14285714285714" style="2"/>
    <col min="8705" max="8705" width="28.5714285714286" style="2" customWidth="1"/>
    <col min="8706" max="8709" width="9.14285714285714" style="2"/>
    <col min="8710" max="8710" width="25.5714285714286" style="2" customWidth="1"/>
    <col min="8711" max="8713" width="9.14285714285714" style="2"/>
    <col min="8714" max="8714" width="12.5714285714286" style="2" customWidth="1"/>
    <col min="8715" max="8960" width="9.14285714285714" style="2"/>
    <col min="8961" max="8961" width="28.5714285714286" style="2" customWidth="1"/>
    <col min="8962" max="8965" width="9.14285714285714" style="2"/>
    <col min="8966" max="8966" width="25.5714285714286" style="2" customWidth="1"/>
    <col min="8967" max="8969" width="9.14285714285714" style="2"/>
    <col min="8970" max="8970" width="12.5714285714286" style="2" customWidth="1"/>
    <col min="8971" max="9216" width="9.14285714285714" style="2"/>
    <col min="9217" max="9217" width="28.5714285714286" style="2" customWidth="1"/>
    <col min="9218" max="9221" width="9.14285714285714" style="2"/>
    <col min="9222" max="9222" width="25.5714285714286" style="2" customWidth="1"/>
    <col min="9223" max="9225" width="9.14285714285714" style="2"/>
    <col min="9226" max="9226" width="12.5714285714286" style="2" customWidth="1"/>
    <col min="9227" max="9472" width="9.14285714285714" style="2"/>
    <col min="9473" max="9473" width="28.5714285714286" style="2" customWidth="1"/>
    <col min="9474" max="9477" width="9.14285714285714" style="2"/>
    <col min="9478" max="9478" width="25.5714285714286" style="2" customWidth="1"/>
    <col min="9479" max="9481" width="9.14285714285714" style="2"/>
    <col min="9482" max="9482" width="12.5714285714286" style="2" customWidth="1"/>
    <col min="9483" max="9728" width="9.14285714285714" style="2"/>
    <col min="9729" max="9729" width="28.5714285714286" style="2" customWidth="1"/>
    <col min="9730" max="9733" width="9.14285714285714" style="2"/>
    <col min="9734" max="9734" width="25.5714285714286" style="2" customWidth="1"/>
    <col min="9735" max="9737" width="9.14285714285714" style="2"/>
    <col min="9738" max="9738" width="12.5714285714286" style="2" customWidth="1"/>
    <col min="9739" max="9984" width="9.14285714285714" style="2"/>
    <col min="9985" max="9985" width="28.5714285714286" style="2" customWidth="1"/>
    <col min="9986" max="9989" width="9.14285714285714" style="2"/>
    <col min="9990" max="9990" width="25.5714285714286" style="2" customWidth="1"/>
    <col min="9991" max="9993" width="9.14285714285714" style="2"/>
    <col min="9994" max="9994" width="12.5714285714286" style="2" customWidth="1"/>
    <col min="9995" max="10240" width="9.14285714285714" style="2"/>
    <col min="10241" max="10241" width="28.5714285714286" style="2" customWidth="1"/>
    <col min="10242" max="10245" width="9.14285714285714" style="2"/>
    <col min="10246" max="10246" width="25.5714285714286" style="2" customWidth="1"/>
    <col min="10247" max="10249" width="9.14285714285714" style="2"/>
    <col min="10250" max="10250" width="12.5714285714286" style="2" customWidth="1"/>
    <col min="10251" max="10496" width="9.14285714285714" style="2"/>
    <col min="10497" max="10497" width="28.5714285714286" style="2" customWidth="1"/>
    <col min="10498" max="10501" width="9.14285714285714" style="2"/>
    <col min="10502" max="10502" width="25.5714285714286" style="2" customWidth="1"/>
    <col min="10503" max="10505" width="9.14285714285714" style="2"/>
    <col min="10506" max="10506" width="12.5714285714286" style="2" customWidth="1"/>
    <col min="10507" max="10752" width="9.14285714285714" style="2"/>
    <col min="10753" max="10753" width="28.5714285714286" style="2" customWidth="1"/>
    <col min="10754" max="10757" width="9.14285714285714" style="2"/>
    <col min="10758" max="10758" width="25.5714285714286" style="2" customWidth="1"/>
    <col min="10759" max="10761" width="9.14285714285714" style="2"/>
    <col min="10762" max="10762" width="12.5714285714286" style="2" customWidth="1"/>
    <col min="10763" max="11008" width="9.14285714285714" style="2"/>
    <col min="11009" max="11009" width="28.5714285714286" style="2" customWidth="1"/>
    <col min="11010" max="11013" width="9.14285714285714" style="2"/>
    <col min="11014" max="11014" width="25.5714285714286" style="2" customWidth="1"/>
    <col min="11015" max="11017" width="9.14285714285714" style="2"/>
    <col min="11018" max="11018" width="12.5714285714286" style="2" customWidth="1"/>
    <col min="11019" max="11264" width="9.14285714285714" style="2"/>
    <col min="11265" max="11265" width="28.5714285714286" style="2" customWidth="1"/>
    <col min="11266" max="11269" width="9.14285714285714" style="2"/>
    <col min="11270" max="11270" width="25.5714285714286" style="2" customWidth="1"/>
    <col min="11271" max="11273" width="9.14285714285714" style="2"/>
    <col min="11274" max="11274" width="12.5714285714286" style="2" customWidth="1"/>
    <col min="11275" max="11520" width="9.14285714285714" style="2"/>
    <col min="11521" max="11521" width="28.5714285714286" style="2" customWidth="1"/>
    <col min="11522" max="11525" width="9.14285714285714" style="2"/>
    <col min="11526" max="11526" width="25.5714285714286" style="2" customWidth="1"/>
    <col min="11527" max="11529" width="9.14285714285714" style="2"/>
    <col min="11530" max="11530" width="12.5714285714286" style="2" customWidth="1"/>
    <col min="11531" max="11776" width="9.14285714285714" style="2"/>
    <col min="11777" max="11777" width="28.5714285714286" style="2" customWidth="1"/>
    <col min="11778" max="11781" width="9.14285714285714" style="2"/>
    <col min="11782" max="11782" width="25.5714285714286" style="2" customWidth="1"/>
    <col min="11783" max="11785" width="9.14285714285714" style="2"/>
    <col min="11786" max="11786" width="12.5714285714286" style="2" customWidth="1"/>
    <col min="11787" max="12032" width="9.14285714285714" style="2"/>
    <col min="12033" max="12033" width="28.5714285714286" style="2" customWidth="1"/>
    <col min="12034" max="12037" width="9.14285714285714" style="2"/>
    <col min="12038" max="12038" width="25.5714285714286" style="2" customWidth="1"/>
    <col min="12039" max="12041" width="9.14285714285714" style="2"/>
    <col min="12042" max="12042" width="12.5714285714286" style="2" customWidth="1"/>
    <col min="12043" max="12288" width="9.14285714285714" style="2"/>
    <col min="12289" max="12289" width="28.5714285714286" style="2" customWidth="1"/>
    <col min="12290" max="12293" width="9.14285714285714" style="2"/>
    <col min="12294" max="12294" width="25.5714285714286" style="2" customWidth="1"/>
    <col min="12295" max="12297" width="9.14285714285714" style="2"/>
    <col min="12298" max="12298" width="12.5714285714286" style="2" customWidth="1"/>
    <col min="12299" max="12544" width="9.14285714285714" style="2"/>
    <col min="12545" max="12545" width="28.5714285714286" style="2" customWidth="1"/>
    <col min="12546" max="12549" width="9.14285714285714" style="2"/>
    <col min="12550" max="12550" width="25.5714285714286" style="2" customWidth="1"/>
    <col min="12551" max="12553" width="9.14285714285714" style="2"/>
    <col min="12554" max="12554" width="12.5714285714286" style="2" customWidth="1"/>
    <col min="12555" max="12800" width="9.14285714285714" style="2"/>
    <col min="12801" max="12801" width="28.5714285714286" style="2" customWidth="1"/>
    <col min="12802" max="12805" width="9.14285714285714" style="2"/>
    <col min="12806" max="12806" width="25.5714285714286" style="2" customWidth="1"/>
    <col min="12807" max="12809" width="9.14285714285714" style="2"/>
    <col min="12810" max="12810" width="12.5714285714286" style="2" customWidth="1"/>
    <col min="12811" max="13056" width="9.14285714285714" style="2"/>
    <col min="13057" max="13057" width="28.5714285714286" style="2" customWidth="1"/>
    <col min="13058" max="13061" width="9.14285714285714" style="2"/>
    <col min="13062" max="13062" width="25.5714285714286" style="2" customWidth="1"/>
    <col min="13063" max="13065" width="9.14285714285714" style="2"/>
    <col min="13066" max="13066" width="12.5714285714286" style="2" customWidth="1"/>
    <col min="13067" max="13312" width="9.14285714285714" style="2"/>
    <col min="13313" max="13313" width="28.5714285714286" style="2" customWidth="1"/>
    <col min="13314" max="13317" width="9.14285714285714" style="2"/>
    <col min="13318" max="13318" width="25.5714285714286" style="2" customWidth="1"/>
    <col min="13319" max="13321" width="9.14285714285714" style="2"/>
    <col min="13322" max="13322" width="12.5714285714286" style="2" customWidth="1"/>
    <col min="13323" max="13568" width="9.14285714285714" style="2"/>
    <col min="13569" max="13569" width="28.5714285714286" style="2" customWidth="1"/>
    <col min="13570" max="13573" width="9.14285714285714" style="2"/>
    <col min="13574" max="13574" width="25.5714285714286" style="2" customWidth="1"/>
    <col min="13575" max="13577" width="9.14285714285714" style="2"/>
    <col min="13578" max="13578" width="12.5714285714286" style="2" customWidth="1"/>
    <col min="13579" max="13824" width="9.14285714285714" style="2"/>
    <col min="13825" max="13825" width="28.5714285714286" style="2" customWidth="1"/>
    <col min="13826" max="13829" width="9.14285714285714" style="2"/>
    <col min="13830" max="13830" width="25.5714285714286" style="2" customWidth="1"/>
    <col min="13831" max="13833" width="9.14285714285714" style="2"/>
    <col min="13834" max="13834" width="12.5714285714286" style="2" customWidth="1"/>
    <col min="13835" max="14080" width="9.14285714285714" style="2"/>
    <col min="14081" max="14081" width="28.5714285714286" style="2" customWidth="1"/>
    <col min="14082" max="14085" width="9.14285714285714" style="2"/>
    <col min="14086" max="14086" width="25.5714285714286" style="2" customWidth="1"/>
    <col min="14087" max="14089" width="9.14285714285714" style="2"/>
    <col min="14090" max="14090" width="12.5714285714286" style="2" customWidth="1"/>
    <col min="14091" max="14336" width="9.14285714285714" style="2"/>
    <col min="14337" max="14337" width="28.5714285714286" style="2" customWidth="1"/>
    <col min="14338" max="14341" width="9.14285714285714" style="2"/>
    <col min="14342" max="14342" width="25.5714285714286" style="2" customWidth="1"/>
    <col min="14343" max="14345" width="9.14285714285714" style="2"/>
    <col min="14346" max="14346" width="12.5714285714286" style="2" customWidth="1"/>
    <col min="14347" max="14592" width="9.14285714285714" style="2"/>
    <col min="14593" max="14593" width="28.5714285714286" style="2" customWidth="1"/>
    <col min="14594" max="14597" width="9.14285714285714" style="2"/>
    <col min="14598" max="14598" width="25.5714285714286" style="2" customWidth="1"/>
    <col min="14599" max="14601" width="9.14285714285714" style="2"/>
    <col min="14602" max="14602" width="12.5714285714286" style="2" customWidth="1"/>
    <col min="14603" max="14848" width="9.14285714285714" style="2"/>
    <col min="14849" max="14849" width="28.5714285714286" style="2" customWidth="1"/>
    <col min="14850" max="14853" width="9.14285714285714" style="2"/>
    <col min="14854" max="14854" width="25.5714285714286" style="2" customWidth="1"/>
    <col min="14855" max="14857" width="9.14285714285714" style="2"/>
    <col min="14858" max="14858" width="12.5714285714286" style="2" customWidth="1"/>
    <col min="14859" max="15104" width="9.14285714285714" style="2"/>
    <col min="15105" max="15105" width="28.5714285714286" style="2" customWidth="1"/>
    <col min="15106" max="15109" width="9.14285714285714" style="2"/>
    <col min="15110" max="15110" width="25.5714285714286" style="2" customWidth="1"/>
    <col min="15111" max="15113" width="9.14285714285714" style="2"/>
    <col min="15114" max="15114" width="12.5714285714286" style="2" customWidth="1"/>
    <col min="15115" max="15360" width="9.14285714285714" style="2"/>
    <col min="15361" max="15361" width="28.5714285714286" style="2" customWidth="1"/>
    <col min="15362" max="15365" width="9.14285714285714" style="2"/>
    <col min="15366" max="15366" width="25.5714285714286" style="2" customWidth="1"/>
    <col min="15367" max="15369" width="9.14285714285714" style="2"/>
    <col min="15370" max="15370" width="12.5714285714286" style="2" customWidth="1"/>
    <col min="15371" max="15616" width="9.14285714285714" style="2"/>
    <col min="15617" max="15617" width="28.5714285714286" style="2" customWidth="1"/>
    <col min="15618" max="15621" width="9.14285714285714" style="2"/>
    <col min="15622" max="15622" width="25.5714285714286" style="2" customWidth="1"/>
    <col min="15623" max="15625" width="9.14285714285714" style="2"/>
    <col min="15626" max="15626" width="12.5714285714286" style="2" customWidth="1"/>
    <col min="15627" max="15872" width="9.14285714285714" style="2"/>
    <col min="15873" max="15873" width="28.5714285714286" style="2" customWidth="1"/>
    <col min="15874" max="15877" width="9.14285714285714" style="2"/>
    <col min="15878" max="15878" width="25.5714285714286" style="2" customWidth="1"/>
    <col min="15879" max="15881" width="9.14285714285714" style="2"/>
    <col min="15882" max="15882" width="12.5714285714286" style="2" customWidth="1"/>
    <col min="15883" max="16128" width="9.14285714285714" style="2"/>
    <col min="16129" max="16129" width="28.5714285714286" style="2" customWidth="1"/>
    <col min="16130" max="16133" width="9.14285714285714" style="2"/>
    <col min="16134" max="16134" width="25.5714285714286" style="2" customWidth="1"/>
    <col min="16135" max="16137" width="9.14285714285714" style="2"/>
    <col min="16138" max="16138" width="12.5714285714286" style="2" customWidth="1"/>
    <col min="16139" max="16384" width="9.14285714285714" style="2"/>
  </cols>
  <sheetData>
    <row r="1" s="1" customFormat="1" ht="15.75" spans="7:14">
      <c r="G1" s="28"/>
      <c r="H1" s="29"/>
      <c r="I1" s="29"/>
      <c r="J1" s="3" t="s">
        <v>927</v>
      </c>
      <c r="K1" s="3"/>
      <c r="L1" s="3"/>
      <c r="M1" s="3"/>
      <c r="N1" s="3"/>
    </row>
    <row r="2" s="1" customFormat="1" ht="15.75" spans="7:14">
      <c r="G2" s="30"/>
      <c r="H2" s="30"/>
      <c r="I2" s="30"/>
      <c r="J2" s="4" t="s">
        <v>928</v>
      </c>
      <c r="K2" s="4"/>
      <c r="L2" s="4"/>
      <c r="M2" s="4"/>
      <c r="N2" s="4"/>
    </row>
    <row r="3" s="1" customFormat="1" ht="15.75" spans="7:14">
      <c r="G3" s="30"/>
      <c r="H3" s="30"/>
      <c r="I3" s="30"/>
      <c r="J3" s="4" t="s">
        <v>929</v>
      </c>
      <c r="K3" s="4"/>
      <c r="L3" s="4"/>
      <c r="M3" s="4"/>
      <c r="N3" s="4"/>
    </row>
    <row r="4" s="1" customFormat="1" ht="15.75" spans="7:14">
      <c r="G4" s="30"/>
      <c r="H4" s="30"/>
      <c r="I4" s="30"/>
      <c r="J4" s="4" t="s">
        <v>3</v>
      </c>
      <c r="K4" s="4"/>
      <c r="L4" s="4"/>
      <c r="M4" s="4"/>
      <c r="N4" s="4"/>
    </row>
    <row r="5" s="1" customFormat="1" ht="15.75" spans="7:14">
      <c r="G5" s="31"/>
      <c r="H5" s="31"/>
      <c r="I5" s="31"/>
      <c r="J5" s="81"/>
      <c r="K5" s="81"/>
      <c r="L5" s="81"/>
      <c r="M5" s="81"/>
      <c r="N5" s="81" t="s">
        <v>4</v>
      </c>
    </row>
    <row r="6" s="1" customFormat="1" ht="15.75" spans="7:14">
      <c r="G6" s="30"/>
      <c r="H6" s="30"/>
      <c r="I6" s="30"/>
      <c r="J6" s="81"/>
      <c r="K6" s="81"/>
      <c r="L6" s="81"/>
      <c r="M6" s="81"/>
      <c r="N6" s="81" t="s">
        <v>5</v>
      </c>
    </row>
    <row r="7" s="1" customFormat="1" ht="15.75" spans="7:14">
      <c r="G7" s="32"/>
      <c r="H7" s="33"/>
      <c r="I7" s="82"/>
      <c r="J7" s="81"/>
      <c r="K7" s="81"/>
      <c r="L7" s="81"/>
      <c r="M7" s="81"/>
      <c r="N7" s="81" t="s">
        <v>3</v>
      </c>
    </row>
    <row r="8" s="1" customFormat="1" ht="15.75" spans="7:14">
      <c r="G8" s="30"/>
      <c r="H8" s="30"/>
      <c r="I8" s="30"/>
      <c r="J8" s="81"/>
      <c r="K8" s="81"/>
      <c r="L8" s="81"/>
      <c r="M8" s="81"/>
      <c r="N8" s="81" t="s">
        <v>6</v>
      </c>
    </row>
    <row r="9" spans="1:1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customHeight="1" spans="1:12">
      <c r="A10" s="35" t="s">
        <v>930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>
      <c r="A11" s="36"/>
      <c r="B11" s="37"/>
      <c r="C11" s="36"/>
      <c r="D11" s="38"/>
      <c r="E11" s="38"/>
      <c r="F11" s="36"/>
      <c r="G11" s="39"/>
      <c r="H11" s="40"/>
      <c r="I11" s="40"/>
      <c r="J11" s="40"/>
      <c r="K11" s="40"/>
      <c r="L11" s="83"/>
    </row>
    <row r="12" customHeight="1" spans="1:14">
      <c r="A12" s="41" t="s">
        <v>931</v>
      </c>
      <c r="B12" s="42" t="s">
        <v>932</v>
      </c>
      <c r="C12" s="43" t="s">
        <v>933</v>
      </c>
      <c r="D12" s="43"/>
      <c r="E12" s="43"/>
      <c r="F12" s="43"/>
      <c r="G12" s="44" t="s">
        <v>934</v>
      </c>
      <c r="H12" s="45" t="s">
        <v>935</v>
      </c>
      <c r="I12" s="45"/>
      <c r="J12" s="45"/>
      <c r="K12" s="45"/>
      <c r="L12" s="84" t="s">
        <v>936</v>
      </c>
      <c r="M12" s="84"/>
      <c r="N12" s="84"/>
    </row>
    <row r="13" spans="1:14">
      <c r="A13" s="41"/>
      <c r="B13" s="42"/>
      <c r="C13" s="41" t="s">
        <v>937</v>
      </c>
      <c r="D13" s="43" t="s">
        <v>938</v>
      </c>
      <c r="E13" s="43" t="s">
        <v>939</v>
      </c>
      <c r="F13" s="41" t="s">
        <v>940</v>
      </c>
      <c r="G13" s="44"/>
      <c r="H13" s="46" t="s">
        <v>941</v>
      </c>
      <c r="I13" s="46" t="s">
        <v>942</v>
      </c>
      <c r="J13" s="46" t="s">
        <v>943</v>
      </c>
      <c r="K13" s="46" t="s">
        <v>944</v>
      </c>
      <c r="L13" s="84" t="s">
        <v>945</v>
      </c>
      <c r="M13" s="84" t="s">
        <v>946</v>
      </c>
      <c r="N13" s="84" t="s">
        <v>947</v>
      </c>
    </row>
    <row r="14" ht="31.5" spans="1:14">
      <c r="A14" s="47" t="s">
        <v>948</v>
      </c>
      <c r="B14" s="48" t="s">
        <v>761</v>
      </c>
      <c r="C14" s="47" t="s">
        <v>949</v>
      </c>
      <c r="D14" s="49">
        <v>38350</v>
      </c>
      <c r="E14" s="50" t="s">
        <v>950</v>
      </c>
      <c r="F14" s="47" t="s">
        <v>951</v>
      </c>
      <c r="G14" s="51">
        <v>38353</v>
      </c>
      <c r="H14" s="52" t="s">
        <v>625</v>
      </c>
      <c r="I14" s="52" t="s">
        <v>248</v>
      </c>
      <c r="J14" s="52" t="s">
        <v>640</v>
      </c>
      <c r="K14" s="52" t="s">
        <v>952</v>
      </c>
      <c r="L14" s="85">
        <v>150</v>
      </c>
      <c r="M14" s="85">
        <v>150</v>
      </c>
      <c r="N14" s="85">
        <v>150</v>
      </c>
    </row>
    <row r="15" customHeight="1" spans="1:14">
      <c r="A15" s="47" t="s">
        <v>953</v>
      </c>
      <c r="B15" s="48" t="s">
        <v>768</v>
      </c>
      <c r="C15" s="47" t="s">
        <v>949</v>
      </c>
      <c r="D15" s="49">
        <v>38350</v>
      </c>
      <c r="E15" s="50" t="s">
        <v>954</v>
      </c>
      <c r="F15" s="47" t="s">
        <v>955</v>
      </c>
      <c r="G15" s="51">
        <v>38353</v>
      </c>
      <c r="H15" s="52" t="s">
        <v>625</v>
      </c>
      <c r="I15" s="52" t="s">
        <v>248</v>
      </c>
      <c r="J15" s="52" t="s">
        <v>656</v>
      </c>
      <c r="K15" s="52" t="s">
        <v>259</v>
      </c>
      <c r="L15" s="85">
        <v>60</v>
      </c>
      <c r="M15" s="85">
        <v>60</v>
      </c>
      <c r="N15" s="85">
        <v>60</v>
      </c>
    </row>
    <row r="16" spans="1:14">
      <c r="A16" s="47"/>
      <c r="B16" s="48"/>
      <c r="C16" s="47"/>
      <c r="D16" s="49"/>
      <c r="E16" s="50"/>
      <c r="F16" s="47"/>
      <c r="G16" s="51"/>
      <c r="H16" s="52"/>
      <c r="I16" s="52"/>
      <c r="J16" s="52"/>
      <c r="K16" s="52" t="s">
        <v>952</v>
      </c>
      <c r="L16" s="85">
        <v>5428</v>
      </c>
      <c r="M16" s="85">
        <v>5479</v>
      </c>
      <c r="N16" s="85">
        <v>5479</v>
      </c>
    </row>
    <row r="17" ht="42" spans="1:14">
      <c r="A17" s="47" t="s">
        <v>956</v>
      </c>
      <c r="B17" s="48" t="s">
        <v>771</v>
      </c>
      <c r="C17" s="47" t="s">
        <v>949</v>
      </c>
      <c r="D17" s="49">
        <v>38350</v>
      </c>
      <c r="E17" s="50" t="s">
        <v>957</v>
      </c>
      <c r="F17" s="47" t="s">
        <v>958</v>
      </c>
      <c r="G17" s="51">
        <v>38353</v>
      </c>
      <c r="H17" s="52" t="s">
        <v>625</v>
      </c>
      <c r="I17" s="52" t="s">
        <v>248</v>
      </c>
      <c r="J17" s="52" t="s">
        <v>660</v>
      </c>
      <c r="K17" s="52" t="s">
        <v>952</v>
      </c>
      <c r="L17" s="85">
        <v>28</v>
      </c>
      <c r="M17" s="85">
        <v>29</v>
      </c>
      <c r="N17" s="85">
        <v>29</v>
      </c>
    </row>
    <row r="18" customHeight="1" spans="1:14">
      <c r="A18" s="47" t="s">
        <v>959</v>
      </c>
      <c r="B18" s="48" t="s">
        <v>774</v>
      </c>
      <c r="C18" s="47" t="s">
        <v>949</v>
      </c>
      <c r="D18" s="49">
        <v>38714</v>
      </c>
      <c r="E18" s="50" t="s">
        <v>960</v>
      </c>
      <c r="F18" s="47" t="s">
        <v>961</v>
      </c>
      <c r="G18" s="51">
        <v>38718</v>
      </c>
      <c r="H18" s="52" t="s">
        <v>625</v>
      </c>
      <c r="I18" s="52" t="s">
        <v>248</v>
      </c>
      <c r="J18" s="52" t="s">
        <v>664</v>
      </c>
      <c r="K18" s="52" t="s">
        <v>259</v>
      </c>
      <c r="L18" s="85">
        <v>85</v>
      </c>
      <c r="M18" s="85">
        <v>85</v>
      </c>
      <c r="N18" s="85">
        <v>85</v>
      </c>
    </row>
    <row r="19" spans="1:14">
      <c r="A19" s="47"/>
      <c r="B19" s="48"/>
      <c r="C19" s="47"/>
      <c r="D19" s="49"/>
      <c r="E19" s="50"/>
      <c r="F19" s="47"/>
      <c r="G19" s="51"/>
      <c r="H19" s="52"/>
      <c r="I19" s="52"/>
      <c r="J19" s="52"/>
      <c r="K19" s="52" t="s">
        <v>962</v>
      </c>
      <c r="L19" s="85">
        <v>4765</v>
      </c>
      <c r="M19" s="85">
        <v>4765</v>
      </c>
      <c r="N19" s="85">
        <v>4765</v>
      </c>
    </row>
    <row r="20" customHeight="1" spans="1:14">
      <c r="A20" s="53" t="s">
        <v>963</v>
      </c>
      <c r="B20" s="54" t="s">
        <v>964</v>
      </c>
      <c r="C20" s="53" t="s">
        <v>965</v>
      </c>
      <c r="D20" s="55" t="s">
        <v>966</v>
      </c>
      <c r="E20" s="56" t="s">
        <v>967</v>
      </c>
      <c r="F20" s="57" t="s">
        <v>968</v>
      </c>
      <c r="G20" s="58" t="s">
        <v>969</v>
      </c>
      <c r="H20" s="59" t="s">
        <v>625</v>
      </c>
      <c r="I20" s="59" t="s">
        <v>248</v>
      </c>
      <c r="J20" s="59" t="s">
        <v>644</v>
      </c>
      <c r="K20" s="52" t="s">
        <v>962</v>
      </c>
      <c r="L20" s="85">
        <v>4063</v>
      </c>
      <c r="M20" s="85">
        <v>4063</v>
      </c>
      <c r="N20" s="85">
        <v>4063</v>
      </c>
    </row>
    <row r="21" spans="1:14">
      <c r="A21" s="60"/>
      <c r="B21" s="61"/>
      <c r="C21" s="60"/>
      <c r="D21" s="62"/>
      <c r="E21" s="63"/>
      <c r="F21" s="64"/>
      <c r="G21" s="65"/>
      <c r="H21" s="66"/>
      <c r="I21" s="66"/>
      <c r="J21" s="66"/>
      <c r="K21" s="52"/>
      <c r="L21" s="85"/>
      <c r="M21" s="85"/>
      <c r="N21" s="85"/>
    </row>
    <row r="22" spans="1:14">
      <c r="A22" s="67"/>
      <c r="B22" s="68"/>
      <c r="C22" s="67"/>
      <c r="D22" s="69"/>
      <c r="E22" s="70"/>
      <c r="F22" s="71"/>
      <c r="G22" s="72"/>
      <c r="H22" s="73"/>
      <c r="I22" s="73"/>
      <c r="J22" s="73"/>
      <c r="K22" s="52" t="s">
        <v>970</v>
      </c>
      <c r="L22" s="85">
        <v>491</v>
      </c>
      <c r="M22" s="85">
        <v>491</v>
      </c>
      <c r="N22" s="85">
        <v>491</v>
      </c>
    </row>
    <row r="23" ht="73.5" hidden="1" spans="1:14">
      <c r="A23" s="47" t="s">
        <v>971</v>
      </c>
      <c r="B23" s="48" t="s">
        <v>777</v>
      </c>
      <c r="C23" s="47" t="s">
        <v>972</v>
      </c>
      <c r="D23" s="49">
        <v>39531</v>
      </c>
      <c r="E23" s="74" t="s">
        <v>973</v>
      </c>
      <c r="F23" s="75" t="s">
        <v>974</v>
      </c>
      <c r="G23" s="76" t="s">
        <v>975</v>
      </c>
      <c r="H23" s="52" t="s">
        <v>976</v>
      </c>
      <c r="I23" s="52" t="s">
        <v>248</v>
      </c>
      <c r="J23" s="52" t="s">
        <v>977</v>
      </c>
      <c r="K23" s="52" t="s">
        <v>952</v>
      </c>
      <c r="L23" s="85">
        <v>0</v>
      </c>
      <c r="M23" s="85">
        <v>0</v>
      </c>
      <c r="N23" s="85">
        <v>0</v>
      </c>
    </row>
    <row r="24" ht="21" spans="1:14">
      <c r="A24" s="47" t="s">
        <v>978</v>
      </c>
      <c r="B24" s="48" t="s">
        <v>781</v>
      </c>
      <c r="C24" s="47" t="s">
        <v>979</v>
      </c>
      <c r="D24" s="49">
        <v>35076</v>
      </c>
      <c r="E24" s="74" t="s">
        <v>980</v>
      </c>
      <c r="F24" s="75" t="s">
        <v>981</v>
      </c>
      <c r="G24" s="76" t="s">
        <v>982</v>
      </c>
      <c r="H24" s="52" t="s">
        <v>625</v>
      </c>
      <c r="I24" s="52" t="s">
        <v>248</v>
      </c>
      <c r="J24" s="52" t="s">
        <v>650</v>
      </c>
      <c r="K24" s="52" t="s">
        <v>952</v>
      </c>
      <c r="L24" s="85">
        <v>207</v>
      </c>
      <c r="M24" s="85">
        <v>208</v>
      </c>
      <c r="N24" s="85">
        <v>208</v>
      </c>
    </row>
    <row r="25" ht="94.5" spans="1:14">
      <c r="A25" s="47" t="s">
        <v>983</v>
      </c>
      <c r="B25" s="48" t="s">
        <v>788</v>
      </c>
      <c r="C25" s="47" t="s">
        <v>949</v>
      </c>
      <c r="D25" s="49">
        <v>39197</v>
      </c>
      <c r="E25" s="74" t="s">
        <v>984</v>
      </c>
      <c r="F25" s="77" t="s">
        <v>985</v>
      </c>
      <c r="G25" s="76" t="s">
        <v>986</v>
      </c>
      <c r="H25" s="52" t="s">
        <v>625</v>
      </c>
      <c r="I25" s="52" t="s">
        <v>267</v>
      </c>
      <c r="J25" s="52" t="s">
        <v>693</v>
      </c>
      <c r="K25" s="52" t="s">
        <v>952</v>
      </c>
      <c r="L25" s="85">
        <v>4492</v>
      </c>
      <c r="M25" s="85">
        <v>4492</v>
      </c>
      <c r="N25" s="85">
        <v>4492</v>
      </c>
    </row>
    <row r="26" ht="42" spans="1:14">
      <c r="A26" s="41" t="s">
        <v>987</v>
      </c>
      <c r="B26" s="48" t="s">
        <v>988</v>
      </c>
      <c r="C26" s="47" t="s">
        <v>972</v>
      </c>
      <c r="D26" s="78">
        <v>43780</v>
      </c>
      <c r="E26" s="75" t="s">
        <v>989</v>
      </c>
      <c r="F26" s="77" t="s">
        <v>990</v>
      </c>
      <c r="G26" s="76"/>
      <c r="H26" s="52" t="s">
        <v>625</v>
      </c>
      <c r="I26" s="52" t="s">
        <v>267</v>
      </c>
      <c r="J26" s="52" t="s">
        <v>991</v>
      </c>
      <c r="K26" s="52" t="s">
        <v>952</v>
      </c>
      <c r="L26" s="85">
        <v>99.7</v>
      </c>
      <c r="M26" s="85"/>
      <c r="N26" s="85"/>
    </row>
    <row r="27" ht="84" spans="1:14">
      <c r="A27" s="79" t="s">
        <v>992</v>
      </c>
      <c r="B27" s="48"/>
      <c r="C27" s="47"/>
      <c r="D27" s="78"/>
      <c r="E27" s="75"/>
      <c r="F27" s="77"/>
      <c r="G27" s="76"/>
      <c r="H27" s="52"/>
      <c r="I27" s="52"/>
      <c r="J27" s="52"/>
      <c r="K27" s="52"/>
      <c r="L27" s="85"/>
      <c r="M27" s="85"/>
      <c r="N27" s="85"/>
    </row>
    <row r="28" ht="115.5" spans="1:14">
      <c r="A28" s="79" t="s">
        <v>173</v>
      </c>
      <c r="B28" s="48"/>
      <c r="C28" s="47"/>
      <c r="D28" s="78"/>
      <c r="E28" s="75"/>
      <c r="F28" s="77"/>
      <c r="G28" s="76"/>
      <c r="H28" s="52"/>
      <c r="I28" s="52"/>
      <c r="J28" s="52"/>
      <c r="K28" s="52"/>
      <c r="L28" s="85"/>
      <c r="M28" s="85"/>
      <c r="N28" s="85"/>
    </row>
    <row r="29" ht="115.5" spans="1:14">
      <c r="A29" s="41" t="s">
        <v>993</v>
      </c>
      <c r="B29" s="48" t="s">
        <v>994</v>
      </c>
      <c r="C29" s="47" t="s">
        <v>949</v>
      </c>
      <c r="D29" s="49">
        <v>45050</v>
      </c>
      <c r="E29" s="50" t="s">
        <v>995</v>
      </c>
      <c r="F29" s="77" t="s">
        <v>996</v>
      </c>
      <c r="G29" s="76"/>
      <c r="H29" s="52" t="s">
        <v>625</v>
      </c>
      <c r="I29" s="52" t="s">
        <v>267</v>
      </c>
      <c r="J29" s="52" t="s">
        <v>997</v>
      </c>
      <c r="K29" s="52" t="s">
        <v>952</v>
      </c>
      <c r="L29" s="85">
        <v>26379</v>
      </c>
      <c r="M29" s="85">
        <v>26379</v>
      </c>
      <c r="N29" s="85">
        <v>26379</v>
      </c>
    </row>
    <row r="30" spans="1:14">
      <c r="A30" s="80" t="s">
        <v>998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6">
        <f>SUM(L14:L29)</f>
        <v>46247.7</v>
      </c>
      <c r="M30" s="86">
        <f>SUM(M14:M29)</f>
        <v>46201</v>
      </c>
      <c r="N30" s="86">
        <f>SUM(N14:N29)</f>
        <v>46201</v>
      </c>
    </row>
    <row r="32" spans="12:12">
      <c r="L32" s="87"/>
    </row>
    <row r="33" spans="12:12">
      <c r="L33" s="88"/>
    </row>
  </sheetData>
  <mergeCells count="47">
    <mergeCell ref="J1:N1"/>
    <mergeCell ref="J2:N2"/>
    <mergeCell ref="J3:N3"/>
    <mergeCell ref="J4:N4"/>
    <mergeCell ref="A9:L9"/>
    <mergeCell ref="A10:L10"/>
    <mergeCell ref="C12:F12"/>
    <mergeCell ref="H12:K12"/>
    <mergeCell ref="L12:N12"/>
    <mergeCell ref="A30:K30"/>
    <mergeCell ref="A12:A13"/>
    <mergeCell ref="A15:A16"/>
    <mergeCell ref="A18:A19"/>
    <mergeCell ref="A20:A22"/>
    <mergeCell ref="B12:B13"/>
    <mergeCell ref="B15:B16"/>
    <mergeCell ref="B18:B19"/>
    <mergeCell ref="B20:B22"/>
    <mergeCell ref="C15:C16"/>
    <mergeCell ref="C18:C19"/>
    <mergeCell ref="C20:C22"/>
    <mergeCell ref="D15:D16"/>
    <mergeCell ref="D18:D19"/>
    <mergeCell ref="D20:D22"/>
    <mergeCell ref="E15:E16"/>
    <mergeCell ref="E18:E19"/>
    <mergeCell ref="E20:E22"/>
    <mergeCell ref="F15:F16"/>
    <mergeCell ref="F18:F19"/>
    <mergeCell ref="F20:F22"/>
    <mergeCell ref="G12:G13"/>
    <mergeCell ref="G15:G16"/>
    <mergeCell ref="G18:G19"/>
    <mergeCell ref="G20:G22"/>
    <mergeCell ref="H15:H16"/>
    <mergeCell ref="H18:H19"/>
    <mergeCell ref="H20:H22"/>
    <mergeCell ref="I15:I16"/>
    <mergeCell ref="I18:I19"/>
    <mergeCell ref="I20:I22"/>
    <mergeCell ref="J15:J16"/>
    <mergeCell ref="J18:J19"/>
    <mergeCell ref="J20:J22"/>
    <mergeCell ref="K20:K21"/>
    <mergeCell ref="L20:L21"/>
    <mergeCell ref="M20:M21"/>
    <mergeCell ref="N20:N21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M15" sqref="M15"/>
    </sheetView>
  </sheetViews>
  <sheetFormatPr defaultColWidth="9" defaultRowHeight="12.75"/>
  <cols>
    <col min="1" max="1" width="16.2857142857143" style="2" customWidth="1"/>
    <col min="2" max="2" width="10.4285714285714" style="2" customWidth="1"/>
    <col min="3" max="3" width="6.71428571428571" style="2" customWidth="1"/>
    <col min="4" max="4" width="6.85714285714286" style="2" customWidth="1"/>
    <col min="5" max="5" width="9.85714285714286" style="2" customWidth="1"/>
    <col min="6" max="6" width="6.85714285714286" style="2" customWidth="1"/>
    <col min="7" max="7" width="7" style="2" customWidth="1"/>
    <col min="8" max="8" width="15.7142857142857" style="2" customWidth="1"/>
    <col min="9" max="9" width="15.8571428571429" style="2" customWidth="1"/>
    <col min="10" max="10" width="16.4285714285714" style="2" customWidth="1"/>
    <col min="11" max="256" width="9.14285714285714" style="2"/>
    <col min="257" max="257" width="16.2857142857143" style="2" customWidth="1"/>
    <col min="258" max="258" width="10.4285714285714" style="2" customWidth="1"/>
    <col min="259" max="259" width="6.71428571428571" style="2" customWidth="1"/>
    <col min="260" max="260" width="6.85714285714286" style="2" customWidth="1"/>
    <col min="261" max="261" width="9.85714285714286" style="2" customWidth="1"/>
    <col min="262" max="262" width="6.85714285714286" style="2" customWidth="1"/>
    <col min="263" max="263" width="7" style="2" customWidth="1"/>
    <col min="264" max="264" width="15.7142857142857" style="2" customWidth="1"/>
    <col min="265" max="265" width="15.8571428571429" style="2" customWidth="1"/>
    <col min="266" max="266" width="16.4285714285714" style="2" customWidth="1"/>
    <col min="267" max="512" width="9.14285714285714" style="2"/>
    <col min="513" max="513" width="16.2857142857143" style="2" customWidth="1"/>
    <col min="514" max="514" width="10.4285714285714" style="2" customWidth="1"/>
    <col min="515" max="515" width="6.71428571428571" style="2" customWidth="1"/>
    <col min="516" max="516" width="6.85714285714286" style="2" customWidth="1"/>
    <col min="517" max="517" width="9.85714285714286" style="2" customWidth="1"/>
    <col min="518" max="518" width="6.85714285714286" style="2" customWidth="1"/>
    <col min="519" max="519" width="7" style="2" customWidth="1"/>
    <col min="520" max="520" width="15.7142857142857" style="2" customWidth="1"/>
    <col min="521" max="521" width="15.8571428571429" style="2" customWidth="1"/>
    <col min="522" max="522" width="16.4285714285714" style="2" customWidth="1"/>
    <col min="523" max="768" width="9.14285714285714" style="2"/>
    <col min="769" max="769" width="16.2857142857143" style="2" customWidth="1"/>
    <col min="770" max="770" width="10.4285714285714" style="2" customWidth="1"/>
    <col min="771" max="771" width="6.71428571428571" style="2" customWidth="1"/>
    <col min="772" max="772" width="6.85714285714286" style="2" customWidth="1"/>
    <col min="773" max="773" width="9.85714285714286" style="2" customWidth="1"/>
    <col min="774" max="774" width="6.85714285714286" style="2" customWidth="1"/>
    <col min="775" max="775" width="7" style="2" customWidth="1"/>
    <col min="776" max="776" width="15.7142857142857" style="2" customWidth="1"/>
    <col min="777" max="777" width="15.8571428571429" style="2" customWidth="1"/>
    <col min="778" max="778" width="16.4285714285714" style="2" customWidth="1"/>
    <col min="779" max="1024" width="9.14285714285714" style="2"/>
    <col min="1025" max="1025" width="16.2857142857143" style="2" customWidth="1"/>
    <col min="1026" max="1026" width="10.4285714285714" style="2" customWidth="1"/>
    <col min="1027" max="1027" width="6.71428571428571" style="2" customWidth="1"/>
    <col min="1028" max="1028" width="6.85714285714286" style="2" customWidth="1"/>
    <col min="1029" max="1029" width="9.85714285714286" style="2" customWidth="1"/>
    <col min="1030" max="1030" width="6.85714285714286" style="2" customWidth="1"/>
    <col min="1031" max="1031" width="7" style="2" customWidth="1"/>
    <col min="1032" max="1032" width="15.7142857142857" style="2" customWidth="1"/>
    <col min="1033" max="1033" width="15.8571428571429" style="2" customWidth="1"/>
    <col min="1034" max="1034" width="16.4285714285714" style="2" customWidth="1"/>
    <col min="1035" max="1280" width="9.14285714285714" style="2"/>
    <col min="1281" max="1281" width="16.2857142857143" style="2" customWidth="1"/>
    <col min="1282" max="1282" width="10.4285714285714" style="2" customWidth="1"/>
    <col min="1283" max="1283" width="6.71428571428571" style="2" customWidth="1"/>
    <col min="1284" max="1284" width="6.85714285714286" style="2" customWidth="1"/>
    <col min="1285" max="1285" width="9.85714285714286" style="2" customWidth="1"/>
    <col min="1286" max="1286" width="6.85714285714286" style="2" customWidth="1"/>
    <col min="1287" max="1287" width="7" style="2" customWidth="1"/>
    <col min="1288" max="1288" width="15.7142857142857" style="2" customWidth="1"/>
    <col min="1289" max="1289" width="15.8571428571429" style="2" customWidth="1"/>
    <col min="1290" max="1290" width="16.4285714285714" style="2" customWidth="1"/>
    <col min="1291" max="1536" width="9.14285714285714" style="2"/>
    <col min="1537" max="1537" width="16.2857142857143" style="2" customWidth="1"/>
    <col min="1538" max="1538" width="10.4285714285714" style="2" customWidth="1"/>
    <col min="1539" max="1539" width="6.71428571428571" style="2" customWidth="1"/>
    <col min="1540" max="1540" width="6.85714285714286" style="2" customWidth="1"/>
    <col min="1541" max="1541" width="9.85714285714286" style="2" customWidth="1"/>
    <col min="1542" max="1542" width="6.85714285714286" style="2" customWidth="1"/>
    <col min="1543" max="1543" width="7" style="2" customWidth="1"/>
    <col min="1544" max="1544" width="15.7142857142857" style="2" customWidth="1"/>
    <col min="1545" max="1545" width="15.8571428571429" style="2" customWidth="1"/>
    <col min="1546" max="1546" width="16.4285714285714" style="2" customWidth="1"/>
    <col min="1547" max="1792" width="9.14285714285714" style="2"/>
    <col min="1793" max="1793" width="16.2857142857143" style="2" customWidth="1"/>
    <col min="1794" max="1794" width="10.4285714285714" style="2" customWidth="1"/>
    <col min="1795" max="1795" width="6.71428571428571" style="2" customWidth="1"/>
    <col min="1796" max="1796" width="6.85714285714286" style="2" customWidth="1"/>
    <col min="1797" max="1797" width="9.85714285714286" style="2" customWidth="1"/>
    <col min="1798" max="1798" width="6.85714285714286" style="2" customWidth="1"/>
    <col min="1799" max="1799" width="7" style="2" customWidth="1"/>
    <col min="1800" max="1800" width="15.7142857142857" style="2" customWidth="1"/>
    <col min="1801" max="1801" width="15.8571428571429" style="2" customWidth="1"/>
    <col min="1802" max="1802" width="16.4285714285714" style="2" customWidth="1"/>
    <col min="1803" max="2048" width="9.14285714285714" style="2"/>
    <col min="2049" max="2049" width="16.2857142857143" style="2" customWidth="1"/>
    <col min="2050" max="2050" width="10.4285714285714" style="2" customWidth="1"/>
    <col min="2051" max="2051" width="6.71428571428571" style="2" customWidth="1"/>
    <col min="2052" max="2052" width="6.85714285714286" style="2" customWidth="1"/>
    <col min="2053" max="2053" width="9.85714285714286" style="2" customWidth="1"/>
    <col min="2054" max="2054" width="6.85714285714286" style="2" customWidth="1"/>
    <col min="2055" max="2055" width="7" style="2" customWidth="1"/>
    <col min="2056" max="2056" width="15.7142857142857" style="2" customWidth="1"/>
    <col min="2057" max="2057" width="15.8571428571429" style="2" customWidth="1"/>
    <col min="2058" max="2058" width="16.4285714285714" style="2" customWidth="1"/>
    <col min="2059" max="2304" width="9.14285714285714" style="2"/>
    <col min="2305" max="2305" width="16.2857142857143" style="2" customWidth="1"/>
    <col min="2306" max="2306" width="10.4285714285714" style="2" customWidth="1"/>
    <col min="2307" max="2307" width="6.71428571428571" style="2" customWidth="1"/>
    <col min="2308" max="2308" width="6.85714285714286" style="2" customWidth="1"/>
    <col min="2309" max="2309" width="9.85714285714286" style="2" customWidth="1"/>
    <col min="2310" max="2310" width="6.85714285714286" style="2" customWidth="1"/>
    <col min="2311" max="2311" width="7" style="2" customWidth="1"/>
    <col min="2312" max="2312" width="15.7142857142857" style="2" customWidth="1"/>
    <col min="2313" max="2313" width="15.8571428571429" style="2" customWidth="1"/>
    <col min="2314" max="2314" width="16.4285714285714" style="2" customWidth="1"/>
    <col min="2315" max="2560" width="9.14285714285714" style="2"/>
    <col min="2561" max="2561" width="16.2857142857143" style="2" customWidth="1"/>
    <col min="2562" max="2562" width="10.4285714285714" style="2" customWidth="1"/>
    <col min="2563" max="2563" width="6.71428571428571" style="2" customWidth="1"/>
    <col min="2564" max="2564" width="6.85714285714286" style="2" customWidth="1"/>
    <col min="2565" max="2565" width="9.85714285714286" style="2" customWidth="1"/>
    <col min="2566" max="2566" width="6.85714285714286" style="2" customWidth="1"/>
    <col min="2567" max="2567" width="7" style="2" customWidth="1"/>
    <col min="2568" max="2568" width="15.7142857142857" style="2" customWidth="1"/>
    <col min="2569" max="2569" width="15.8571428571429" style="2" customWidth="1"/>
    <col min="2570" max="2570" width="16.4285714285714" style="2" customWidth="1"/>
    <col min="2571" max="2816" width="9.14285714285714" style="2"/>
    <col min="2817" max="2817" width="16.2857142857143" style="2" customWidth="1"/>
    <col min="2818" max="2818" width="10.4285714285714" style="2" customWidth="1"/>
    <col min="2819" max="2819" width="6.71428571428571" style="2" customWidth="1"/>
    <col min="2820" max="2820" width="6.85714285714286" style="2" customWidth="1"/>
    <col min="2821" max="2821" width="9.85714285714286" style="2" customWidth="1"/>
    <col min="2822" max="2822" width="6.85714285714286" style="2" customWidth="1"/>
    <col min="2823" max="2823" width="7" style="2" customWidth="1"/>
    <col min="2824" max="2824" width="15.7142857142857" style="2" customWidth="1"/>
    <col min="2825" max="2825" width="15.8571428571429" style="2" customWidth="1"/>
    <col min="2826" max="2826" width="16.4285714285714" style="2" customWidth="1"/>
    <col min="2827" max="3072" width="9.14285714285714" style="2"/>
    <col min="3073" max="3073" width="16.2857142857143" style="2" customWidth="1"/>
    <col min="3074" max="3074" width="10.4285714285714" style="2" customWidth="1"/>
    <col min="3075" max="3075" width="6.71428571428571" style="2" customWidth="1"/>
    <col min="3076" max="3076" width="6.85714285714286" style="2" customWidth="1"/>
    <col min="3077" max="3077" width="9.85714285714286" style="2" customWidth="1"/>
    <col min="3078" max="3078" width="6.85714285714286" style="2" customWidth="1"/>
    <col min="3079" max="3079" width="7" style="2" customWidth="1"/>
    <col min="3080" max="3080" width="15.7142857142857" style="2" customWidth="1"/>
    <col min="3081" max="3081" width="15.8571428571429" style="2" customWidth="1"/>
    <col min="3082" max="3082" width="16.4285714285714" style="2" customWidth="1"/>
    <col min="3083" max="3328" width="9.14285714285714" style="2"/>
    <col min="3329" max="3329" width="16.2857142857143" style="2" customWidth="1"/>
    <col min="3330" max="3330" width="10.4285714285714" style="2" customWidth="1"/>
    <col min="3331" max="3331" width="6.71428571428571" style="2" customWidth="1"/>
    <col min="3332" max="3332" width="6.85714285714286" style="2" customWidth="1"/>
    <col min="3333" max="3333" width="9.85714285714286" style="2" customWidth="1"/>
    <col min="3334" max="3334" width="6.85714285714286" style="2" customWidth="1"/>
    <col min="3335" max="3335" width="7" style="2" customWidth="1"/>
    <col min="3336" max="3336" width="15.7142857142857" style="2" customWidth="1"/>
    <col min="3337" max="3337" width="15.8571428571429" style="2" customWidth="1"/>
    <col min="3338" max="3338" width="16.4285714285714" style="2" customWidth="1"/>
    <col min="3339" max="3584" width="9.14285714285714" style="2"/>
    <col min="3585" max="3585" width="16.2857142857143" style="2" customWidth="1"/>
    <col min="3586" max="3586" width="10.4285714285714" style="2" customWidth="1"/>
    <col min="3587" max="3587" width="6.71428571428571" style="2" customWidth="1"/>
    <col min="3588" max="3588" width="6.85714285714286" style="2" customWidth="1"/>
    <col min="3589" max="3589" width="9.85714285714286" style="2" customWidth="1"/>
    <col min="3590" max="3590" width="6.85714285714286" style="2" customWidth="1"/>
    <col min="3591" max="3591" width="7" style="2" customWidth="1"/>
    <col min="3592" max="3592" width="15.7142857142857" style="2" customWidth="1"/>
    <col min="3593" max="3593" width="15.8571428571429" style="2" customWidth="1"/>
    <col min="3594" max="3594" width="16.4285714285714" style="2" customWidth="1"/>
    <col min="3595" max="3840" width="9.14285714285714" style="2"/>
    <col min="3841" max="3841" width="16.2857142857143" style="2" customWidth="1"/>
    <col min="3842" max="3842" width="10.4285714285714" style="2" customWidth="1"/>
    <col min="3843" max="3843" width="6.71428571428571" style="2" customWidth="1"/>
    <col min="3844" max="3844" width="6.85714285714286" style="2" customWidth="1"/>
    <col min="3845" max="3845" width="9.85714285714286" style="2" customWidth="1"/>
    <col min="3846" max="3846" width="6.85714285714286" style="2" customWidth="1"/>
    <col min="3847" max="3847" width="7" style="2" customWidth="1"/>
    <col min="3848" max="3848" width="15.7142857142857" style="2" customWidth="1"/>
    <col min="3849" max="3849" width="15.8571428571429" style="2" customWidth="1"/>
    <col min="3850" max="3850" width="16.4285714285714" style="2" customWidth="1"/>
    <col min="3851" max="4096" width="9.14285714285714" style="2"/>
    <col min="4097" max="4097" width="16.2857142857143" style="2" customWidth="1"/>
    <col min="4098" max="4098" width="10.4285714285714" style="2" customWidth="1"/>
    <col min="4099" max="4099" width="6.71428571428571" style="2" customWidth="1"/>
    <col min="4100" max="4100" width="6.85714285714286" style="2" customWidth="1"/>
    <col min="4101" max="4101" width="9.85714285714286" style="2" customWidth="1"/>
    <col min="4102" max="4102" width="6.85714285714286" style="2" customWidth="1"/>
    <col min="4103" max="4103" width="7" style="2" customWidth="1"/>
    <col min="4104" max="4104" width="15.7142857142857" style="2" customWidth="1"/>
    <col min="4105" max="4105" width="15.8571428571429" style="2" customWidth="1"/>
    <col min="4106" max="4106" width="16.4285714285714" style="2" customWidth="1"/>
    <col min="4107" max="4352" width="9.14285714285714" style="2"/>
    <col min="4353" max="4353" width="16.2857142857143" style="2" customWidth="1"/>
    <col min="4354" max="4354" width="10.4285714285714" style="2" customWidth="1"/>
    <col min="4355" max="4355" width="6.71428571428571" style="2" customWidth="1"/>
    <col min="4356" max="4356" width="6.85714285714286" style="2" customWidth="1"/>
    <col min="4357" max="4357" width="9.85714285714286" style="2" customWidth="1"/>
    <col min="4358" max="4358" width="6.85714285714286" style="2" customWidth="1"/>
    <col min="4359" max="4359" width="7" style="2" customWidth="1"/>
    <col min="4360" max="4360" width="15.7142857142857" style="2" customWidth="1"/>
    <col min="4361" max="4361" width="15.8571428571429" style="2" customWidth="1"/>
    <col min="4362" max="4362" width="16.4285714285714" style="2" customWidth="1"/>
    <col min="4363" max="4608" width="9.14285714285714" style="2"/>
    <col min="4609" max="4609" width="16.2857142857143" style="2" customWidth="1"/>
    <col min="4610" max="4610" width="10.4285714285714" style="2" customWidth="1"/>
    <col min="4611" max="4611" width="6.71428571428571" style="2" customWidth="1"/>
    <col min="4612" max="4612" width="6.85714285714286" style="2" customWidth="1"/>
    <col min="4613" max="4613" width="9.85714285714286" style="2" customWidth="1"/>
    <col min="4614" max="4614" width="6.85714285714286" style="2" customWidth="1"/>
    <col min="4615" max="4615" width="7" style="2" customWidth="1"/>
    <col min="4616" max="4616" width="15.7142857142857" style="2" customWidth="1"/>
    <col min="4617" max="4617" width="15.8571428571429" style="2" customWidth="1"/>
    <col min="4618" max="4618" width="16.4285714285714" style="2" customWidth="1"/>
    <col min="4619" max="4864" width="9.14285714285714" style="2"/>
    <col min="4865" max="4865" width="16.2857142857143" style="2" customWidth="1"/>
    <col min="4866" max="4866" width="10.4285714285714" style="2" customWidth="1"/>
    <col min="4867" max="4867" width="6.71428571428571" style="2" customWidth="1"/>
    <col min="4868" max="4868" width="6.85714285714286" style="2" customWidth="1"/>
    <col min="4869" max="4869" width="9.85714285714286" style="2" customWidth="1"/>
    <col min="4870" max="4870" width="6.85714285714286" style="2" customWidth="1"/>
    <col min="4871" max="4871" width="7" style="2" customWidth="1"/>
    <col min="4872" max="4872" width="15.7142857142857" style="2" customWidth="1"/>
    <col min="4873" max="4873" width="15.8571428571429" style="2" customWidth="1"/>
    <col min="4874" max="4874" width="16.4285714285714" style="2" customWidth="1"/>
    <col min="4875" max="5120" width="9.14285714285714" style="2"/>
    <col min="5121" max="5121" width="16.2857142857143" style="2" customWidth="1"/>
    <col min="5122" max="5122" width="10.4285714285714" style="2" customWidth="1"/>
    <col min="5123" max="5123" width="6.71428571428571" style="2" customWidth="1"/>
    <col min="5124" max="5124" width="6.85714285714286" style="2" customWidth="1"/>
    <col min="5125" max="5125" width="9.85714285714286" style="2" customWidth="1"/>
    <col min="5126" max="5126" width="6.85714285714286" style="2" customWidth="1"/>
    <col min="5127" max="5127" width="7" style="2" customWidth="1"/>
    <col min="5128" max="5128" width="15.7142857142857" style="2" customWidth="1"/>
    <col min="5129" max="5129" width="15.8571428571429" style="2" customWidth="1"/>
    <col min="5130" max="5130" width="16.4285714285714" style="2" customWidth="1"/>
    <col min="5131" max="5376" width="9.14285714285714" style="2"/>
    <col min="5377" max="5377" width="16.2857142857143" style="2" customWidth="1"/>
    <col min="5378" max="5378" width="10.4285714285714" style="2" customWidth="1"/>
    <col min="5379" max="5379" width="6.71428571428571" style="2" customWidth="1"/>
    <col min="5380" max="5380" width="6.85714285714286" style="2" customWidth="1"/>
    <col min="5381" max="5381" width="9.85714285714286" style="2" customWidth="1"/>
    <col min="5382" max="5382" width="6.85714285714286" style="2" customWidth="1"/>
    <col min="5383" max="5383" width="7" style="2" customWidth="1"/>
    <col min="5384" max="5384" width="15.7142857142857" style="2" customWidth="1"/>
    <col min="5385" max="5385" width="15.8571428571429" style="2" customWidth="1"/>
    <col min="5386" max="5386" width="16.4285714285714" style="2" customWidth="1"/>
    <col min="5387" max="5632" width="9.14285714285714" style="2"/>
    <col min="5633" max="5633" width="16.2857142857143" style="2" customWidth="1"/>
    <col min="5634" max="5634" width="10.4285714285714" style="2" customWidth="1"/>
    <col min="5635" max="5635" width="6.71428571428571" style="2" customWidth="1"/>
    <col min="5636" max="5636" width="6.85714285714286" style="2" customWidth="1"/>
    <col min="5637" max="5637" width="9.85714285714286" style="2" customWidth="1"/>
    <col min="5638" max="5638" width="6.85714285714286" style="2" customWidth="1"/>
    <col min="5639" max="5639" width="7" style="2" customWidth="1"/>
    <col min="5640" max="5640" width="15.7142857142857" style="2" customWidth="1"/>
    <col min="5641" max="5641" width="15.8571428571429" style="2" customWidth="1"/>
    <col min="5642" max="5642" width="16.4285714285714" style="2" customWidth="1"/>
    <col min="5643" max="5888" width="9.14285714285714" style="2"/>
    <col min="5889" max="5889" width="16.2857142857143" style="2" customWidth="1"/>
    <col min="5890" max="5890" width="10.4285714285714" style="2" customWidth="1"/>
    <col min="5891" max="5891" width="6.71428571428571" style="2" customWidth="1"/>
    <col min="5892" max="5892" width="6.85714285714286" style="2" customWidth="1"/>
    <col min="5893" max="5893" width="9.85714285714286" style="2" customWidth="1"/>
    <col min="5894" max="5894" width="6.85714285714286" style="2" customWidth="1"/>
    <col min="5895" max="5895" width="7" style="2" customWidth="1"/>
    <col min="5896" max="5896" width="15.7142857142857" style="2" customWidth="1"/>
    <col min="5897" max="5897" width="15.8571428571429" style="2" customWidth="1"/>
    <col min="5898" max="5898" width="16.4285714285714" style="2" customWidth="1"/>
    <col min="5899" max="6144" width="9.14285714285714" style="2"/>
    <col min="6145" max="6145" width="16.2857142857143" style="2" customWidth="1"/>
    <col min="6146" max="6146" width="10.4285714285714" style="2" customWidth="1"/>
    <col min="6147" max="6147" width="6.71428571428571" style="2" customWidth="1"/>
    <col min="6148" max="6148" width="6.85714285714286" style="2" customWidth="1"/>
    <col min="6149" max="6149" width="9.85714285714286" style="2" customWidth="1"/>
    <col min="6150" max="6150" width="6.85714285714286" style="2" customWidth="1"/>
    <col min="6151" max="6151" width="7" style="2" customWidth="1"/>
    <col min="6152" max="6152" width="15.7142857142857" style="2" customWidth="1"/>
    <col min="6153" max="6153" width="15.8571428571429" style="2" customWidth="1"/>
    <col min="6154" max="6154" width="16.4285714285714" style="2" customWidth="1"/>
    <col min="6155" max="6400" width="9.14285714285714" style="2"/>
    <col min="6401" max="6401" width="16.2857142857143" style="2" customWidth="1"/>
    <col min="6402" max="6402" width="10.4285714285714" style="2" customWidth="1"/>
    <col min="6403" max="6403" width="6.71428571428571" style="2" customWidth="1"/>
    <col min="6404" max="6404" width="6.85714285714286" style="2" customWidth="1"/>
    <col min="6405" max="6405" width="9.85714285714286" style="2" customWidth="1"/>
    <col min="6406" max="6406" width="6.85714285714286" style="2" customWidth="1"/>
    <col min="6407" max="6407" width="7" style="2" customWidth="1"/>
    <col min="6408" max="6408" width="15.7142857142857" style="2" customWidth="1"/>
    <col min="6409" max="6409" width="15.8571428571429" style="2" customWidth="1"/>
    <col min="6410" max="6410" width="16.4285714285714" style="2" customWidth="1"/>
    <col min="6411" max="6656" width="9.14285714285714" style="2"/>
    <col min="6657" max="6657" width="16.2857142857143" style="2" customWidth="1"/>
    <col min="6658" max="6658" width="10.4285714285714" style="2" customWidth="1"/>
    <col min="6659" max="6659" width="6.71428571428571" style="2" customWidth="1"/>
    <col min="6660" max="6660" width="6.85714285714286" style="2" customWidth="1"/>
    <col min="6661" max="6661" width="9.85714285714286" style="2" customWidth="1"/>
    <col min="6662" max="6662" width="6.85714285714286" style="2" customWidth="1"/>
    <col min="6663" max="6663" width="7" style="2" customWidth="1"/>
    <col min="6664" max="6664" width="15.7142857142857" style="2" customWidth="1"/>
    <col min="6665" max="6665" width="15.8571428571429" style="2" customWidth="1"/>
    <col min="6666" max="6666" width="16.4285714285714" style="2" customWidth="1"/>
    <col min="6667" max="6912" width="9.14285714285714" style="2"/>
    <col min="6913" max="6913" width="16.2857142857143" style="2" customWidth="1"/>
    <col min="6914" max="6914" width="10.4285714285714" style="2" customWidth="1"/>
    <col min="6915" max="6915" width="6.71428571428571" style="2" customWidth="1"/>
    <col min="6916" max="6916" width="6.85714285714286" style="2" customWidth="1"/>
    <col min="6917" max="6917" width="9.85714285714286" style="2" customWidth="1"/>
    <col min="6918" max="6918" width="6.85714285714286" style="2" customWidth="1"/>
    <col min="6919" max="6919" width="7" style="2" customWidth="1"/>
    <col min="6920" max="6920" width="15.7142857142857" style="2" customWidth="1"/>
    <col min="6921" max="6921" width="15.8571428571429" style="2" customWidth="1"/>
    <col min="6922" max="6922" width="16.4285714285714" style="2" customWidth="1"/>
    <col min="6923" max="7168" width="9.14285714285714" style="2"/>
    <col min="7169" max="7169" width="16.2857142857143" style="2" customWidth="1"/>
    <col min="7170" max="7170" width="10.4285714285714" style="2" customWidth="1"/>
    <col min="7171" max="7171" width="6.71428571428571" style="2" customWidth="1"/>
    <col min="7172" max="7172" width="6.85714285714286" style="2" customWidth="1"/>
    <col min="7173" max="7173" width="9.85714285714286" style="2" customWidth="1"/>
    <col min="7174" max="7174" width="6.85714285714286" style="2" customWidth="1"/>
    <col min="7175" max="7175" width="7" style="2" customWidth="1"/>
    <col min="7176" max="7176" width="15.7142857142857" style="2" customWidth="1"/>
    <col min="7177" max="7177" width="15.8571428571429" style="2" customWidth="1"/>
    <col min="7178" max="7178" width="16.4285714285714" style="2" customWidth="1"/>
    <col min="7179" max="7424" width="9.14285714285714" style="2"/>
    <col min="7425" max="7425" width="16.2857142857143" style="2" customWidth="1"/>
    <col min="7426" max="7426" width="10.4285714285714" style="2" customWidth="1"/>
    <col min="7427" max="7427" width="6.71428571428571" style="2" customWidth="1"/>
    <col min="7428" max="7428" width="6.85714285714286" style="2" customWidth="1"/>
    <col min="7429" max="7429" width="9.85714285714286" style="2" customWidth="1"/>
    <col min="7430" max="7430" width="6.85714285714286" style="2" customWidth="1"/>
    <col min="7431" max="7431" width="7" style="2" customWidth="1"/>
    <col min="7432" max="7432" width="15.7142857142857" style="2" customWidth="1"/>
    <col min="7433" max="7433" width="15.8571428571429" style="2" customWidth="1"/>
    <col min="7434" max="7434" width="16.4285714285714" style="2" customWidth="1"/>
    <col min="7435" max="7680" width="9.14285714285714" style="2"/>
    <col min="7681" max="7681" width="16.2857142857143" style="2" customWidth="1"/>
    <col min="7682" max="7682" width="10.4285714285714" style="2" customWidth="1"/>
    <col min="7683" max="7683" width="6.71428571428571" style="2" customWidth="1"/>
    <col min="7684" max="7684" width="6.85714285714286" style="2" customWidth="1"/>
    <col min="7685" max="7685" width="9.85714285714286" style="2" customWidth="1"/>
    <col min="7686" max="7686" width="6.85714285714286" style="2" customWidth="1"/>
    <col min="7687" max="7687" width="7" style="2" customWidth="1"/>
    <col min="7688" max="7688" width="15.7142857142857" style="2" customWidth="1"/>
    <col min="7689" max="7689" width="15.8571428571429" style="2" customWidth="1"/>
    <col min="7690" max="7690" width="16.4285714285714" style="2" customWidth="1"/>
    <col min="7691" max="7936" width="9.14285714285714" style="2"/>
    <col min="7937" max="7937" width="16.2857142857143" style="2" customWidth="1"/>
    <col min="7938" max="7938" width="10.4285714285714" style="2" customWidth="1"/>
    <col min="7939" max="7939" width="6.71428571428571" style="2" customWidth="1"/>
    <col min="7940" max="7940" width="6.85714285714286" style="2" customWidth="1"/>
    <col min="7941" max="7941" width="9.85714285714286" style="2" customWidth="1"/>
    <col min="7942" max="7942" width="6.85714285714286" style="2" customWidth="1"/>
    <col min="7943" max="7943" width="7" style="2" customWidth="1"/>
    <col min="7944" max="7944" width="15.7142857142857" style="2" customWidth="1"/>
    <col min="7945" max="7945" width="15.8571428571429" style="2" customWidth="1"/>
    <col min="7946" max="7946" width="16.4285714285714" style="2" customWidth="1"/>
    <col min="7947" max="8192" width="9.14285714285714" style="2"/>
    <col min="8193" max="8193" width="16.2857142857143" style="2" customWidth="1"/>
    <col min="8194" max="8194" width="10.4285714285714" style="2" customWidth="1"/>
    <col min="8195" max="8195" width="6.71428571428571" style="2" customWidth="1"/>
    <col min="8196" max="8196" width="6.85714285714286" style="2" customWidth="1"/>
    <col min="8197" max="8197" width="9.85714285714286" style="2" customWidth="1"/>
    <col min="8198" max="8198" width="6.85714285714286" style="2" customWidth="1"/>
    <col min="8199" max="8199" width="7" style="2" customWidth="1"/>
    <col min="8200" max="8200" width="15.7142857142857" style="2" customWidth="1"/>
    <col min="8201" max="8201" width="15.8571428571429" style="2" customWidth="1"/>
    <col min="8202" max="8202" width="16.4285714285714" style="2" customWidth="1"/>
    <col min="8203" max="8448" width="9.14285714285714" style="2"/>
    <col min="8449" max="8449" width="16.2857142857143" style="2" customWidth="1"/>
    <col min="8450" max="8450" width="10.4285714285714" style="2" customWidth="1"/>
    <col min="8451" max="8451" width="6.71428571428571" style="2" customWidth="1"/>
    <col min="8452" max="8452" width="6.85714285714286" style="2" customWidth="1"/>
    <col min="8453" max="8453" width="9.85714285714286" style="2" customWidth="1"/>
    <col min="8454" max="8454" width="6.85714285714286" style="2" customWidth="1"/>
    <col min="8455" max="8455" width="7" style="2" customWidth="1"/>
    <col min="8456" max="8456" width="15.7142857142857" style="2" customWidth="1"/>
    <col min="8457" max="8457" width="15.8571428571429" style="2" customWidth="1"/>
    <col min="8458" max="8458" width="16.4285714285714" style="2" customWidth="1"/>
    <col min="8459" max="8704" width="9.14285714285714" style="2"/>
    <col min="8705" max="8705" width="16.2857142857143" style="2" customWidth="1"/>
    <col min="8706" max="8706" width="10.4285714285714" style="2" customWidth="1"/>
    <col min="8707" max="8707" width="6.71428571428571" style="2" customWidth="1"/>
    <col min="8708" max="8708" width="6.85714285714286" style="2" customWidth="1"/>
    <col min="8709" max="8709" width="9.85714285714286" style="2" customWidth="1"/>
    <col min="8710" max="8710" width="6.85714285714286" style="2" customWidth="1"/>
    <col min="8711" max="8711" width="7" style="2" customWidth="1"/>
    <col min="8712" max="8712" width="15.7142857142857" style="2" customWidth="1"/>
    <col min="8713" max="8713" width="15.8571428571429" style="2" customWidth="1"/>
    <col min="8714" max="8714" width="16.4285714285714" style="2" customWidth="1"/>
    <col min="8715" max="8960" width="9.14285714285714" style="2"/>
    <col min="8961" max="8961" width="16.2857142857143" style="2" customWidth="1"/>
    <col min="8962" max="8962" width="10.4285714285714" style="2" customWidth="1"/>
    <col min="8963" max="8963" width="6.71428571428571" style="2" customWidth="1"/>
    <col min="8964" max="8964" width="6.85714285714286" style="2" customWidth="1"/>
    <col min="8965" max="8965" width="9.85714285714286" style="2" customWidth="1"/>
    <col min="8966" max="8966" width="6.85714285714286" style="2" customWidth="1"/>
    <col min="8967" max="8967" width="7" style="2" customWidth="1"/>
    <col min="8968" max="8968" width="15.7142857142857" style="2" customWidth="1"/>
    <col min="8969" max="8969" width="15.8571428571429" style="2" customWidth="1"/>
    <col min="8970" max="8970" width="16.4285714285714" style="2" customWidth="1"/>
    <col min="8971" max="9216" width="9.14285714285714" style="2"/>
    <col min="9217" max="9217" width="16.2857142857143" style="2" customWidth="1"/>
    <col min="9218" max="9218" width="10.4285714285714" style="2" customWidth="1"/>
    <col min="9219" max="9219" width="6.71428571428571" style="2" customWidth="1"/>
    <col min="9220" max="9220" width="6.85714285714286" style="2" customWidth="1"/>
    <col min="9221" max="9221" width="9.85714285714286" style="2" customWidth="1"/>
    <col min="9222" max="9222" width="6.85714285714286" style="2" customWidth="1"/>
    <col min="9223" max="9223" width="7" style="2" customWidth="1"/>
    <col min="9224" max="9224" width="15.7142857142857" style="2" customWidth="1"/>
    <col min="9225" max="9225" width="15.8571428571429" style="2" customWidth="1"/>
    <col min="9226" max="9226" width="16.4285714285714" style="2" customWidth="1"/>
    <col min="9227" max="9472" width="9.14285714285714" style="2"/>
    <col min="9473" max="9473" width="16.2857142857143" style="2" customWidth="1"/>
    <col min="9474" max="9474" width="10.4285714285714" style="2" customWidth="1"/>
    <col min="9475" max="9475" width="6.71428571428571" style="2" customWidth="1"/>
    <col min="9476" max="9476" width="6.85714285714286" style="2" customWidth="1"/>
    <col min="9477" max="9477" width="9.85714285714286" style="2" customWidth="1"/>
    <col min="9478" max="9478" width="6.85714285714286" style="2" customWidth="1"/>
    <col min="9479" max="9479" width="7" style="2" customWidth="1"/>
    <col min="9480" max="9480" width="15.7142857142857" style="2" customWidth="1"/>
    <col min="9481" max="9481" width="15.8571428571429" style="2" customWidth="1"/>
    <col min="9482" max="9482" width="16.4285714285714" style="2" customWidth="1"/>
    <col min="9483" max="9728" width="9.14285714285714" style="2"/>
    <col min="9729" max="9729" width="16.2857142857143" style="2" customWidth="1"/>
    <col min="9730" max="9730" width="10.4285714285714" style="2" customWidth="1"/>
    <col min="9731" max="9731" width="6.71428571428571" style="2" customWidth="1"/>
    <col min="9732" max="9732" width="6.85714285714286" style="2" customWidth="1"/>
    <col min="9733" max="9733" width="9.85714285714286" style="2" customWidth="1"/>
    <col min="9734" max="9734" width="6.85714285714286" style="2" customWidth="1"/>
    <col min="9735" max="9735" width="7" style="2" customWidth="1"/>
    <col min="9736" max="9736" width="15.7142857142857" style="2" customWidth="1"/>
    <col min="9737" max="9737" width="15.8571428571429" style="2" customWidth="1"/>
    <col min="9738" max="9738" width="16.4285714285714" style="2" customWidth="1"/>
    <col min="9739" max="9984" width="9.14285714285714" style="2"/>
    <col min="9985" max="9985" width="16.2857142857143" style="2" customWidth="1"/>
    <col min="9986" max="9986" width="10.4285714285714" style="2" customWidth="1"/>
    <col min="9987" max="9987" width="6.71428571428571" style="2" customWidth="1"/>
    <col min="9988" max="9988" width="6.85714285714286" style="2" customWidth="1"/>
    <col min="9989" max="9989" width="9.85714285714286" style="2" customWidth="1"/>
    <col min="9990" max="9990" width="6.85714285714286" style="2" customWidth="1"/>
    <col min="9991" max="9991" width="7" style="2" customWidth="1"/>
    <col min="9992" max="9992" width="15.7142857142857" style="2" customWidth="1"/>
    <col min="9993" max="9993" width="15.8571428571429" style="2" customWidth="1"/>
    <col min="9994" max="9994" width="16.4285714285714" style="2" customWidth="1"/>
    <col min="9995" max="10240" width="9.14285714285714" style="2"/>
    <col min="10241" max="10241" width="16.2857142857143" style="2" customWidth="1"/>
    <col min="10242" max="10242" width="10.4285714285714" style="2" customWidth="1"/>
    <col min="10243" max="10243" width="6.71428571428571" style="2" customWidth="1"/>
    <col min="10244" max="10244" width="6.85714285714286" style="2" customWidth="1"/>
    <col min="10245" max="10245" width="9.85714285714286" style="2" customWidth="1"/>
    <col min="10246" max="10246" width="6.85714285714286" style="2" customWidth="1"/>
    <col min="10247" max="10247" width="7" style="2" customWidth="1"/>
    <col min="10248" max="10248" width="15.7142857142857" style="2" customWidth="1"/>
    <col min="10249" max="10249" width="15.8571428571429" style="2" customWidth="1"/>
    <col min="10250" max="10250" width="16.4285714285714" style="2" customWidth="1"/>
    <col min="10251" max="10496" width="9.14285714285714" style="2"/>
    <col min="10497" max="10497" width="16.2857142857143" style="2" customWidth="1"/>
    <col min="10498" max="10498" width="10.4285714285714" style="2" customWidth="1"/>
    <col min="10499" max="10499" width="6.71428571428571" style="2" customWidth="1"/>
    <col min="10500" max="10500" width="6.85714285714286" style="2" customWidth="1"/>
    <col min="10501" max="10501" width="9.85714285714286" style="2" customWidth="1"/>
    <col min="10502" max="10502" width="6.85714285714286" style="2" customWidth="1"/>
    <col min="10503" max="10503" width="7" style="2" customWidth="1"/>
    <col min="10504" max="10504" width="15.7142857142857" style="2" customWidth="1"/>
    <col min="10505" max="10505" width="15.8571428571429" style="2" customWidth="1"/>
    <col min="10506" max="10506" width="16.4285714285714" style="2" customWidth="1"/>
    <col min="10507" max="10752" width="9.14285714285714" style="2"/>
    <col min="10753" max="10753" width="16.2857142857143" style="2" customWidth="1"/>
    <col min="10754" max="10754" width="10.4285714285714" style="2" customWidth="1"/>
    <col min="10755" max="10755" width="6.71428571428571" style="2" customWidth="1"/>
    <col min="10756" max="10756" width="6.85714285714286" style="2" customWidth="1"/>
    <col min="10757" max="10757" width="9.85714285714286" style="2" customWidth="1"/>
    <col min="10758" max="10758" width="6.85714285714286" style="2" customWidth="1"/>
    <col min="10759" max="10759" width="7" style="2" customWidth="1"/>
    <col min="10760" max="10760" width="15.7142857142857" style="2" customWidth="1"/>
    <col min="10761" max="10761" width="15.8571428571429" style="2" customWidth="1"/>
    <col min="10762" max="10762" width="16.4285714285714" style="2" customWidth="1"/>
    <col min="10763" max="11008" width="9.14285714285714" style="2"/>
    <col min="11009" max="11009" width="16.2857142857143" style="2" customWidth="1"/>
    <col min="11010" max="11010" width="10.4285714285714" style="2" customWidth="1"/>
    <col min="11011" max="11011" width="6.71428571428571" style="2" customWidth="1"/>
    <col min="11012" max="11012" width="6.85714285714286" style="2" customWidth="1"/>
    <col min="11013" max="11013" width="9.85714285714286" style="2" customWidth="1"/>
    <col min="11014" max="11014" width="6.85714285714286" style="2" customWidth="1"/>
    <col min="11015" max="11015" width="7" style="2" customWidth="1"/>
    <col min="11016" max="11016" width="15.7142857142857" style="2" customWidth="1"/>
    <col min="11017" max="11017" width="15.8571428571429" style="2" customWidth="1"/>
    <col min="11018" max="11018" width="16.4285714285714" style="2" customWidth="1"/>
    <col min="11019" max="11264" width="9.14285714285714" style="2"/>
    <col min="11265" max="11265" width="16.2857142857143" style="2" customWidth="1"/>
    <col min="11266" max="11266" width="10.4285714285714" style="2" customWidth="1"/>
    <col min="11267" max="11267" width="6.71428571428571" style="2" customWidth="1"/>
    <col min="11268" max="11268" width="6.85714285714286" style="2" customWidth="1"/>
    <col min="11269" max="11269" width="9.85714285714286" style="2" customWidth="1"/>
    <col min="11270" max="11270" width="6.85714285714286" style="2" customWidth="1"/>
    <col min="11271" max="11271" width="7" style="2" customWidth="1"/>
    <col min="11272" max="11272" width="15.7142857142857" style="2" customWidth="1"/>
    <col min="11273" max="11273" width="15.8571428571429" style="2" customWidth="1"/>
    <col min="11274" max="11274" width="16.4285714285714" style="2" customWidth="1"/>
    <col min="11275" max="11520" width="9.14285714285714" style="2"/>
    <col min="11521" max="11521" width="16.2857142857143" style="2" customWidth="1"/>
    <col min="11522" max="11522" width="10.4285714285714" style="2" customWidth="1"/>
    <col min="11523" max="11523" width="6.71428571428571" style="2" customWidth="1"/>
    <col min="11524" max="11524" width="6.85714285714286" style="2" customWidth="1"/>
    <col min="11525" max="11525" width="9.85714285714286" style="2" customWidth="1"/>
    <col min="11526" max="11526" width="6.85714285714286" style="2" customWidth="1"/>
    <col min="11527" max="11527" width="7" style="2" customWidth="1"/>
    <col min="11528" max="11528" width="15.7142857142857" style="2" customWidth="1"/>
    <col min="11529" max="11529" width="15.8571428571429" style="2" customWidth="1"/>
    <col min="11530" max="11530" width="16.4285714285714" style="2" customWidth="1"/>
    <col min="11531" max="11776" width="9.14285714285714" style="2"/>
    <col min="11777" max="11777" width="16.2857142857143" style="2" customWidth="1"/>
    <col min="11778" max="11778" width="10.4285714285714" style="2" customWidth="1"/>
    <col min="11779" max="11779" width="6.71428571428571" style="2" customWidth="1"/>
    <col min="11780" max="11780" width="6.85714285714286" style="2" customWidth="1"/>
    <col min="11781" max="11781" width="9.85714285714286" style="2" customWidth="1"/>
    <col min="11782" max="11782" width="6.85714285714286" style="2" customWidth="1"/>
    <col min="11783" max="11783" width="7" style="2" customWidth="1"/>
    <col min="11784" max="11784" width="15.7142857142857" style="2" customWidth="1"/>
    <col min="11785" max="11785" width="15.8571428571429" style="2" customWidth="1"/>
    <col min="11786" max="11786" width="16.4285714285714" style="2" customWidth="1"/>
    <col min="11787" max="12032" width="9.14285714285714" style="2"/>
    <col min="12033" max="12033" width="16.2857142857143" style="2" customWidth="1"/>
    <col min="12034" max="12034" width="10.4285714285714" style="2" customWidth="1"/>
    <col min="12035" max="12035" width="6.71428571428571" style="2" customWidth="1"/>
    <col min="12036" max="12036" width="6.85714285714286" style="2" customWidth="1"/>
    <col min="12037" max="12037" width="9.85714285714286" style="2" customWidth="1"/>
    <col min="12038" max="12038" width="6.85714285714286" style="2" customWidth="1"/>
    <col min="12039" max="12039" width="7" style="2" customWidth="1"/>
    <col min="12040" max="12040" width="15.7142857142857" style="2" customWidth="1"/>
    <col min="12041" max="12041" width="15.8571428571429" style="2" customWidth="1"/>
    <col min="12042" max="12042" width="16.4285714285714" style="2" customWidth="1"/>
    <col min="12043" max="12288" width="9.14285714285714" style="2"/>
    <col min="12289" max="12289" width="16.2857142857143" style="2" customWidth="1"/>
    <col min="12290" max="12290" width="10.4285714285714" style="2" customWidth="1"/>
    <col min="12291" max="12291" width="6.71428571428571" style="2" customWidth="1"/>
    <col min="12292" max="12292" width="6.85714285714286" style="2" customWidth="1"/>
    <col min="12293" max="12293" width="9.85714285714286" style="2" customWidth="1"/>
    <col min="12294" max="12294" width="6.85714285714286" style="2" customWidth="1"/>
    <col min="12295" max="12295" width="7" style="2" customWidth="1"/>
    <col min="12296" max="12296" width="15.7142857142857" style="2" customWidth="1"/>
    <col min="12297" max="12297" width="15.8571428571429" style="2" customWidth="1"/>
    <col min="12298" max="12298" width="16.4285714285714" style="2" customWidth="1"/>
    <col min="12299" max="12544" width="9.14285714285714" style="2"/>
    <col min="12545" max="12545" width="16.2857142857143" style="2" customWidth="1"/>
    <col min="12546" max="12546" width="10.4285714285714" style="2" customWidth="1"/>
    <col min="12547" max="12547" width="6.71428571428571" style="2" customWidth="1"/>
    <col min="12548" max="12548" width="6.85714285714286" style="2" customWidth="1"/>
    <col min="12549" max="12549" width="9.85714285714286" style="2" customWidth="1"/>
    <col min="12550" max="12550" width="6.85714285714286" style="2" customWidth="1"/>
    <col min="12551" max="12551" width="7" style="2" customWidth="1"/>
    <col min="12552" max="12552" width="15.7142857142857" style="2" customWidth="1"/>
    <col min="12553" max="12553" width="15.8571428571429" style="2" customWidth="1"/>
    <col min="12554" max="12554" width="16.4285714285714" style="2" customWidth="1"/>
    <col min="12555" max="12800" width="9.14285714285714" style="2"/>
    <col min="12801" max="12801" width="16.2857142857143" style="2" customWidth="1"/>
    <col min="12802" max="12802" width="10.4285714285714" style="2" customWidth="1"/>
    <col min="12803" max="12803" width="6.71428571428571" style="2" customWidth="1"/>
    <col min="12804" max="12804" width="6.85714285714286" style="2" customWidth="1"/>
    <col min="12805" max="12805" width="9.85714285714286" style="2" customWidth="1"/>
    <col min="12806" max="12806" width="6.85714285714286" style="2" customWidth="1"/>
    <col min="12807" max="12807" width="7" style="2" customWidth="1"/>
    <col min="12808" max="12808" width="15.7142857142857" style="2" customWidth="1"/>
    <col min="12809" max="12809" width="15.8571428571429" style="2" customWidth="1"/>
    <col min="12810" max="12810" width="16.4285714285714" style="2" customWidth="1"/>
    <col min="12811" max="13056" width="9.14285714285714" style="2"/>
    <col min="13057" max="13057" width="16.2857142857143" style="2" customWidth="1"/>
    <col min="13058" max="13058" width="10.4285714285714" style="2" customWidth="1"/>
    <col min="13059" max="13059" width="6.71428571428571" style="2" customWidth="1"/>
    <col min="13060" max="13060" width="6.85714285714286" style="2" customWidth="1"/>
    <col min="13061" max="13061" width="9.85714285714286" style="2" customWidth="1"/>
    <col min="13062" max="13062" width="6.85714285714286" style="2" customWidth="1"/>
    <col min="13063" max="13063" width="7" style="2" customWidth="1"/>
    <col min="13064" max="13064" width="15.7142857142857" style="2" customWidth="1"/>
    <col min="13065" max="13065" width="15.8571428571429" style="2" customWidth="1"/>
    <col min="13066" max="13066" width="16.4285714285714" style="2" customWidth="1"/>
    <col min="13067" max="13312" width="9.14285714285714" style="2"/>
    <col min="13313" max="13313" width="16.2857142857143" style="2" customWidth="1"/>
    <col min="13314" max="13314" width="10.4285714285714" style="2" customWidth="1"/>
    <col min="13315" max="13315" width="6.71428571428571" style="2" customWidth="1"/>
    <col min="13316" max="13316" width="6.85714285714286" style="2" customWidth="1"/>
    <col min="13317" max="13317" width="9.85714285714286" style="2" customWidth="1"/>
    <col min="13318" max="13318" width="6.85714285714286" style="2" customWidth="1"/>
    <col min="13319" max="13319" width="7" style="2" customWidth="1"/>
    <col min="13320" max="13320" width="15.7142857142857" style="2" customWidth="1"/>
    <col min="13321" max="13321" width="15.8571428571429" style="2" customWidth="1"/>
    <col min="13322" max="13322" width="16.4285714285714" style="2" customWidth="1"/>
    <col min="13323" max="13568" width="9.14285714285714" style="2"/>
    <col min="13569" max="13569" width="16.2857142857143" style="2" customWidth="1"/>
    <col min="13570" max="13570" width="10.4285714285714" style="2" customWidth="1"/>
    <col min="13571" max="13571" width="6.71428571428571" style="2" customWidth="1"/>
    <col min="13572" max="13572" width="6.85714285714286" style="2" customWidth="1"/>
    <col min="13573" max="13573" width="9.85714285714286" style="2" customWidth="1"/>
    <col min="13574" max="13574" width="6.85714285714286" style="2" customWidth="1"/>
    <col min="13575" max="13575" width="7" style="2" customWidth="1"/>
    <col min="13576" max="13576" width="15.7142857142857" style="2" customWidth="1"/>
    <col min="13577" max="13577" width="15.8571428571429" style="2" customWidth="1"/>
    <col min="13578" max="13578" width="16.4285714285714" style="2" customWidth="1"/>
    <col min="13579" max="13824" width="9.14285714285714" style="2"/>
    <col min="13825" max="13825" width="16.2857142857143" style="2" customWidth="1"/>
    <col min="13826" max="13826" width="10.4285714285714" style="2" customWidth="1"/>
    <col min="13827" max="13827" width="6.71428571428571" style="2" customWidth="1"/>
    <col min="13828" max="13828" width="6.85714285714286" style="2" customWidth="1"/>
    <col min="13829" max="13829" width="9.85714285714286" style="2" customWidth="1"/>
    <col min="13830" max="13830" width="6.85714285714286" style="2" customWidth="1"/>
    <col min="13831" max="13831" width="7" style="2" customWidth="1"/>
    <col min="13832" max="13832" width="15.7142857142857" style="2" customWidth="1"/>
    <col min="13833" max="13833" width="15.8571428571429" style="2" customWidth="1"/>
    <col min="13834" max="13834" width="16.4285714285714" style="2" customWidth="1"/>
    <col min="13835" max="14080" width="9.14285714285714" style="2"/>
    <col min="14081" max="14081" width="16.2857142857143" style="2" customWidth="1"/>
    <col min="14082" max="14082" width="10.4285714285714" style="2" customWidth="1"/>
    <col min="14083" max="14083" width="6.71428571428571" style="2" customWidth="1"/>
    <col min="14084" max="14084" width="6.85714285714286" style="2" customWidth="1"/>
    <col min="14085" max="14085" width="9.85714285714286" style="2" customWidth="1"/>
    <col min="14086" max="14086" width="6.85714285714286" style="2" customWidth="1"/>
    <col min="14087" max="14087" width="7" style="2" customWidth="1"/>
    <col min="14088" max="14088" width="15.7142857142857" style="2" customWidth="1"/>
    <col min="14089" max="14089" width="15.8571428571429" style="2" customWidth="1"/>
    <col min="14090" max="14090" width="16.4285714285714" style="2" customWidth="1"/>
    <col min="14091" max="14336" width="9.14285714285714" style="2"/>
    <col min="14337" max="14337" width="16.2857142857143" style="2" customWidth="1"/>
    <col min="14338" max="14338" width="10.4285714285714" style="2" customWidth="1"/>
    <col min="14339" max="14339" width="6.71428571428571" style="2" customWidth="1"/>
    <col min="14340" max="14340" width="6.85714285714286" style="2" customWidth="1"/>
    <col min="14341" max="14341" width="9.85714285714286" style="2" customWidth="1"/>
    <col min="14342" max="14342" width="6.85714285714286" style="2" customWidth="1"/>
    <col min="14343" max="14343" width="7" style="2" customWidth="1"/>
    <col min="14344" max="14344" width="15.7142857142857" style="2" customWidth="1"/>
    <col min="14345" max="14345" width="15.8571428571429" style="2" customWidth="1"/>
    <col min="14346" max="14346" width="16.4285714285714" style="2" customWidth="1"/>
    <col min="14347" max="14592" width="9.14285714285714" style="2"/>
    <col min="14593" max="14593" width="16.2857142857143" style="2" customWidth="1"/>
    <col min="14594" max="14594" width="10.4285714285714" style="2" customWidth="1"/>
    <col min="14595" max="14595" width="6.71428571428571" style="2" customWidth="1"/>
    <col min="14596" max="14596" width="6.85714285714286" style="2" customWidth="1"/>
    <col min="14597" max="14597" width="9.85714285714286" style="2" customWidth="1"/>
    <col min="14598" max="14598" width="6.85714285714286" style="2" customWidth="1"/>
    <col min="14599" max="14599" width="7" style="2" customWidth="1"/>
    <col min="14600" max="14600" width="15.7142857142857" style="2" customWidth="1"/>
    <col min="14601" max="14601" width="15.8571428571429" style="2" customWidth="1"/>
    <col min="14602" max="14602" width="16.4285714285714" style="2" customWidth="1"/>
    <col min="14603" max="14848" width="9.14285714285714" style="2"/>
    <col min="14849" max="14849" width="16.2857142857143" style="2" customWidth="1"/>
    <col min="14850" max="14850" width="10.4285714285714" style="2" customWidth="1"/>
    <col min="14851" max="14851" width="6.71428571428571" style="2" customWidth="1"/>
    <col min="14852" max="14852" width="6.85714285714286" style="2" customWidth="1"/>
    <col min="14853" max="14853" width="9.85714285714286" style="2" customWidth="1"/>
    <col min="14854" max="14854" width="6.85714285714286" style="2" customWidth="1"/>
    <col min="14855" max="14855" width="7" style="2" customWidth="1"/>
    <col min="14856" max="14856" width="15.7142857142857" style="2" customWidth="1"/>
    <col min="14857" max="14857" width="15.8571428571429" style="2" customWidth="1"/>
    <col min="14858" max="14858" width="16.4285714285714" style="2" customWidth="1"/>
    <col min="14859" max="15104" width="9.14285714285714" style="2"/>
    <col min="15105" max="15105" width="16.2857142857143" style="2" customWidth="1"/>
    <col min="15106" max="15106" width="10.4285714285714" style="2" customWidth="1"/>
    <col min="15107" max="15107" width="6.71428571428571" style="2" customWidth="1"/>
    <col min="15108" max="15108" width="6.85714285714286" style="2" customWidth="1"/>
    <col min="15109" max="15109" width="9.85714285714286" style="2" customWidth="1"/>
    <col min="15110" max="15110" width="6.85714285714286" style="2" customWidth="1"/>
    <col min="15111" max="15111" width="7" style="2" customWidth="1"/>
    <col min="15112" max="15112" width="15.7142857142857" style="2" customWidth="1"/>
    <col min="15113" max="15113" width="15.8571428571429" style="2" customWidth="1"/>
    <col min="15114" max="15114" width="16.4285714285714" style="2" customWidth="1"/>
    <col min="15115" max="15360" width="9.14285714285714" style="2"/>
    <col min="15361" max="15361" width="16.2857142857143" style="2" customWidth="1"/>
    <col min="15362" max="15362" width="10.4285714285714" style="2" customWidth="1"/>
    <col min="15363" max="15363" width="6.71428571428571" style="2" customWidth="1"/>
    <col min="15364" max="15364" width="6.85714285714286" style="2" customWidth="1"/>
    <col min="15365" max="15365" width="9.85714285714286" style="2" customWidth="1"/>
    <col min="15366" max="15366" width="6.85714285714286" style="2" customWidth="1"/>
    <col min="15367" max="15367" width="7" style="2" customWidth="1"/>
    <col min="15368" max="15368" width="15.7142857142857" style="2" customWidth="1"/>
    <col min="15369" max="15369" width="15.8571428571429" style="2" customWidth="1"/>
    <col min="15370" max="15370" width="16.4285714285714" style="2" customWidth="1"/>
    <col min="15371" max="15616" width="9.14285714285714" style="2"/>
    <col min="15617" max="15617" width="16.2857142857143" style="2" customWidth="1"/>
    <col min="15618" max="15618" width="10.4285714285714" style="2" customWidth="1"/>
    <col min="15619" max="15619" width="6.71428571428571" style="2" customWidth="1"/>
    <col min="15620" max="15620" width="6.85714285714286" style="2" customWidth="1"/>
    <col min="15621" max="15621" width="9.85714285714286" style="2" customWidth="1"/>
    <col min="15622" max="15622" width="6.85714285714286" style="2" customWidth="1"/>
    <col min="15623" max="15623" width="7" style="2" customWidth="1"/>
    <col min="15624" max="15624" width="15.7142857142857" style="2" customWidth="1"/>
    <col min="15625" max="15625" width="15.8571428571429" style="2" customWidth="1"/>
    <col min="15626" max="15626" width="16.4285714285714" style="2" customWidth="1"/>
    <col min="15627" max="15872" width="9.14285714285714" style="2"/>
    <col min="15873" max="15873" width="16.2857142857143" style="2" customWidth="1"/>
    <col min="15874" max="15874" width="10.4285714285714" style="2" customWidth="1"/>
    <col min="15875" max="15875" width="6.71428571428571" style="2" customWidth="1"/>
    <col min="15876" max="15876" width="6.85714285714286" style="2" customWidth="1"/>
    <col min="15877" max="15877" width="9.85714285714286" style="2" customWidth="1"/>
    <col min="15878" max="15878" width="6.85714285714286" style="2" customWidth="1"/>
    <col min="15879" max="15879" width="7" style="2" customWidth="1"/>
    <col min="15880" max="15880" width="15.7142857142857" style="2" customWidth="1"/>
    <col min="15881" max="15881" width="15.8571428571429" style="2" customWidth="1"/>
    <col min="15882" max="15882" width="16.4285714285714" style="2" customWidth="1"/>
    <col min="15883" max="16128" width="9.14285714285714" style="2"/>
    <col min="16129" max="16129" width="16.2857142857143" style="2" customWidth="1"/>
    <col min="16130" max="16130" width="10.4285714285714" style="2" customWidth="1"/>
    <col min="16131" max="16131" width="6.71428571428571" style="2" customWidth="1"/>
    <col min="16132" max="16132" width="6.85714285714286" style="2" customWidth="1"/>
    <col min="16133" max="16133" width="9.85714285714286" style="2" customWidth="1"/>
    <col min="16134" max="16134" width="6.85714285714286" style="2" customWidth="1"/>
    <col min="16135" max="16135" width="7" style="2" customWidth="1"/>
    <col min="16136" max="16136" width="15.7142857142857" style="2" customWidth="1"/>
    <col min="16137" max="16137" width="15.8571428571429" style="2" customWidth="1"/>
    <col min="16138" max="16138" width="16.4285714285714" style="2" customWidth="1"/>
    <col min="16139" max="16384" width="9.14285714285714" style="2"/>
  </cols>
  <sheetData>
    <row r="1" s="1" customFormat="1" ht="15.75" spans="6:13">
      <c r="F1" s="3" t="s">
        <v>999</v>
      </c>
      <c r="G1" s="3"/>
      <c r="H1" s="3"/>
      <c r="I1" s="3"/>
      <c r="J1" s="3"/>
      <c r="M1" s="20"/>
    </row>
    <row r="2" s="1" customFormat="1" ht="15.75" spans="6:13">
      <c r="F2" s="4" t="s">
        <v>1000</v>
      </c>
      <c r="G2" s="4"/>
      <c r="H2" s="4"/>
      <c r="I2" s="4"/>
      <c r="J2" s="4"/>
      <c r="M2" s="20"/>
    </row>
    <row r="3" s="1" customFormat="1" ht="15.75" spans="6:13">
      <c r="F3" s="4" t="s">
        <v>929</v>
      </c>
      <c r="G3" s="4"/>
      <c r="H3" s="4"/>
      <c r="I3" s="4"/>
      <c r="J3" s="4"/>
      <c r="M3" s="20"/>
    </row>
    <row r="4" s="1" customFormat="1" ht="15.75" spans="6:13">
      <c r="F4" s="4" t="s">
        <v>3</v>
      </c>
      <c r="G4" s="4"/>
      <c r="H4" s="4"/>
      <c r="I4" s="4"/>
      <c r="J4" s="4"/>
      <c r="M4" s="20"/>
    </row>
    <row r="5" s="1" customFormat="1" ht="15.75" spans="6:13">
      <c r="F5" s="4" t="s">
        <v>1001</v>
      </c>
      <c r="G5" s="4"/>
      <c r="H5" s="4"/>
      <c r="I5" s="4"/>
      <c r="J5" s="4"/>
      <c r="M5" s="20"/>
    </row>
    <row r="6" s="1" customFormat="1" ht="15.75" spans="6:13">
      <c r="F6" s="4" t="s">
        <v>1002</v>
      </c>
      <c r="G6" s="4"/>
      <c r="H6" s="4"/>
      <c r="I6" s="4"/>
      <c r="J6" s="4"/>
      <c r="M6" s="20"/>
    </row>
    <row r="7" s="1" customFormat="1" ht="15.75" spans="6:13">
      <c r="F7" s="5" t="s">
        <v>3</v>
      </c>
      <c r="G7" s="5"/>
      <c r="H7" s="5"/>
      <c r="I7" s="5"/>
      <c r="J7" s="5"/>
      <c r="M7" s="20"/>
    </row>
    <row r="8" s="1" customFormat="1" ht="15.75" spans="6:13">
      <c r="F8" s="4" t="s">
        <v>1003</v>
      </c>
      <c r="G8" s="4"/>
      <c r="H8" s="4"/>
      <c r="I8" s="4"/>
      <c r="J8" s="4"/>
      <c r="M8" s="20"/>
    </row>
    <row r="9" spans="13:13">
      <c r="M9" s="21"/>
    </row>
    <row r="10" spans="1:13">
      <c r="A10" s="6" t="s">
        <v>1004</v>
      </c>
      <c r="B10" s="6"/>
      <c r="C10" s="6"/>
      <c r="D10" s="6"/>
      <c r="E10" s="6"/>
      <c r="F10" s="6"/>
      <c r="G10" s="6"/>
      <c r="H10" s="6"/>
      <c r="I10" s="6"/>
      <c r="J10" s="6"/>
      <c r="M10" s="21"/>
    </row>
    <row r="11" spans="1:13">
      <c r="A11" s="6" t="s">
        <v>1005</v>
      </c>
      <c r="B11" s="6"/>
      <c r="C11" s="6"/>
      <c r="D11" s="6"/>
      <c r="E11" s="6"/>
      <c r="F11" s="6"/>
      <c r="G11" s="6"/>
      <c r="H11" s="6"/>
      <c r="I11" s="6"/>
      <c r="J11" s="6"/>
      <c r="M11" s="21"/>
    </row>
    <row r="12" spans="1:13">
      <c r="A12" s="7"/>
      <c r="B12" s="7"/>
      <c r="C12" s="7"/>
      <c r="D12" s="7"/>
      <c r="E12" s="7"/>
      <c r="F12" s="7"/>
      <c r="G12" s="7"/>
      <c r="M12" s="21"/>
    </row>
    <row r="13" spans="9:13">
      <c r="I13" s="22" t="s">
        <v>885</v>
      </c>
      <c r="J13" s="22"/>
      <c r="M13" s="21"/>
    </row>
    <row r="14" customHeight="1" spans="1:13">
      <c r="A14" s="8"/>
      <c r="B14" s="8" t="s">
        <v>1006</v>
      </c>
      <c r="C14" s="8" t="s">
        <v>16</v>
      </c>
      <c r="D14" s="8"/>
      <c r="E14" s="8" t="s">
        <v>1007</v>
      </c>
      <c r="F14" s="8" t="s">
        <v>16</v>
      </c>
      <c r="G14" s="8"/>
      <c r="H14" s="9" t="s">
        <v>1008</v>
      </c>
      <c r="I14" s="8" t="s">
        <v>1009</v>
      </c>
      <c r="J14" s="8" t="s">
        <v>1010</v>
      </c>
      <c r="K14" s="23" t="s">
        <v>16</v>
      </c>
      <c r="L14" s="24"/>
      <c r="M14" s="21"/>
    </row>
    <row r="15" ht="38.25" spans="1:13">
      <c r="A15" s="9"/>
      <c r="B15" s="9"/>
      <c r="C15" s="9" t="s">
        <v>1011</v>
      </c>
      <c r="D15" s="9" t="s">
        <v>1012</v>
      </c>
      <c r="E15" s="9"/>
      <c r="F15" s="9" t="s">
        <v>1011</v>
      </c>
      <c r="G15" s="9" t="s">
        <v>1012</v>
      </c>
      <c r="H15" s="10"/>
      <c r="I15" s="9"/>
      <c r="J15" s="9"/>
      <c r="K15" s="9" t="s">
        <v>1011</v>
      </c>
      <c r="L15" s="9" t="s">
        <v>1012</v>
      </c>
      <c r="M15" s="21"/>
    </row>
    <row r="16" spans="1:13">
      <c r="A16" s="11" t="s">
        <v>1013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25"/>
      <c r="M16" s="21"/>
    </row>
    <row r="17" spans="1:13">
      <c r="A17" s="13" t="s">
        <v>1014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26"/>
      <c r="M17" s="21"/>
    </row>
    <row r="18" spans="1:13">
      <c r="A18" s="15"/>
      <c r="B18" s="16"/>
      <c r="C18" s="16"/>
      <c r="D18" s="16"/>
      <c r="E18" s="16"/>
      <c r="F18" s="16"/>
      <c r="G18" s="16"/>
      <c r="H18" s="16"/>
      <c r="I18" s="16"/>
      <c r="J18" s="16">
        <f>K18+L18</f>
        <v>0</v>
      </c>
      <c r="K18" s="16"/>
      <c r="L18" s="16"/>
      <c r="M18" s="21"/>
    </row>
    <row r="19" spans="1:13">
      <c r="A19" s="17" t="s">
        <v>998</v>
      </c>
      <c r="B19" s="16">
        <f t="shared" ref="B19:J19" si="0">SUM(B18:B18)</f>
        <v>0</v>
      </c>
      <c r="C19" s="16">
        <f t="shared" si="0"/>
        <v>0</v>
      </c>
      <c r="D19" s="16">
        <f t="shared" si="0"/>
        <v>0</v>
      </c>
      <c r="E19" s="16">
        <f t="shared" si="0"/>
        <v>0</v>
      </c>
      <c r="F19" s="16">
        <f t="shared" si="0"/>
        <v>0</v>
      </c>
      <c r="G19" s="16">
        <f t="shared" si="0"/>
        <v>0</v>
      </c>
      <c r="H19" s="16">
        <f t="shared" si="0"/>
        <v>0</v>
      </c>
      <c r="I19" s="16">
        <f t="shared" si="0"/>
        <v>0</v>
      </c>
      <c r="J19" s="27">
        <f t="shared" si="0"/>
        <v>0</v>
      </c>
      <c r="K19" s="27">
        <f t="shared" ref="K19:L19" si="1">SUM(K18:K18)</f>
        <v>0</v>
      </c>
      <c r="L19" s="27">
        <f t="shared" si="1"/>
        <v>0</v>
      </c>
      <c r="M19" s="21"/>
    </row>
    <row r="20" spans="1:13">
      <c r="A20" s="18" t="s">
        <v>905</v>
      </c>
      <c r="B20" s="19">
        <f>SUM(B19)</f>
        <v>0</v>
      </c>
      <c r="C20" s="19">
        <f t="shared" ref="C20:L20" si="2">SUM(C19)</f>
        <v>0</v>
      </c>
      <c r="D20" s="19">
        <f t="shared" si="2"/>
        <v>0</v>
      </c>
      <c r="E20" s="19">
        <f t="shared" si="2"/>
        <v>0</v>
      </c>
      <c r="F20" s="19">
        <f t="shared" si="2"/>
        <v>0</v>
      </c>
      <c r="G20" s="19">
        <f t="shared" si="2"/>
        <v>0</v>
      </c>
      <c r="H20" s="19">
        <f t="shared" si="2"/>
        <v>0</v>
      </c>
      <c r="I20" s="19">
        <f t="shared" si="2"/>
        <v>0</v>
      </c>
      <c r="J20" s="19">
        <f t="shared" si="2"/>
        <v>0</v>
      </c>
      <c r="K20" s="19">
        <f t="shared" si="2"/>
        <v>0</v>
      </c>
      <c r="L20" s="19">
        <f t="shared" si="2"/>
        <v>0</v>
      </c>
      <c r="M20" s="21"/>
    </row>
  </sheetData>
  <mergeCells count="22">
    <mergeCell ref="F1:J1"/>
    <mergeCell ref="F2:J2"/>
    <mergeCell ref="F3:J3"/>
    <mergeCell ref="F4:J4"/>
    <mergeCell ref="F5:J5"/>
    <mergeCell ref="F6:J6"/>
    <mergeCell ref="F7:J7"/>
    <mergeCell ref="F8:J8"/>
    <mergeCell ref="A10:J10"/>
    <mergeCell ref="A11:J11"/>
    <mergeCell ref="I13:J13"/>
    <mergeCell ref="C14:D14"/>
    <mergeCell ref="F14:G14"/>
    <mergeCell ref="K14:L14"/>
    <mergeCell ref="A16:L16"/>
    <mergeCell ref="A17:L17"/>
    <mergeCell ref="A14:A15"/>
    <mergeCell ref="B14:B15"/>
    <mergeCell ref="E14:E15"/>
    <mergeCell ref="H14:H15"/>
    <mergeCell ref="I14:I15"/>
    <mergeCell ref="J14:J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E33"/>
  <sheetViews>
    <sheetView workbookViewId="0">
      <selection activeCell="L17" sqref="L17"/>
    </sheetView>
  </sheetViews>
  <sheetFormatPr defaultColWidth="9" defaultRowHeight="15.75" outlineLevelCol="4"/>
  <cols>
    <col min="1" max="1" width="75.1428571428571" style="428" customWidth="1"/>
    <col min="2" max="2" width="18" style="428" customWidth="1"/>
    <col min="3" max="3" width="16" style="428" customWidth="1"/>
    <col min="4" max="256" width="9.14285714285714" style="429"/>
    <col min="257" max="257" width="75.1428571428571" style="429" customWidth="1"/>
    <col min="258" max="258" width="14.8571428571429" style="429" customWidth="1"/>
    <col min="259" max="259" width="16" style="429" customWidth="1"/>
    <col min="260" max="512" width="9.14285714285714" style="429"/>
    <col min="513" max="513" width="75.1428571428571" style="429" customWidth="1"/>
    <col min="514" max="514" width="14.8571428571429" style="429" customWidth="1"/>
    <col min="515" max="515" width="16" style="429" customWidth="1"/>
    <col min="516" max="768" width="9.14285714285714" style="429"/>
    <col min="769" max="769" width="75.1428571428571" style="429" customWidth="1"/>
    <col min="770" max="770" width="14.8571428571429" style="429" customWidth="1"/>
    <col min="771" max="771" width="16" style="429" customWidth="1"/>
    <col min="772" max="1024" width="9.14285714285714" style="429"/>
    <col min="1025" max="1025" width="75.1428571428571" style="429" customWidth="1"/>
    <col min="1026" max="1026" width="14.8571428571429" style="429" customWidth="1"/>
    <col min="1027" max="1027" width="16" style="429" customWidth="1"/>
    <col min="1028" max="1280" width="9.14285714285714" style="429"/>
    <col min="1281" max="1281" width="75.1428571428571" style="429" customWidth="1"/>
    <col min="1282" max="1282" width="14.8571428571429" style="429" customWidth="1"/>
    <col min="1283" max="1283" width="16" style="429" customWidth="1"/>
    <col min="1284" max="1536" width="9.14285714285714" style="429"/>
    <col min="1537" max="1537" width="75.1428571428571" style="429" customWidth="1"/>
    <col min="1538" max="1538" width="14.8571428571429" style="429" customWidth="1"/>
    <col min="1539" max="1539" width="16" style="429" customWidth="1"/>
    <col min="1540" max="1792" width="9.14285714285714" style="429"/>
    <col min="1793" max="1793" width="75.1428571428571" style="429" customWidth="1"/>
    <col min="1794" max="1794" width="14.8571428571429" style="429" customWidth="1"/>
    <col min="1795" max="1795" width="16" style="429" customWidth="1"/>
    <col min="1796" max="2048" width="9.14285714285714" style="429"/>
    <col min="2049" max="2049" width="75.1428571428571" style="429" customWidth="1"/>
    <col min="2050" max="2050" width="14.8571428571429" style="429" customWidth="1"/>
    <col min="2051" max="2051" width="16" style="429" customWidth="1"/>
    <col min="2052" max="2304" width="9.14285714285714" style="429"/>
    <col min="2305" max="2305" width="75.1428571428571" style="429" customWidth="1"/>
    <col min="2306" max="2306" width="14.8571428571429" style="429" customWidth="1"/>
    <col min="2307" max="2307" width="16" style="429" customWidth="1"/>
    <col min="2308" max="2560" width="9.14285714285714" style="429"/>
    <col min="2561" max="2561" width="75.1428571428571" style="429" customWidth="1"/>
    <col min="2562" max="2562" width="14.8571428571429" style="429" customWidth="1"/>
    <col min="2563" max="2563" width="16" style="429" customWidth="1"/>
    <col min="2564" max="2816" width="9.14285714285714" style="429"/>
    <col min="2817" max="2817" width="75.1428571428571" style="429" customWidth="1"/>
    <col min="2818" max="2818" width="14.8571428571429" style="429" customWidth="1"/>
    <col min="2819" max="2819" width="16" style="429" customWidth="1"/>
    <col min="2820" max="3072" width="9.14285714285714" style="429"/>
    <col min="3073" max="3073" width="75.1428571428571" style="429" customWidth="1"/>
    <col min="3074" max="3074" width="14.8571428571429" style="429" customWidth="1"/>
    <col min="3075" max="3075" width="16" style="429" customWidth="1"/>
    <col min="3076" max="3328" width="9.14285714285714" style="429"/>
    <col min="3329" max="3329" width="75.1428571428571" style="429" customWidth="1"/>
    <col min="3330" max="3330" width="14.8571428571429" style="429" customWidth="1"/>
    <col min="3331" max="3331" width="16" style="429" customWidth="1"/>
    <col min="3332" max="3584" width="9.14285714285714" style="429"/>
    <col min="3585" max="3585" width="75.1428571428571" style="429" customWidth="1"/>
    <col min="3586" max="3586" width="14.8571428571429" style="429" customWidth="1"/>
    <col min="3587" max="3587" width="16" style="429" customWidth="1"/>
    <col min="3588" max="3840" width="9.14285714285714" style="429"/>
    <col min="3841" max="3841" width="75.1428571428571" style="429" customWidth="1"/>
    <col min="3842" max="3842" width="14.8571428571429" style="429" customWidth="1"/>
    <col min="3843" max="3843" width="16" style="429" customWidth="1"/>
    <col min="3844" max="4096" width="9.14285714285714" style="429"/>
    <col min="4097" max="4097" width="75.1428571428571" style="429" customWidth="1"/>
    <col min="4098" max="4098" width="14.8571428571429" style="429" customWidth="1"/>
    <col min="4099" max="4099" width="16" style="429" customWidth="1"/>
    <col min="4100" max="4352" width="9.14285714285714" style="429"/>
    <col min="4353" max="4353" width="75.1428571428571" style="429" customWidth="1"/>
    <col min="4354" max="4354" width="14.8571428571429" style="429" customWidth="1"/>
    <col min="4355" max="4355" width="16" style="429" customWidth="1"/>
    <col min="4356" max="4608" width="9.14285714285714" style="429"/>
    <col min="4609" max="4609" width="75.1428571428571" style="429" customWidth="1"/>
    <col min="4610" max="4610" width="14.8571428571429" style="429" customWidth="1"/>
    <col min="4611" max="4611" width="16" style="429" customWidth="1"/>
    <col min="4612" max="4864" width="9.14285714285714" style="429"/>
    <col min="4865" max="4865" width="75.1428571428571" style="429" customWidth="1"/>
    <col min="4866" max="4866" width="14.8571428571429" style="429" customWidth="1"/>
    <col min="4867" max="4867" width="16" style="429" customWidth="1"/>
    <col min="4868" max="5120" width="9.14285714285714" style="429"/>
    <col min="5121" max="5121" width="75.1428571428571" style="429" customWidth="1"/>
    <col min="5122" max="5122" width="14.8571428571429" style="429" customWidth="1"/>
    <col min="5123" max="5123" width="16" style="429" customWidth="1"/>
    <col min="5124" max="5376" width="9.14285714285714" style="429"/>
    <col min="5377" max="5377" width="75.1428571428571" style="429" customWidth="1"/>
    <col min="5378" max="5378" width="14.8571428571429" style="429" customWidth="1"/>
    <col min="5379" max="5379" width="16" style="429" customWidth="1"/>
    <col min="5380" max="5632" width="9.14285714285714" style="429"/>
    <col min="5633" max="5633" width="75.1428571428571" style="429" customWidth="1"/>
    <col min="5634" max="5634" width="14.8571428571429" style="429" customWidth="1"/>
    <col min="5635" max="5635" width="16" style="429" customWidth="1"/>
    <col min="5636" max="5888" width="9.14285714285714" style="429"/>
    <col min="5889" max="5889" width="75.1428571428571" style="429" customWidth="1"/>
    <col min="5890" max="5890" width="14.8571428571429" style="429" customWidth="1"/>
    <col min="5891" max="5891" width="16" style="429" customWidth="1"/>
    <col min="5892" max="6144" width="9.14285714285714" style="429"/>
    <col min="6145" max="6145" width="75.1428571428571" style="429" customWidth="1"/>
    <col min="6146" max="6146" width="14.8571428571429" style="429" customWidth="1"/>
    <col min="6147" max="6147" width="16" style="429" customWidth="1"/>
    <col min="6148" max="6400" width="9.14285714285714" style="429"/>
    <col min="6401" max="6401" width="75.1428571428571" style="429" customWidth="1"/>
    <col min="6402" max="6402" width="14.8571428571429" style="429" customWidth="1"/>
    <col min="6403" max="6403" width="16" style="429" customWidth="1"/>
    <col min="6404" max="6656" width="9.14285714285714" style="429"/>
    <col min="6657" max="6657" width="75.1428571428571" style="429" customWidth="1"/>
    <col min="6658" max="6658" width="14.8571428571429" style="429" customWidth="1"/>
    <col min="6659" max="6659" width="16" style="429" customWidth="1"/>
    <col min="6660" max="6912" width="9.14285714285714" style="429"/>
    <col min="6913" max="6913" width="75.1428571428571" style="429" customWidth="1"/>
    <col min="6914" max="6914" width="14.8571428571429" style="429" customWidth="1"/>
    <col min="6915" max="6915" width="16" style="429" customWidth="1"/>
    <col min="6916" max="7168" width="9.14285714285714" style="429"/>
    <col min="7169" max="7169" width="75.1428571428571" style="429" customWidth="1"/>
    <col min="7170" max="7170" width="14.8571428571429" style="429" customWidth="1"/>
    <col min="7171" max="7171" width="16" style="429" customWidth="1"/>
    <col min="7172" max="7424" width="9.14285714285714" style="429"/>
    <col min="7425" max="7425" width="75.1428571428571" style="429" customWidth="1"/>
    <col min="7426" max="7426" width="14.8571428571429" style="429" customWidth="1"/>
    <col min="7427" max="7427" width="16" style="429" customWidth="1"/>
    <col min="7428" max="7680" width="9.14285714285714" style="429"/>
    <col min="7681" max="7681" width="75.1428571428571" style="429" customWidth="1"/>
    <col min="7682" max="7682" width="14.8571428571429" style="429" customWidth="1"/>
    <col min="7683" max="7683" width="16" style="429" customWidth="1"/>
    <col min="7684" max="7936" width="9.14285714285714" style="429"/>
    <col min="7937" max="7937" width="75.1428571428571" style="429" customWidth="1"/>
    <col min="7938" max="7938" width="14.8571428571429" style="429" customWidth="1"/>
    <col min="7939" max="7939" width="16" style="429" customWidth="1"/>
    <col min="7940" max="8192" width="9.14285714285714" style="429"/>
    <col min="8193" max="8193" width="75.1428571428571" style="429" customWidth="1"/>
    <col min="8194" max="8194" width="14.8571428571429" style="429" customWidth="1"/>
    <col min="8195" max="8195" width="16" style="429" customWidth="1"/>
    <col min="8196" max="8448" width="9.14285714285714" style="429"/>
    <col min="8449" max="8449" width="75.1428571428571" style="429" customWidth="1"/>
    <col min="8450" max="8450" width="14.8571428571429" style="429" customWidth="1"/>
    <col min="8451" max="8451" width="16" style="429" customWidth="1"/>
    <col min="8452" max="8704" width="9.14285714285714" style="429"/>
    <col min="8705" max="8705" width="75.1428571428571" style="429" customWidth="1"/>
    <col min="8706" max="8706" width="14.8571428571429" style="429" customWidth="1"/>
    <col min="8707" max="8707" width="16" style="429" customWidth="1"/>
    <col min="8708" max="8960" width="9.14285714285714" style="429"/>
    <col min="8961" max="8961" width="75.1428571428571" style="429" customWidth="1"/>
    <col min="8962" max="8962" width="14.8571428571429" style="429" customWidth="1"/>
    <col min="8963" max="8963" width="16" style="429" customWidth="1"/>
    <col min="8964" max="9216" width="9.14285714285714" style="429"/>
    <col min="9217" max="9217" width="75.1428571428571" style="429" customWidth="1"/>
    <col min="9218" max="9218" width="14.8571428571429" style="429" customWidth="1"/>
    <col min="9219" max="9219" width="16" style="429" customWidth="1"/>
    <col min="9220" max="9472" width="9.14285714285714" style="429"/>
    <col min="9473" max="9473" width="75.1428571428571" style="429" customWidth="1"/>
    <col min="9474" max="9474" width="14.8571428571429" style="429" customWidth="1"/>
    <col min="9475" max="9475" width="16" style="429" customWidth="1"/>
    <col min="9476" max="9728" width="9.14285714285714" style="429"/>
    <col min="9729" max="9729" width="75.1428571428571" style="429" customWidth="1"/>
    <col min="9730" max="9730" width="14.8571428571429" style="429" customWidth="1"/>
    <col min="9731" max="9731" width="16" style="429" customWidth="1"/>
    <col min="9732" max="9984" width="9.14285714285714" style="429"/>
    <col min="9985" max="9985" width="75.1428571428571" style="429" customWidth="1"/>
    <col min="9986" max="9986" width="14.8571428571429" style="429" customWidth="1"/>
    <col min="9987" max="9987" width="16" style="429" customWidth="1"/>
    <col min="9988" max="10240" width="9.14285714285714" style="429"/>
    <col min="10241" max="10241" width="75.1428571428571" style="429" customWidth="1"/>
    <col min="10242" max="10242" width="14.8571428571429" style="429" customWidth="1"/>
    <col min="10243" max="10243" width="16" style="429" customWidth="1"/>
    <col min="10244" max="10496" width="9.14285714285714" style="429"/>
    <col min="10497" max="10497" width="75.1428571428571" style="429" customWidth="1"/>
    <col min="10498" max="10498" width="14.8571428571429" style="429" customWidth="1"/>
    <col min="10499" max="10499" width="16" style="429" customWidth="1"/>
    <col min="10500" max="10752" width="9.14285714285714" style="429"/>
    <col min="10753" max="10753" width="75.1428571428571" style="429" customWidth="1"/>
    <col min="10754" max="10754" width="14.8571428571429" style="429" customWidth="1"/>
    <col min="10755" max="10755" width="16" style="429" customWidth="1"/>
    <col min="10756" max="11008" width="9.14285714285714" style="429"/>
    <col min="11009" max="11009" width="75.1428571428571" style="429" customWidth="1"/>
    <col min="11010" max="11010" width="14.8571428571429" style="429" customWidth="1"/>
    <col min="11011" max="11011" width="16" style="429" customWidth="1"/>
    <col min="11012" max="11264" width="9.14285714285714" style="429"/>
    <col min="11265" max="11265" width="75.1428571428571" style="429" customWidth="1"/>
    <col min="11266" max="11266" width="14.8571428571429" style="429" customWidth="1"/>
    <col min="11267" max="11267" width="16" style="429" customWidth="1"/>
    <col min="11268" max="11520" width="9.14285714285714" style="429"/>
    <col min="11521" max="11521" width="75.1428571428571" style="429" customWidth="1"/>
    <col min="11522" max="11522" width="14.8571428571429" style="429" customWidth="1"/>
    <col min="11523" max="11523" width="16" style="429" customWidth="1"/>
    <col min="11524" max="11776" width="9.14285714285714" style="429"/>
    <col min="11777" max="11777" width="75.1428571428571" style="429" customWidth="1"/>
    <col min="11778" max="11778" width="14.8571428571429" style="429" customWidth="1"/>
    <col min="11779" max="11779" width="16" style="429" customWidth="1"/>
    <col min="11780" max="12032" width="9.14285714285714" style="429"/>
    <col min="12033" max="12033" width="75.1428571428571" style="429" customWidth="1"/>
    <col min="12034" max="12034" width="14.8571428571429" style="429" customWidth="1"/>
    <col min="12035" max="12035" width="16" style="429" customWidth="1"/>
    <col min="12036" max="12288" width="9.14285714285714" style="429"/>
    <col min="12289" max="12289" width="75.1428571428571" style="429" customWidth="1"/>
    <col min="12290" max="12290" width="14.8571428571429" style="429" customWidth="1"/>
    <col min="12291" max="12291" width="16" style="429" customWidth="1"/>
    <col min="12292" max="12544" width="9.14285714285714" style="429"/>
    <col min="12545" max="12545" width="75.1428571428571" style="429" customWidth="1"/>
    <col min="12546" max="12546" width="14.8571428571429" style="429" customWidth="1"/>
    <col min="12547" max="12547" width="16" style="429" customWidth="1"/>
    <col min="12548" max="12800" width="9.14285714285714" style="429"/>
    <col min="12801" max="12801" width="75.1428571428571" style="429" customWidth="1"/>
    <col min="12802" max="12802" width="14.8571428571429" style="429" customWidth="1"/>
    <col min="12803" max="12803" width="16" style="429" customWidth="1"/>
    <col min="12804" max="13056" width="9.14285714285714" style="429"/>
    <col min="13057" max="13057" width="75.1428571428571" style="429" customWidth="1"/>
    <col min="13058" max="13058" width="14.8571428571429" style="429" customWidth="1"/>
    <col min="13059" max="13059" width="16" style="429" customWidth="1"/>
    <col min="13060" max="13312" width="9.14285714285714" style="429"/>
    <col min="13313" max="13313" width="75.1428571428571" style="429" customWidth="1"/>
    <col min="13314" max="13314" width="14.8571428571429" style="429" customWidth="1"/>
    <col min="13315" max="13315" width="16" style="429" customWidth="1"/>
    <col min="13316" max="13568" width="9.14285714285714" style="429"/>
    <col min="13569" max="13569" width="75.1428571428571" style="429" customWidth="1"/>
    <col min="13570" max="13570" width="14.8571428571429" style="429" customWidth="1"/>
    <col min="13571" max="13571" width="16" style="429" customWidth="1"/>
    <col min="13572" max="13824" width="9.14285714285714" style="429"/>
    <col min="13825" max="13825" width="75.1428571428571" style="429" customWidth="1"/>
    <col min="13826" max="13826" width="14.8571428571429" style="429" customWidth="1"/>
    <col min="13827" max="13827" width="16" style="429" customWidth="1"/>
    <col min="13828" max="14080" width="9.14285714285714" style="429"/>
    <col min="14081" max="14081" width="75.1428571428571" style="429" customWidth="1"/>
    <col min="14082" max="14082" width="14.8571428571429" style="429" customWidth="1"/>
    <col min="14083" max="14083" width="16" style="429" customWidth="1"/>
    <col min="14084" max="14336" width="9.14285714285714" style="429"/>
    <col min="14337" max="14337" width="75.1428571428571" style="429" customWidth="1"/>
    <col min="14338" max="14338" width="14.8571428571429" style="429" customWidth="1"/>
    <col min="14339" max="14339" width="16" style="429" customWidth="1"/>
    <col min="14340" max="14592" width="9.14285714285714" style="429"/>
    <col min="14593" max="14593" width="75.1428571428571" style="429" customWidth="1"/>
    <col min="14594" max="14594" width="14.8571428571429" style="429" customWidth="1"/>
    <col min="14595" max="14595" width="16" style="429" customWidth="1"/>
    <col min="14596" max="14848" width="9.14285714285714" style="429"/>
    <col min="14849" max="14849" width="75.1428571428571" style="429" customWidth="1"/>
    <col min="14850" max="14850" width="14.8571428571429" style="429" customWidth="1"/>
    <col min="14851" max="14851" width="16" style="429" customWidth="1"/>
    <col min="14852" max="15104" width="9.14285714285714" style="429"/>
    <col min="15105" max="15105" width="75.1428571428571" style="429" customWidth="1"/>
    <col min="15106" max="15106" width="14.8571428571429" style="429" customWidth="1"/>
    <col min="15107" max="15107" width="16" style="429" customWidth="1"/>
    <col min="15108" max="15360" width="9.14285714285714" style="429"/>
    <col min="15361" max="15361" width="75.1428571428571" style="429" customWidth="1"/>
    <col min="15362" max="15362" width="14.8571428571429" style="429" customWidth="1"/>
    <col min="15363" max="15363" width="16" style="429" customWidth="1"/>
    <col min="15364" max="15616" width="9.14285714285714" style="429"/>
    <col min="15617" max="15617" width="75.1428571428571" style="429" customWidth="1"/>
    <col min="15618" max="15618" width="14.8571428571429" style="429" customWidth="1"/>
    <col min="15619" max="15619" width="16" style="429" customWidth="1"/>
    <col min="15620" max="15872" width="9.14285714285714" style="429"/>
    <col min="15873" max="15873" width="75.1428571428571" style="429" customWidth="1"/>
    <col min="15874" max="15874" width="14.8571428571429" style="429" customWidth="1"/>
    <col min="15875" max="15875" width="16" style="429" customWidth="1"/>
    <col min="15876" max="16128" width="9.14285714285714" style="429"/>
    <col min="16129" max="16129" width="75.1428571428571" style="429" customWidth="1"/>
    <col min="16130" max="16130" width="14.8571428571429" style="429" customWidth="1"/>
    <col min="16131" max="16131" width="16" style="429" customWidth="1"/>
    <col min="16132" max="16384" width="9.14285714285714" style="429"/>
  </cols>
  <sheetData>
    <row r="1" spans="1:3">
      <c r="A1" s="430"/>
      <c r="B1" s="430"/>
      <c r="C1" s="81" t="s">
        <v>29</v>
      </c>
    </row>
    <row r="2" spans="1:3">
      <c r="A2" s="430"/>
      <c r="B2" s="430"/>
      <c r="C2" s="81" t="s">
        <v>1</v>
      </c>
    </row>
    <row r="3" spans="1:3">
      <c r="A3" s="430"/>
      <c r="B3" s="430"/>
      <c r="C3" s="81" t="s">
        <v>2</v>
      </c>
    </row>
    <row r="4" spans="1:3">
      <c r="A4" s="430"/>
      <c r="B4" s="430"/>
      <c r="C4" s="81" t="s">
        <v>3</v>
      </c>
    </row>
    <row r="5" spans="1:3">
      <c r="A5" s="430"/>
      <c r="B5" s="430"/>
      <c r="C5" s="81" t="s">
        <v>4</v>
      </c>
    </row>
    <row r="6" spans="1:3">
      <c r="A6" s="430"/>
      <c r="B6" s="430"/>
      <c r="C6" s="81" t="s">
        <v>5</v>
      </c>
    </row>
    <row r="7" spans="1:3">
      <c r="A7" s="430"/>
      <c r="B7" s="430"/>
      <c r="C7" s="81" t="s">
        <v>3</v>
      </c>
    </row>
    <row r="8" spans="1:3">
      <c r="A8" s="430"/>
      <c r="B8" s="430"/>
      <c r="C8" s="81" t="s">
        <v>6</v>
      </c>
    </row>
    <row r="9" spans="2:3">
      <c r="B9" s="105"/>
      <c r="C9" s="105"/>
    </row>
    <row r="10" ht="52.5" customHeight="1" spans="1:4">
      <c r="A10" s="431" t="s">
        <v>30</v>
      </c>
      <c r="B10" s="431"/>
      <c r="C10" s="431"/>
      <c r="D10" s="432"/>
    </row>
    <row r="11" spans="1:5">
      <c r="A11" s="431"/>
      <c r="B11" s="431"/>
      <c r="C11" s="431"/>
      <c r="D11" s="432"/>
      <c r="E11" s="428"/>
    </row>
    <row r="12" spans="2:3">
      <c r="B12" s="433" t="s">
        <v>31</v>
      </c>
      <c r="C12" s="433"/>
    </row>
    <row r="13" ht="47.25" spans="1:3">
      <c r="A13" s="434" t="s">
        <v>32</v>
      </c>
      <c r="B13" s="435" t="s">
        <v>33</v>
      </c>
      <c r="C13" s="435" t="s">
        <v>34</v>
      </c>
    </row>
    <row r="14" ht="47.25" spans="1:3">
      <c r="A14" s="436" t="s">
        <v>35</v>
      </c>
      <c r="B14" s="437"/>
      <c r="C14" s="438"/>
    </row>
    <row r="15" spans="1:3">
      <c r="A15" s="439" t="s">
        <v>36</v>
      </c>
      <c r="B15" s="437">
        <v>60</v>
      </c>
      <c r="C15" s="440"/>
    </row>
    <row r="16" ht="63" spans="1:3">
      <c r="A16" s="441" t="s">
        <v>37</v>
      </c>
      <c r="B16" s="437">
        <v>100</v>
      </c>
      <c r="C16" s="437"/>
    </row>
    <row r="17" ht="31.5" spans="1:3">
      <c r="A17" s="441" t="s">
        <v>38</v>
      </c>
      <c r="B17" s="437">
        <v>100</v>
      </c>
      <c r="C17" s="437"/>
    </row>
    <row r="18" ht="47.25" spans="1:3">
      <c r="A18" s="436" t="s">
        <v>39</v>
      </c>
      <c r="B18" s="437"/>
      <c r="C18" s="437"/>
    </row>
    <row r="19" ht="31.5" spans="1:3">
      <c r="A19" s="442" t="s">
        <v>40</v>
      </c>
      <c r="B19" s="437">
        <v>100</v>
      </c>
      <c r="C19" s="437"/>
    </row>
    <row r="20" ht="31.5" spans="1:3">
      <c r="A20" s="442" t="s">
        <v>41</v>
      </c>
      <c r="B20" s="437"/>
      <c r="C20" s="437">
        <v>100</v>
      </c>
    </row>
    <row r="21" spans="1:3">
      <c r="A21" s="442" t="s">
        <v>42</v>
      </c>
      <c r="B21" s="437">
        <v>100</v>
      </c>
      <c r="C21" s="437"/>
    </row>
    <row r="22" spans="1:3">
      <c r="A22" s="442" t="s">
        <v>43</v>
      </c>
      <c r="B22" s="437"/>
      <c r="C22" s="437">
        <v>100</v>
      </c>
    </row>
    <row r="23" spans="1:3">
      <c r="A23" s="436" t="s">
        <v>44</v>
      </c>
      <c r="B23" s="437"/>
      <c r="C23" s="437"/>
    </row>
    <row r="24" spans="1:3">
      <c r="A24" s="443" t="s">
        <v>45</v>
      </c>
      <c r="B24" s="437"/>
      <c r="C24" s="437"/>
    </row>
    <row r="25" ht="31.5" spans="1:3">
      <c r="A25" s="441" t="s">
        <v>46</v>
      </c>
      <c r="B25" s="437">
        <v>100</v>
      </c>
      <c r="C25" s="437"/>
    </row>
    <row r="26" spans="1:3">
      <c r="A26" s="441" t="s">
        <v>47</v>
      </c>
      <c r="B26" s="437"/>
      <c r="C26" s="437">
        <v>100</v>
      </c>
    </row>
    <row r="27" ht="31.5" spans="1:3">
      <c r="A27" s="441" t="s">
        <v>48</v>
      </c>
      <c r="B27" s="437"/>
      <c r="C27" s="437">
        <v>100</v>
      </c>
    </row>
    <row r="28" spans="1:3">
      <c r="A28" s="441" t="s">
        <v>49</v>
      </c>
      <c r="B28" s="437">
        <v>100</v>
      </c>
      <c r="C28" s="437"/>
    </row>
    <row r="29" spans="1:3">
      <c r="A29" s="441" t="s">
        <v>50</v>
      </c>
      <c r="B29" s="437"/>
      <c r="C29" s="437">
        <v>100</v>
      </c>
    </row>
    <row r="30" spans="1:3">
      <c r="A30" s="444"/>
      <c r="B30" s="444"/>
      <c r="C30" s="444"/>
    </row>
    <row r="31" spans="1:1">
      <c r="A31" s="444"/>
    </row>
    <row r="32" spans="1:1">
      <c r="A32" s="444"/>
    </row>
    <row r="33" spans="1:1">
      <c r="A33" s="444"/>
    </row>
  </sheetData>
  <mergeCells count="4">
    <mergeCell ref="B9:C9"/>
    <mergeCell ref="A10:C10"/>
    <mergeCell ref="A11:C11"/>
    <mergeCell ref="B12:C12"/>
  </mergeCells>
  <pageMargins left="0.7" right="0.7" top="0.75" bottom="0.75" header="0.3" footer="0.3"/>
  <pageSetup paperSize="9" scale="7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307"/>
  <sheetViews>
    <sheetView view="pageBreakPreview" zoomScale="90" zoomScaleNormal="75" topLeftCell="A7" workbookViewId="0">
      <pane xSplit="2" ySplit="5" topLeftCell="C43" activePane="bottomRight" state="frozen"/>
      <selection/>
      <selection pane="topRight"/>
      <selection pane="bottomLeft"/>
      <selection pane="bottomRight" activeCell="C54" sqref="C54"/>
    </sheetView>
  </sheetViews>
  <sheetFormatPr defaultColWidth="9" defaultRowHeight="12.75"/>
  <cols>
    <col min="1" max="1" width="30.2857142857143" style="378" customWidth="1"/>
    <col min="2" max="2" width="67.1428571428571" style="425" customWidth="1"/>
    <col min="3" max="3" width="17.7142857142857" style="380" customWidth="1"/>
    <col min="4" max="4" width="9.14285714285714" style="381"/>
    <col min="5" max="5" width="11.5714285714286" style="381" customWidth="1"/>
    <col min="6" max="16384" width="9.14285714285714" style="381"/>
  </cols>
  <sheetData>
    <row r="1" spans="1:3">
      <c r="A1" s="382"/>
      <c r="B1" s="426"/>
      <c r="C1" s="147" t="s">
        <v>51</v>
      </c>
    </row>
    <row r="2" spans="1:3">
      <c r="A2" s="382"/>
      <c r="B2" s="426"/>
      <c r="C2" s="147" t="s">
        <v>52</v>
      </c>
    </row>
    <row r="3" spans="1:3">
      <c r="A3" s="382"/>
      <c r="B3" s="426"/>
      <c r="C3" s="147" t="s">
        <v>53</v>
      </c>
    </row>
    <row r="4" ht="15" spans="1:3">
      <c r="A4" s="382"/>
      <c r="B4" s="426"/>
      <c r="C4" s="81" t="s">
        <v>4</v>
      </c>
    </row>
    <row r="5" ht="15" spans="1:3">
      <c r="A5" s="382"/>
      <c r="B5" s="426"/>
      <c r="C5" s="81" t="s">
        <v>5</v>
      </c>
    </row>
    <row r="6" ht="15" spans="1:3">
      <c r="A6" s="382"/>
      <c r="B6" s="426"/>
      <c r="C6" s="81" t="s">
        <v>3</v>
      </c>
    </row>
    <row r="7" ht="15" spans="1:3">
      <c r="A7" s="382"/>
      <c r="B7" s="426"/>
      <c r="C7" s="81" t="s">
        <v>6</v>
      </c>
    </row>
    <row r="8" spans="1:3">
      <c r="A8" s="384"/>
      <c r="C8" s="385"/>
    </row>
    <row r="9" ht="28.5" customHeight="1" spans="1:3">
      <c r="A9" s="386" t="s">
        <v>54</v>
      </c>
      <c r="B9" s="386"/>
      <c r="C9" s="386"/>
    </row>
    <row r="10" ht="30.75" customHeight="1" spans="1:3">
      <c r="A10" s="387"/>
      <c r="B10" s="427"/>
      <c r="C10" s="389" t="s">
        <v>10</v>
      </c>
    </row>
    <row r="11" spans="1:3">
      <c r="A11" s="390" t="s">
        <v>55</v>
      </c>
      <c r="B11" s="390" t="s">
        <v>56</v>
      </c>
      <c r="C11" s="391" t="s">
        <v>57</v>
      </c>
    </row>
    <row r="12" ht="17.25" customHeight="1" spans="1:3">
      <c r="A12" s="390" t="s">
        <v>58</v>
      </c>
      <c r="B12" s="392" t="s">
        <v>59</v>
      </c>
      <c r="C12" s="393">
        <f>C13+C15+C16+C21+C23+C24+C25+C28+C30+C33+C35+C36</f>
        <v>107294</v>
      </c>
    </row>
    <row r="13" ht="15" customHeight="1" spans="1:3">
      <c r="A13" s="390" t="s">
        <v>60</v>
      </c>
      <c r="B13" s="392" t="s">
        <v>61</v>
      </c>
      <c r="C13" s="393">
        <f>SUM(C14:C14)</f>
        <v>73621</v>
      </c>
    </row>
    <row r="14" spans="1:3">
      <c r="A14" s="394" t="s">
        <v>62</v>
      </c>
      <c r="B14" s="395" t="s">
        <v>63</v>
      </c>
      <c r="C14" s="396">
        <v>73621</v>
      </c>
    </row>
    <row r="15" ht="25.5" spans="1:3">
      <c r="A15" s="390" t="s">
        <v>64</v>
      </c>
      <c r="B15" s="392" t="s">
        <v>65</v>
      </c>
      <c r="C15" s="393">
        <v>8450</v>
      </c>
    </row>
    <row r="16" spans="1:3">
      <c r="A16" s="390" t="s">
        <v>66</v>
      </c>
      <c r="B16" s="392" t="s">
        <v>67</v>
      </c>
      <c r="C16" s="393">
        <f>SUM(C17+C19+C20)</f>
        <v>10342</v>
      </c>
    </row>
    <row r="17" spans="1:3">
      <c r="A17" s="394" t="s">
        <v>68</v>
      </c>
      <c r="B17" s="395" t="s">
        <v>69</v>
      </c>
      <c r="C17" s="396">
        <v>9519</v>
      </c>
    </row>
    <row r="18" spans="1:3">
      <c r="A18" s="394" t="s">
        <v>70</v>
      </c>
      <c r="B18" s="395" t="s">
        <v>71</v>
      </c>
      <c r="C18" s="396"/>
    </row>
    <row r="19" spans="1:3">
      <c r="A19" s="394" t="s">
        <v>72</v>
      </c>
      <c r="B19" s="395" t="s">
        <v>73</v>
      </c>
      <c r="C19" s="396">
        <v>285</v>
      </c>
    </row>
    <row r="20" spans="1:3">
      <c r="A20" s="394" t="s">
        <v>74</v>
      </c>
      <c r="B20" s="395" t="s">
        <v>75</v>
      </c>
      <c r="C20" s="396">
        <v>538</v>
      </c>
    </row>
    <row r="21" spans="1:3">
      <c r="A21" s="390" t="s">
        <v>76</v>
      </c>
      <c r="B21" s="392" t="s">
        <v>77</v>
      </c>
      <c r="C21" s="393">
        <f>C22</f>
        <v>0</v>
      </c>
    </row>
    <row r="22" spans="1:3">
      <c r="A22" s="394" t="s">
        <v>78</v>
      </c>
      <c r="B22" s="395" t="s">
        <v>79</v>
      </c>
      <c r="C22" s="396">
        <v>0</v>
      </c>
    </row>
    <row r="23" spans="1:3">
      <c r="A23" s="397" t="s">
        <v>80</v>
      </c>
      <c r="B23" s="398" t="s">
        <v>81</v>
      </c>
      <c r="C23" s="399">
        <v>13476</v>
      </c>
    </row>
    <row r="24" ht="25.5" spans="1:3">
      <c r="A24" s="390" t="s">
        <v>82</v>
      </c>
      <c r="B24" s="398" t="s">
        <v>83</v>
      </c>
      <c r="C24" s="399">
        <v>0</v>
      </c>
    </row>
    <row r="25" ht="25.5" spans="1:3">
      <c r="A25" s="390" t="s">
        <v>84</v>
      </c>
      <c r="B25" s="398" t="s">
        <v>85</v>
      </c>
      <c r="C25" s="399">
        <f>C26+C27</f>
        <v>965</v>
      </c>
    </row>
    <row r="26" ht="51" spans="1:3">
      <c r="A26" s="400" t="s">
        <v>86</v>
      </c>
      <c r="B26" s="401" t="s">
        <v>87</v>
      </c>
      <c r="C26" s="402">
        <v>450</v>
      </c>
    </row>
    <row r="27" ht="38.25" spans="1:3">
      <c r="A27" s="400" t="s">
        <v>88</v>
      </c>
      <c r="B27" s="401" t="s">
        <v>89</v>
      </c>
      <c r="C27" s="402">
        <v>515</v>
      </c>
    </row>
    <row r="28" spans="1:3">
      <c r="A28" s="390" t="s">
        <v>90</v>
      </c>
      <c r="B28" s="398" t="s">
        <v>91</v>
      </c>
      <c r="C28" s="399">
        <f>SUM(C29)</f>
        <v>0</v>
      </c>
    </row>
    <row r="29" spans="1:3">
      <c r="A29" s="394" t="s">
        <v>92</v>
      </c>
      <c r="B29" s="401" t="s">
        <v>93</v>
      </c>
      <c r="C29" s="402">
        <v>0</v>
      </c>
    </row>
    <row r="30" s="269" customFormat="1" ht="25.5" spans="1:3">
      <c r="A30" s="390" t="s">
        <v>94</v>
      </c>
      <c r="B30" s="398" t="s">
        <v>95</v>
      </c>
      <c r="C30" s="399">
        <f>C31+C32</f>
        <v>0</v>
      </c>
    </row>
    <row r="31" s="148" customFormat="1" ht="25.5" spans="1:3">
      <c r="A31" s="394" t="s">
        <v>96</v>
      </c>
      <c r="B31" s="401" t="s">
        <v>97</v>
      </c>
      <c r="C31" s="402"/>
    </row>
    <row r="32" s="278" customFormat="1" spans="1:3">
      <c r="A32" s="394" t="s">
        <v>98</v>
      </c>
      <c r="B32" s="401" t="s">
        <v>42</v>
      </c>
      <c r="C32" s="402"/>
    </row>
    <row r="33" s="148" customFormat="1" ht="25.5" spans="1:3">
      <c r="A33" s="390" t="s">
        <v>99</v>
      </c>
      <c r="B33" s="398" t="s">
        <v>100</v>
      </c>
      <c r="C33" s="399">
        <f>C34</f>
        <v>140</v>
      </c>
    </row>
    <row r="34" s="148" customFormat="1" ht="25.5" spans="1:3">
      <c r="A34" s="394" t="s">
        <v>101</v>
      </c>
      <c r="B34" s="401" t="s">
        <v>102</v>
      </c>
      <c r="C34" s="402">
        <v>140</v>
      </c>
    </row>
    <row r="35" s="278" customFormat="1" spans="1:3">
      <c r="A35" s="390" t="s">
        <v>103</v>
      </c>
      <c r="B35" s="398" t="s">
        <v>104</v>
      </c>
      <c r="C35" s="399">
        <v>300</v>
      </c>
    </row>
    <row r="36" s="148" customFormat="1" spans="1:3">
      <c r="A36" s="390" t="s">
        <v>105</v>
      </c>
      <c r="B36" s="398" t="s">
        <v>106</v>
      </c>
      <c r="C36" s="399">
        <f>C37+C38</f>
        <v>0</v>
      </c>
    </row>
    <row r="37" s="148" customFormat="1" spans="1:3">
      <c r="A37" s="394" t="s">
        <v>107</v>
      </c>
      <c r="B37" s="401" t="s">
        <v>108</v>
      </c>
      <c r="C37" s="399"/>
    </row>
    <row r="38" s="148" customFormat="1" spans="1:3">
      <c r="A38" s="394" t="s">
        <v>109</v>
      </c>
      <c r="B38" s="401" t="s">
        <v>110</v>
      </c>
      <c r="C38" s="402"/>
    </row>
    <row r="39" s="148" customFormat="1" spans="1:3">
      <c r="A39" s="390" t="s">
        <v>111</v>
      </c>
      <c r="B39" s="403" t="s">
        <v>112</v>
      </c>
      <c r="C39" s="404">
        <f>C40</f>
        <v>1096953.3</v>
      </c>
    </row>
    <row r="40" s="148" customFormat="1" ht="25.5" spans="1:3">
      <c r="A40" s="390" t="s">
        <v>113</v>
      </c>
      <c r="B40" s="403" t="s">
        <v>114</v>
      </c>
      <c r="C40" s="404">
        <f>C41+C44+C60+C87</f>
        <v>1096953.3</v>
      </c>
    </row>
    <row r="41" s="148" customFormat="1" ht="13.5" spans="1:3">
      <c r="A41" s="405" t="s">
        <v>115</v>
      </c>
      <c r="B41" s="406" t="s">
        <v>116</v>
      </c>
      <c r="C41" s="407">
        <f>C42+C43</f>
        <v>278948</v>
      </c>
    </row>
    <row r="42" s="278" customFormat="1" ht="33" customHeight="1" spans="1:3">
      <c r="A42" s="394" t="s">
        <v>117</v>
      </c>
      <c r="B42" s="408" t="s">
        <v>118</v>
      </c>
      <c r="C42" s="409">
        <v>255393</v>
      </c>
    </row>
    <row r="43" s="148" customFormat="1" ht="38.25" spans="1:3">
      <c r="A43" s="394" t="s">
        <v>119</v>
      </c>
      <c r="B43" s="408" t="s">
        <v>120</v>
      </c>
      <c r="C43" s="409">
        <v>23555</v>
      </c>
    </row>
    <row r="44" s="148" customFormat="1" ht="27" spans="1:3">
      <c r="A44" s="405" t="s">
        <v>121</v>
      </c>
      <c r="B44" s="406" t="s">
        <v>122</v>
      </c>
      <c r="C44" s="407">
        <f>C45+C46+C47+C48+C49+C50+C51+C52+C53+C54</f>
        <v>58203.1</v>
      </c>
    </row>
    <row r="45" s="148" customFormat="1" ht="40.5" customHeight="1" spans="1:3">
      <c r="A45" s="394" t="s">
        <v>123</v>
      </c>
      <c r="B45" s="408" t="s">
        <v>124</v>
      </c>
      <c r="C45" s="410"/>
    </row>
    <row r="46" s="148" customFormat="1" ht="54" customHeight="1" spans="1:3">
      <c r="A46" s="394" t="s">
        <v>125</v>
      </c>
      <c r="B46" s="411" t="s">
        <v>126</v>
      </c>
      <c r="C46" s="409">
        <v>1629.8</v>
      </c>
    </row>
    <row r="47" s="148" customFormat="1" ht="41.25" customHeight="1" spans="1:9">
      <c r="A47" s="394" t="s">
        <v>127</v>
      </c>
      <c r="B47" s="411" t="s">
        <v>128</v>
      </c>
      <c r="C47" s="409">
        <v>10300.1</v>
      </c>
      <c r="I47" s="148" t="s">
        <v>129</v>
      </c>
    </row>
    <row r="48" s="148" customFormat="1" ht="41.25" customHeight="1" spans="1:3">
      <c r="A48" s="394" t="s">
        <v>130</v>
      </c>
      <c r="B48" s="412" t="s">
        <v>131</v>
      </c>
      <c r="C48" s="409">
        <v>3030.3</v>
      </c>
    </row>
    <row r="49" s="148" customFormat="1" ht="25.5" customHeight="1" spans="1:3">
      <c r="A49" s="394" t="s">
        <v>132</v>
      </c>
      <c r="B49" s="408" t="s">
        <v>133</v>
      </c>
      <c r="C49" s="409">
        <v>4528.3</v>
      </c>
    </row>
    <row r="50" s="148" customFormat="1" ht="22.5" customHeight="1" spans="1:6">
      <c r="A50" s="394" t="s">
        <v>134</v>
      </c>
      <c r="B50" s="408" t="s">
        <v>135</v>
      </c>
      <c r="C50" s="409"/>
      <c r="F50" s="148" t="s">
        <v>129</v>
      </c>
    </row>
    <row r="51" s="148" customFormat="1" ht="25.5" customHeight="1" spans="1:7">
      <c r="A51" s="394" t="s">
        <v>136</v>
      </c>
      <c r="B51" s="411" t="s">
        <v>137</v>
      </c>
      <c r="C51" s="409">
        <v>4420</v>
      </c>
      <c r="G51" s="148" t="s">
        <v>129</v>
      </c>
    </row>
    <row r="52" s="148" customFormat="1" ht="27.75" customHeight="1" spans="1:3">
      <c r="A52" s="394" t="s">
        <v>138</v>
      </c>
      <c r="B52" s="411" t="s">
        <v>139</v>
      </c>
      <c r="C52" s="409">
        <v>2208.1</v>
      </c>
    </row>
    <row r="53" s="148" customFormat="1" ht="32.25" customHeight="1" spans="1:3">
      <c r="A53" s="394" t="s">
        <v>140</v>
      </c>
      <c r="B53" s="411" t="s">
        <v>141</v>
      </c>
      <c r="C53" s="409">
        <v>12170.5</v>
      </c>
    </row>
    <row r="54" s="148" customFormat="1" ht="21" customHeight="1" spans="1:3">
      <c r="A54" s="394" t="s">
        <v>142</v>
      </c>
      <c r="B54" s="408" t="s">
        <v>143</v>
      </c>
      <c r="C54" s="409">
        <f>SUM(C55:C59)</f>
        <v>19916</v>
      </c>
    </row>
    <row r="55" s="148" customFormat="1" ht="55.5" customHeight="1" spans="1:3">
      <c r="A55" s="394"/>
      <c r="B55" s="408" t="s">
        <v>144</v>
      </c>
      <c r="C55" s="409">
        <v>13867</v>
      </c>
    </row>
    <row r="56" s="148" customFormat="1" ht="44.25" customHeight="1" spans="1:3">
      <c r="A56" s="394"/>
      <c r="B56" s="413" t="s">
        <v>145</v>
      </c>
      <c r="C56" s="409">
        <v>1114</v>
      </c>
    </row>
    <row r="57" s="148" customFormat="1" ht="25.5" customHeight="1" spans="1:7">
      <c r="A57" s="394"/>
      <c r="B57" s="408" t="s">
        <v>146</v>
      </c>
      <c r="C57" s="409">
        <v>2480</v>
      </c>
      <c r="G57" s="148" t="s">
        <v>129</v>
      </c>
    </row>
    <row r="58" s="148" customFormat="1" ht="25.5" spans="1:3">
      <c r="A58" s="405"/>
      <c r="B58" s="408" t="s">
        <v>147</v>
      </c>
      <c r="C58" s="409">
        <v>1405</v>
      </c>
    </row>
    <row r="59" s="148" customFormat="1" ht="36.75" customHeight="1" spans="1:3">
      <c r="A59" s="394"/>
      <c r="B59" s="412" t="s">
        <v>148</v>
      </c>
      <c r="C59" s="409">
        <v>1050</v>
      </c>
    </row>
    <row r="60" s="148" customFormat="1" spans="1:5">
      <c r="A60" s="390" t="s">
        <v>149</v>
      </c>
      <c r="B60" s="414" t="s">
        <v>150</v>
      </c>
      <c r="C60" s="404">
        <f>C61+C62+C63+C81+C82+C83+C84+C85+C86</f>
        <v>725172.6</v>
      </c>
      <c r="D60" s="148">
        <v>725172.6</v>
      </c>
      <c r="E60" s="385">
        <f>C60-D60</f>
        <v>0</v>
      </c>
    </row>
    <row r="61" s="148" customFormat="1" ht="53.25" customHeight="1" spans="1:3">
      <c r="A61" s="394" t="s">
        <v>151</v>
      </c>
      <c r="B61" s="247" t="s">
        <v>152</v>
      </c>
      <c r="C61" s="409">
        <v>40</v>
      </c>
    </row>
    <row r="62" s="148" customFormat="1" ht="33" customHeight="1" spans="1:3">
      <c r="A62" s="394" t="s">
        <v>153</v>
      </c>
      <c r="B62" s="415" t="s">
        <v>154</v>
      </c>
      <c r="C62" s="410">
        <v>3678</v>
      </c>
    </row>
    <row r="63" s="148" customFormat="1" ht="36" customHeight="1" spans="1:3">
      <c r="A63" s="394" t="s">
        <v>155</v>
      </c>
      <c r="B63" s="415" t="s">
        <v>156</v>
      </c>
      <c r="C63" s="409">
        <f>SUM(C65:C80)</f>
        <v>696810</v>
      </c>
    </row>
    <row r="64" s="148" customFormat="1" ht="99" customHeight="1" spans="1:3">
      <c r="A64" s="394"/>
      <c r="B64" s="415" t="s">
        <v>157</v>
      </c>
      <c r="C64" s="409">
        <f>C65+C66</f>
        <v>651567</v>
      </c>
    </row>
    <row r="65" s="148" customFormat="1" ht="51" customHeight="1" spans="1:3">
      <c r="A65" s="394"/>
      <c r="B65" s="415" t="s">
        <v>158</v>
      </c>
      <c r="C65" s="409">
        <v>404625</v>
      </c>
    </row>
    <row r="66" s="148" customFormat="1" ht="14.25" customHeight="1" spans="1:3">
      <c r="A66" s="394"/>
      <c r="B66" s="415" t="s">
        <v>159</v>
      </c>
      <c r="C66" s="409">
        <v>246942</v>
      </c>
    </row>
    <row r="67" s="148" customFormat="1" ht="93" customHeight="1" spans="1:3">
      <c r="A67" s="394"/>
      <c r="B67" s="415" t="s">
        <v>160</v>
      </c>
      <c r="C67" s="409">
        <v>17156</v>
      </c>
    </row>
    <row r="68" s="148" customFormat="1" ht="30" customHeight="1" spans="1:3">
      <c r="A68" s="394"/>
      <c r="B68" s="415" t="s">
        <v>161</v>
      </c>
      <c r="C68" s="409">
        <v>217</v>
      </c>
    </row>
    <row r="69" s="148" customFormat="1" ht="30.75" customHeight="1" spans="1:3">
      <c r="A69" s="394"/>
      <c r="B69" s="416" t="s">
        <v>162</v>
      </c>
      <c r="C69" s="409">
        <v>5126</v>
      </c>
    </row>
    <row r="70" s="278" customFormat="1" ht="28.5" customHeight="1" spans="1:3">
      <c r="A70" s="394"/>
      <c r="B70" s="415" t="s">
        <v>163</v>
      </c>
      <c r="C70" s="409"/>
    </row>
    <row r="71" s="148" customFormat="1" ht="55.5" customHeight="1" spans="1:3">
      <c r="A71" s="394"/>
      <c r="B71" s="247" t="s">
        <v>164</v>
      </c>
      <c r="C71" s="409">
        <v>1505</v>
      </c>
    </row>
    <row r="72" s="148" customFormat="1" ht="31.5" customHeight="1" spans="1:3">
      <c r="A72" s="394"/>
      <c r="B72" s="415" t="s">
        <v>165</v>
      </c>
      <c r="C72" s="409">
        <v>1212</v>
      </c>
    </row>
    <row r="73" ht="30" customHeight="1" spans="1:3">
      <c r="A73" s="394"/>
      <c r="B73" s="415" t="s">
        <v>166</v>
      </c>
      <c r="C73" s="409">
        <v>1105</v>
      </c>
    </row>
    <row r="74" ht="41.25" customHeight="1" spans="1:3">
      <c r="A74" s="394"/>
      <c r="B74" s="415" t="s">
        <v>167</v>
      </c>
      <c r="C74" s="409">
        <v>1355</v>
      </c>
    </row>
    <row r="75" ht="55.5" customHeight="1" spans="1:3">
      <c r="A75" s="394"/>
      <c r="B75" s="417" t="s">
        <v>168</v>
      </c>
      <c r="C75" s="409">
        <v>3985</v>
      </c>
    </row>
    <row r="76" ht="53.25" customHeight="1" spans="1:3">
      <c r="A76" s="394"/>
      <c r="B76" s="413" t="s">
        <v>169</v>
      </c>
      <c r="C76" s="409">
        <v>444</v>
      </c>
    </row>
    <row r="77" ht="34.5" customHeight="1" spans="1:3">
      <c r="A77" s="394"/>
      <c r="B77" s="247" t="s">
        <v>170</v>
      </c>
      <c r="C77" s="409">
        <v>2617</v>
      </c>
    </row>
    <row r="78" ht="36" customHeight="1" spans="1:3">
      <c r="A78" s="394"/>
      <c r="B78" s="418" t="s">
        <v>171</v>
      </c>
      <c r="C78" s="409">
        <v>3439</v>
      </c>
    </row>
    <row r="79" ht="50.25" customHeight="1" spans="1:3">
      <c r="A79" s="394"/>
      <c r="B79" s="408" t="s">
        <v>172</v>
      </c>
      <c r="C79" s="409">
        <v>4182</v>
      </c>
    </row>
    <row r="80" ht="50.25" customHeight="1" spans="1:3">
      <c r="A80" s="394"/>
      <c r="B80" s="247" t="s">
        <v>173</v>
      </c>
      <c r="C80" s="409">
        <v>2900</v>
      </c>
    </row>
    <row r="81" s="148" customFormat="1" ht="48" customHeight="1" spans="1:3">
      <c r="A81" s="394" t="s">
        <v>174</v>
      </c>
      <c r="B81" s="413" t="s">
        <v>175</v>
      </c>
      <c r="C81" s="409">
        <v>16340</v>
      </c>
    </row>
    <row r="82" ht="51.75" hidden="1" customHeight="1" spans="1:3">
      <c r="A82" s="394" t="s">
        <v>174</v>
      </c>
      <c r="B82" s="413" t="s">
        <v>176</v>
      </c>
      <c r="C82" s="409"/>
    </row>
    <row r="83" ht="42" customHeight="1" spans="1:3">
      <c r="A83" s="394" t="s">
        <v>177</v>
      </c>
      <c r="B83" s="413" t="s">
        <v>178</v>
      </c>
      <c r="C83" s="409"/>
    </row>
    <row r="84" ht="45.75" customHeight="1" spans="1:3">
      <c r="A84" s="394" t="s">
        <v>179</v>
      </c>
      <c r="B84" s="418" t="s">
        <v>180</v>
      </c>
      <c r="C84" s="409">
        <v>3588.6</v>
      </c>
    </row>
    <row r="85" ht="36.75" customHeight="1" spans="1:3">
      <c r="A85" s="394" t="s">
        <v>181</v>
      </c>
      <c r="B85" s="419" t="s">
        <v>182</v>
      </c>
      <c r="C85" s="409">
        <v>216</v>
      </c>
    </row>
    <row r="86" ht="42" customHeight="1" spans="1:3">
      <c r="A86" s="394" t="s">
        <v>183</v>
      </c>
      <c r="B86" s="413" t="s">
        <v>184</v>
      </c>
      <c r="C86" s="409">
        <v>4500</v>
      </c>
    </row>
    <row r="87" s="424" customFormat="1" ht="32.25" customHeight="1" spans="1:3">
      <c r="A87" s="390" t="s">
        <v>185</v>
      </c>
      <c r="B87" s="403" t="s">
        <v>186</v>
      </c>
      <c r="C87" s="404">
        <f>SUM(C88:C94)</f>
        <v>34629.6</v>
      </c>
    </row>
    <row r="88" ht="42" customHeight="1" spans="1:3">
      <c r="A88" s="394" t="s">
        <v>187</v>
      </c>
      <c r="B88" s="408" t="s">
        <v>188</v>
      </c>
      <c r="C88" s="409">
        <v>2603</v>
      </c>
    </row>
    <row r="89" ht="41.25" customHeight="1" spans="1:3">
      <c r="A89" s="394" t="s">
        <v>189</v>
      </c>
      <c r="B89" s="415" t="s">
        <v>190</v>
      </c>
      <c r="C89" s="409">
        <v>29685.6</v>
      </c>
    </row>
    <row r="90" ht="105.75" customHeight="1" spans="1:3">
      <c r="A90" s="394" t="s">
        <v>191</v>
      </c>
      <c r="B90" s="415" t="s">
        <v>192</v>
      </c>
      <c r="C90" s="410">
        <v>804</v>
      </c>
    </row>
    <row r="91" ht="28.5" customHeight="1" spans="1:3">
      <c r="A91" s="394" t="s">
        <v>193</v>
      </c>
      <c r="B91" s="415" t="s">
        <v>194</v>
      </c>
      <c r="C91" s="409"/>
    </row>
    <row r="92" ht="43.5" customHeight="1" spans="1:3">
      <c r="A92" s="394" t="s">
        <v>193</v>
      </c>
      <c r="B92" s="415" t="s">
        <v>195</v>
      </c>
      <c r="C92" s="409">
        <v>986</v>
      </c>
    </row>
    <row r="93" ht="36" customHeight="1" spans="1:3">
      <c r="A93" s="394" t="s">
        <v>193</v>
      </c>
      <c r="B93" s="415" t="s">
        <v>196</v>
      </c>
      <c r="C93" s="409"/>
    </row>
    <row r="94" ht="44.25" customHeight="1" spans="1:3">
      <c r="A94" s="394" t="s">
        <v>193</v>
      </c>
      <c r="B94" s="413" t="s">
        <v>197</v>
      </c>
      <c r="C94" s="409">
        <v>551</v>
      </c>
    </row>
    <row r="95" ht="69.75" hidden="1" customHeight="1" spans="1:3">
      <c r="A95" s="394" t="s">
        <v>198</v>
      </c>
      <c r="B95" s="413" t="s">
        <v>199</v>
      </c>
      <c r="C95" s="409">
        <v>0</v>
      </c>
    </row>
    <row r="96" ht="67.5" hidden="1" customHeight="1" spans="1:3">
      <c r="A96" s="390" t="s">
        <v>200</v>
      </c>
      <c r="B96" s="420" t="s">
        <v>201</v>
      </c>
      <c r="C96" s="404"/>
    </row>
    <row r="97" ht="57" hidden="1" customHeight="1" spans="1:3">
      <c r="A97" s="394" t="s">
        <v>202</v>
      </c>
      <c r="B97" s="247" t="s">
        <v>203</v>
      </c>
      <c r="C97" s="409"/>
    </row>
    <row r="98" ht="44.25" hidden="1" customHeight="1" spans="1:3">
      <c r="A98" s="394" t="s">
        <v>204</v>
      </c>
      <c r="B98" s="247" t="s">
        <v>205</v>
      </c>
      <c r="C98" s="409">
        <v>0</v>
      </c>
    </row>
    <row r="99" s="148" customFormat="1" ht="42.75" hidden="1" customHeight="1" spans="1:3">
      <c r="A99" s="390" t="s">
        <v>206</v>
      </c>
      <c r="B99" s="421" t="s">
        <v>207</v>
      </c>
      <c r="C99" s="422"/>
    </row>
    <row r="100" ht="25.5" hidden="1" spans="1:3">
      <c r="A100" s="394" t="s">
        <v>208</v>
      </c>
      <c r="B100" s="413" t="s">
        <v>209</v>
      </c>
      <c r="C100" s="409"/>
    </row>
    <row r="101" ht="42" hidden="1" customHeight="1" spans="1:3">
      <c r="A101" s="394" t="s">
        <v>210</v>
      </c>
      <c r="B101" s="413" t="s">
        <v>211</v>
      </c>
      <c r="C101" s="409"/>
    </row>
    <row r="102" spans="1:3">
      <c r="A102" s="392"/>
      <c r="B102" s="398" t="s">
        <v>212</v>
      </c>
      <c r="C102" s="404">
        <f>C39+C12</f>
        <v>1204247.3</v>
      </c>
    </row>
    <row r="104" spans="3:3">
      <c r="C104" s="380">
        <f>1094396.3+107294</f>
        <v>1201690.3</v>
      </c>
    </row>
    <row r="106" s="377" customFormat="1" spans="1:3">
      <c r="A106" s="378"/>
      <c r="B106" s="425"/>
      <c r="C106" s="380"/>
    </row>
    <row r="107" s="377" customFormat="1" spans="1:3">
      <c r="A107" s="378"/>
      <c r="B107" s="425"/>
      <c r="C107" s="380"/>
    </row>
    <row r="108" s="377" customFormat="1" spans="1:3">
      <c r="A108" s="378"/>
      <c r="B108" s="425"/>
      <c r="C108" s="380"/>
    </row>
    <row r="109" s="377" customFormat="1" spans="1:3">
      <c r="A109" s="378"/>
      <c r="B109" s="425"/>
      <c r="C109" s="380"/>
    </row>
    <row r="110" s="377" customFormat="1" spans="1:3">
      <c r="A110" s="378"/>
      <c r="B110" s="425"/>
      <c r="C110" s="380"/>
    </row>
    <row r="111" s="377" customFormat="1" spans="1:3">
      <c r="A111" s="378"/>
      <c r="B111" s="425"/>
      <c r="C111" s="380"/>
    </row>
    <row r="112" s="377" customFormat="1" spans="1:3">
      <c r="A112" s="378"/>
      <c r="B112" s="425"/>
      <c r="C112" s="380"/>
    </row>
    <row r="113" s="377" customFormat="1" spans="1:3">
      <c r="A113" s="378"/>
      <c r="B113" s="425"/>
      <c r="C113" s="380"/>
    </row>
    <row r="114" s="377" customFormat="1" spans="1:3">
      <c r="A114" s="378"/>
      <c r="B114" s="425"/>
      <c r="C114" s="380"/>
    </row>
    <row r="115" s="377" customFormat="1" spans="1:3">
      <c r="A115" s="378"/>
      <c r="B115" s="425"/>
      <c r="C115" s="380"/>
    </row>
    <row r="116" s="377" customFormat="1" spans="1:3">
      <c r="A116" s="378"/>
      <c r="B116" s="425"/>
      <c r="C116" s="380"/>
    </row>
    <row r="117" s="377" customFormat="1" spans="1:3">
      <c r="A117" s="378"/>
      <c r="B117" s="425"/>
      <c r="C117" s="380"/>
    </row>
    <row r="118" s="377" customFormat="1" spans="1:3">
      <c r="A118" s="378"/>
      <c r="B118" s="425"/>
      <c r="C118" s="380"/>
    </row>
    <row r="119" s="377" customFormat="1" spans="1:3">
      <c r="A119" s="378"/>
      <c r="B119" s="425"/>
      <c r="C119" s="380"/>
    </row>
    <row r="120" s="377" customFormat="1" spans="1:3">
      <c r="A120" s="378"/>
      <c r="B120" s="425"/>
      <c r="C120" s="380"/>
    </row>
    <row r="121" s="377" customFormat="1" spans="1:3">
      <c r="A121" s="378"/>
      <c r="B121" s="425"/>
      <c r="C121" s="380"/>
    </row>
    <row r="122" s="377" customFormat="1" spans="1:3">
      <c r="A122" s="378"/>
      <c r="B122" s="425"/>
      <c r="C122" s="380"/>
    </row>
    <row r="123" s="377" customFormat="1" spans="1:3">
      <c r="A123" s="378"/>
      <c r="B123" s="425"/>
      <c r="C123" s="380"/>
    </row>
    <row r="124" s="377" customFormat="1" spans="1:3">
      <c r="A124" s="378"/>
      <c r="B124" s="425"/>
      <c r="C124" s="380"/>
    </row>
    <row r="125" s="377" customFormat="1" spans="1:3">
      <c r="A125" s="378"/>
      <c r="B125" s="425"/>
      <c r="C125" s="380"/>
    </row>
    <row r="126" s="377" customFormat="1" spans="1:3">
      <c r="A126" s="378"/>
      <c r="B126" s="425"/>
      <c r="C126" s="380"/>
    </row>
    <row r="127" s="377" customFormat="1" spans="1:3">
      <c r="A127" s="378"/>
      <c r="B127" s="425"/>
      <c r="C127" s="380"/>
    </row>
    <row r="128" s="377" customFormat="1" spans="1:3">
      <c r="A128" s="378"/>
      <c r="B128" s="425"/>
      <c r="C128" s="380"/>
    </row>
    <row r="129" s="377" customFormat="1" spans="1:3">
      <c r="A129" s="378"/>
      <c r="B129" s="425"/>
      <c r="C129" s="380"/>
    </row>
    <row r="130" s="377" customFormat="1" spans="1:3">
      <c r="A130" s="378"/>
      <c r="B130" s="425"/>
      <c r="C130" s="380"/>
    </row>
    <row r="131" s="377" customFormat="1" spans="1:3">
      <c r="A131" s="378"/>
      <c r="B131" s="425"/>
      <c r="C131" s="380"/>
    </row>
    <row r="132" s="377" customFormat="1" spans="1:3">
      <c r="A132" s="378"/>
      <c r="B132" s="425"/>
      <c r="C132" s="380"/>
    </row>
    <row r="133" s="377" customFormat="1" spans="1:3">
      <c r="A133" s="378"/>
      <c r="B133" s="425"/>
      <c r="C133" s="380"/>
    </row>
    <row r="134" s="377" customFormat="1" spans="1:3">
      <c r="A134" s="378"/>
      <c r="B134" s="425"/>
      <c r="C134" s="380"/>
    </row>
    <row r="135" s="377" customFormat="1" spans="1:3">
      <c r="A135" s="378"/>
      <c r="B135" s="425"/>
      <c r="C135" s="380"/>
    </row>
    <row r="136" s="377" customFormat="1" spans="1:3">
      <c r="A136" s="378"/>
      <c r="B136" s="425"/>
      <c r="C136" s="380"/>
    </row>
    <row r="137" s="377" customFormat="1" spans="1:3">
      <c r="A137" s="378"/>
      <c r="B137" s="425"/>
      <c r="C137" s="380"/>
    </row>
    <row r="138" s="377" customFormat="1" spans="1:3">
      <c r="A138" s="378"/>
      <c r="B138" s="425"/>
      <c r="C138" s="380"/>
    </row>
    <row r="139" s="377" customFormat="1" spans="1:3">
      <c r="A139" s="378"/>
      <c r="B139" s="425"/>
      <c r="C139" s="380"/>
    </row>
    <row r="140" s="377" customFormat="1" spans="1:3">
      <c r="A140" s="378"/>
      <c r="B140" s="425"/>
      <c r="C140" s="380"/>
    </row>
    <row r="141" s="377" customFormat="1" spans="1:3">
      <c r="A141" s="378"/>
      <c r="B141" s="425"/>
      <c r="C141" s="380"/>
    </row>
    <row r="142" s="377" customFormat="1" spans="1:3">
      <c r="A142" s="378"/>
      <c r="B142" s="425"/>
      <c r="C142" s="380"/>
    </row>
    <row r="143" s="377" customFormat="1" spans="1:3">
      <c r="A143" s="378"/>
      <c r="B143" s="425"/>
      <c r="C143" s="380"/>
    </row>
    <row r="144" s="377" customFormat="1" spans="1:3">
      <c r="A144" s="378"/>
      <c r="B144" s="425"/>
      <c r="C144" s="380"/>
    </row>
    <row r="145" s="377" customFormat="1" spans="1:3">
      <c r="A145" s="378"/>
      <c r="B145" s="425"/>
      <c r="C145" s="380"/>
    </row>
    <row r="146" s="377" customFormat="1" spans="1:3">
      <c r="A146" s="378"/>
      <c r="B146" s="425"/>
      <c r="C146" s="380"/>
    </row>
    <row r="147" s="377" customFormat="1" spans="1:3">
      <c r="A147" s="378"/>
      <c r="B147" s="425"/>
      <c r="C147" s="380"/>
    </row>
    <row r="148" s="377" customFormat="1" spans="1:3">
      <c r="A148" s="378"/>
      <c r="B148" s="425"/>
      <c r="C148" s="380"/>
    </row>
    <row r="149" s="377" customFormat="1" spans="1:3">
      <c r="A149" s="378"/>
      <c r="B149" s="425"/>
      <c r="C149" s="380"/>
    </row>
    <row r="150" s="377" customFormat="1" spans="1:3">
      <c r="A150" s="378"/>
      <c r="B150" s="425"/>
      <c r="C150" s="380"/>
    </row>
    <row r="151" s="377" customFormat="1" spans="1:3">
      <c r="A151" s="378"/>
      <c r="B151" s="425"/>
      <c r="C151" s="380"/>
    </row>
    <row r="152" s="377" customFormat="1" spans="1:3">
      <c r="A152" s="378"/>
      <c r="B152" s="425"/>
      <c r="C152" s="380"/>
    </row>
    <row r="153" s="377" customFormat="1" spans="1:3">
      <c r="A153" s="378"/>
      <c r="B153" s="425"/>
      <c r="C153" s="380"/>
    </row>
    <row r="154" s="377" customFormat="1" spans="1:3">
      <c r="A154" s="378"/>
      <c r="B154" s="425"/>
      <c r="C154" s="380"/>
    </row>
    <row r="155" s="377" customFormat="1" spans="1:3">
      <c r="A155" s="378"/>
      <c r="B155" s="425"/>
      <c r="C155" s="380"/>
    </row>
    <row r="156" s="377" customFormat="1" spans="1:3">
      <c r="A156" s="378"/>
      <c r="B156" s="425"/>
      <c r="C156" s="380"/>
    </row>
    <row r="157" s="377" customFormat="1" spans="1:3">
      <c r="A157" s="378"/>
      <c r="B157" s="425"/>
      <c r="C157" s="380"/>
    </row>
    <row r="158" s="377" customFormat="1" spans="1:3">
      <c r="A158" s="378"/>
      <c r="B158" s="425"/>
      <c r="C158" s="380"/>
    </row>
    <row r="159" s="377" customFormat="1" spans="1:3">
      <c r="A159" s="378"/>
      <c r="B159" s="425"/>
      <c r="C159" s="380"/>
    </row>
    <row r="160" s="377" customFormat="1" spans="1:3">
      <c r="A160" s="378"/>
      <c r="B160" s="425"/>
      <c r="C160" s="380"/>
    </row>
    <row r="161" s="377" customFormat="1" spans="1:3">
      <c r="A161" s="378"/>
      <c r="B161" s="425"/>
      <c r="C161" s="380"/>
    </row>
    <row r="162" s="377" customFormat="1" spans="1:3">
      <c r="A162" s="378"/>
      <c r="B162" s="425"/>
      <c r="C162" s="380"/>
    </row>
    <row r="163" s="377" customFormat="1" spans="1:3">
      <c r="A163" s="378"/>
      <c r="B163" s="425"/>
      <c r="C163" s="380"/>
    </row>
    <row r="164" s="377" customFormat="1" spans="1:3">
      <c r="A164" s="378"/>
      <c r="B164" s="425"/>
      <c r="C164" s="380"/>
    </row>
    <row r="165" s="377" customFormat="1" spans="1:3">
      <c r="A165" s="378"/>
      <c r="B165" s="425"/>
      <c r="C165" s="380"/>
    </row>
    <row r="166" s="377" customFormat="1" spans="1:3">
      <c r="A166" s="378"/>
      <c r="B166" s="425"/>
      <c r="C166" s="380"/>
    </row>
    <row r="167" s="377" customFormat="1" spans="1:3">
      <c r="A167" s="378"/>
      <c r="B167" s="425"/>
      <c r="C167" s="380"/>
    </row>
    <row r="168" s="377" customFormat="1" spans="1:3">
      <c r="A168" s="378"/>
      <c r="B168" s="425"/>
      <c r="C168" s="380"/>
    </row>
    <row r="169" s="377" customFormat="1" spans="1:3">
      <c r="A169" s="378"/>
      <c r="B169" s="425"/>
      <c r="C169" s="380"/>
    </row>
    <row r="170" s="377" customFormat="1" spans="1:3">
      <c r="A170" s="378"/>
      <c r="B170" s="425"/>
      <c r="C170" s="380"/>
    </row>
    <row r="171" s="377" customFormat="1" spans="1:3">
      <c r="A171" s="378"/>
      <c r="B171" s="425"/>
      <c r="C171" s="380"/>
    </row>
    <row r="172" s="377" customFormat="1" spans="1:3">
      <c r="A172" s="378"/>
      <c r="B172" s="425"/>
      <c r="C172" s="380"/>
    </row>
    <row r="173" s="377" customFormat="1" spans="1:3">
      <c r="A173" s="378"/>
      <c r="B173" s="425"/>
      <c r="C173" s="380"/>
    </row>
    <row r="174" s="377" customFormat="1" spans="1:3">
      <c r="A174" s="378"/>
      <c r="B174" s="425"/>
      <c r="C174" s="380"/>
    </row>
    <row r="175" s="377" customFormat="1" spans="1:3">
      <c r="A175" s="378"/>
      <c r="B175" s="425"/>
      <c r="C175" s="380"/>
    </row>
    <row r="176" s="377" customFormat="1" spans="1:3">
      <c r="A176" s="378"/>
      <c r="B176" s="425"/>
      <c r="C176" s="380"/>
    </row>
    <row r="177" s="377" customFormat="1" spans="1:3">
      <c r="A177" s="378"/>
      <c r="B177" s="425"/>
      <c r="C177" s="380"/>
    </row>
    <row r="178" s="377" customFormat="1" spans="1:3">
      <c r="A178" s="378"/>
      <c r="B178" s="425"/>
      <c r="C178" s="380"/>
    </row>
    <row r="179" s="377" customFormat="1" spans="1:3">
      <c r="A179" s="378"/>
      <c r="B179" s="425"/>
      <c r="C179" s="380"/>
    </row>
    <row r="180" s="377" customFormat="1" spans="1:3">
      <c r="A180" s="378"/>
      <c r="B180" s="425"/>
      <c r="C180" s="380"/>
    </row>
    <row r="181" s="377" customFormat="1" spans="1:3">
      <c r="A181" s="378"/>
      <c r="B181" s="425"/>
      <c r="C181" s="380"/>
    </row>
    <row r="182" s="377" customFormat="1" spans="1:3">
      <c r="A182" s="378"/>
      <c r="B182" s="425"/>
      <c r="C182" s="380"/>
    </row>
    <row r="183" s="377" customFormat="1" spans="1:3">
      <c r="A183" s="378"/>
      <c r="B183" s="425"/>
      <c r="C183" s="380"/>
    </row>
    <row r="184" s="377" customFormat="1" spans="1:3">
      <c r="A184" s="378"/>
      <c r="B184" s="425"/>
      <c r="C184" s="380"/>
    </row>
    <row r="185" s="377" customFormat="1" spans="1:3">
      <c r="A185" s="378"/>
      <c r="B185" s="425"/>
      <c r="C185" s="380"/>
    </row>
    <row r="186" s="377" customFormat="1" spans="1:3">
      <c r="A186" s="378"/>
      <c r="B186" s="425"/>
      <c r="C186" s="380"/>
    </row>
    <row r="187" s="377" customFormat="1" spans="1:3">
      <c r="A187" s="378"/>
      <c r="B187" s="425"/>
      <c r="C187" s="380"/>
    </row>
    <row r="188" s="377" customFormat="1" spans="1:3">
      <c r="A188" s="378"/>
      <c r="B188" s="425"/>
      <c r="C188" s="380"/>
    </row>
    <row r="189" s="377" customFormat="1" spans="1:3">
      <c r="A189" s="378"/>
      <c r="B189" s="425"/>
      <c r="C189" s="380"/>
    </row>
    <row r="190" s="377" customFormat="1" spans="1:3">
      <c r="A190" s="378"/>
      <c r="B190" s="425"/>
      <c r="C190" s="380"/>
    </row>
    <row r="191" s="377" customFormat="1" spans="1:3">
      <c r="A191" s="378"/>
      <c r="B191" s="425"/>
      <c r="C191" s="380"/>
    </row>
    <row r="192" s="377" customFormat="1" spans="1:3">
      <c r="A192" s="378"/>
      <c r="B192" s="425"/>
      <c r="C192" s="380"/>
    </row>
    <row r="193" s="377" customFormat="1" spans="1:3">
      <c r="A193" s="378"/>
      <c r="B193" s="425"/>
      <c r="C193" s="380"/>
    </row>
    <row r="194" s="377" customFormat="1" spans="1:3">
      <c r="A194" s="378"/>
      <c r="B194" s="425"/>
      <c r="C194" s="380"/>
    </row>
    <row r="195" s="377" customFormat="1" spans="1:3">
      <c r="A195" s="378"/>
      <c r="B195" s="425"/>
      <c r="C195" s="380"/>
    </row>
    <row r="196" s="377" customFormat="1" spans="1:3">
      <c r="A196" s="378"/>
      <c r="B196" s="425"/>
      <c r="C196" s="380"/>
    </row>
    <row r="197" s="377" customFormat="1" spans="1:3">
      <c r="A197" s="378"/>
      <c r="B197" s="425"/>
      <c r="C197" s="380"/>
    </row>
    <row r="198" s="377" customFormat="1" spans="1:3">
      <c r="A198" s="378"/>
      <c r="B198" s="425"/>
      <c r="C198" s="380"/>
    </row>
    <row r="199" s="377" customFormat="1" spans="1:3">
      <c r="A199" s="378"/>
      <c r="B199" s="425"/>
      <c r="C199" s="380"/>
    </row>
    <row r="200" s="377" customFormat="1" spans="1:3">
      <c r="A200" s="378"/>
      <c r="B200" s="425"/>
      <c r="C200" s="380"/>
    </row>
    <row r="201" s="377" customFormat="1" spans="1:3">
      <c r="A201" s="378"/>
      <c r="B201" s="425"/>
      <c r="C201" s="380"/>
    </row>
    <row r="202" s="377" customFormat="1" spans="1:3">
      <c r="A202" s="378"/>
      <c r="B202" s="425"/>
      <c r="C202" s="380"/>
    </row>
    <row r="203" s="377" customFormat="1" spans="1:3">
      <c r="A203" s="378"/>
      <c r="B203" s="425"/>
      <c r="C203" s="380"/>
    </row>
    <row r="204" s="377" customFormat="1" spans="1:3">
      <c r="A204" s="378"/>
      <c r="B204" s="425"/>
      <c r="C204" s="380"/>
    </row>
    <row r="205" s="377" customFormat="1" spans="1:3">
      <c r="A205" s="378"/>
      <c r="B205" s="425"/>
      <c r="C205" s="380"/>
    </row>
    <row r="206" s="377" customFormat="1" spans="1:3">
      <c r="A206" s="378"/>
      <c r="B206" s="425"/>
      <c r="C206" s="380"/>
    </row>
    <row r="207" s="377" customFormat="1" spans="1:3">
      <c r="A207" s="378"/>
      <c r="B207" s="425"/>
      <c r="C207" s="380"/>
    </row>
    <row r="208" s="377" customFormat="1" spans="1:3">
      <c r="A208" s="378"/>
      <c r="B208" s="425"/>
      <c r="C208" s="380"/>
    </row>
    <row r="209" s="377" customFormat="1" spans="1:3">
      <c r="A209" s="378"/>
      <c r="B209" s="425"/>
      <c r="C209" s="380"/>
    </row>
    <row r="210" s="377" customFormat="1" spans="1:3">
      <c r="A210" s="378"/>
      <c r="B210" s="425"/>
      <c r="C210" s="380"/>
    </row>
    <row r="211" s="377" customFormat="1" spans="1:3">
      <c r="A211" s="378"/>
      <c r="B211" s="425"/>
      <c r="C211" s="380"/>
    </row>
    <row r="212" s="377" customFormat="1" spans="1:3">
      <c r="A212" s="378"/>
      <c r="B212" s="425"/>
      <c r="C212" s="380"/>
    </row>
    <row r="213" s="377" customFormat="1" spans="1:3">
      <c r="A213" s="378"/>
      <c r="B213" s="425"/>
      <c r="C213" s="380"/>
    </row>
    <row r="214" s="377" customFormat="1" spans="1:3">
      <c r="A214" s="378"/>
      <c r="B214" s="425"/>
      <c r="C214" s="380"/>
    </row>
    <row r="215" s="377" customFormat="1" spans="1:3">
      <c r="A215" s="378"/>
      <c r="B215" s="425"/>
      <c r="C215" s="380"/>
    </row>
    <row r="216" s="377" customFormat="1" spans="1:3">
      <c r="A216" s="378"/>
      <c r="B216" s="425"/>
      <c r="C216" s="380"/>
    </row>
    <row r="217" s="377" customFormat="1" spans="1:3">
      <c r="A217" s="378"/>
      <c r="B217" s="425"/>
      <c r="C217" s="380"/>
    </row>
    <row r="218" s="377" customFormat="1" spans="1:3">
      <c r="A218" s="378"/>
      <c r="B218" s="425"/>
      <c r="C218" s="380"/>
    </row>
    <row r="219" s="377" customFormat="1" spans="1:3">
      <c r="A219" s="378"/>
      <c r="B219" s="425"/>
      <c r="C219" s="380"/>
    </row>
    <row r="220" s="377" customFormat="1" spans="1:3">
      <c r="A220" s="378"/>
      <c r="B220" s="425"/>
      <c r="C220" s="380"/>
    </row>
    <row r="221" s="377" customFormat="1" spans="1:3">
      <c r="A221" s="378"/>
      <c r="B221" s="425"/>
      <c r="C221" s="380"/>
    </row>
    <row r="222" s="377" customFormat="1" spans="1:3">
      <c r="A222" s="378"/>
      <c r="B222" s="425"/>
      <c r="C222" s="380"/>
    </row>
    <row r="223" s="377" customFormat="1" spans="1:3">
      <c r="A223" s="378"/>
      <c r="B223" s="425"/>
      <c r="C223" s="380"/>
    </row>
    <row r="224" s="377" customFormat="1" spans="1:3">
      <c r="A224" s="378"/>
      <c r="B224" s="425"/>
      <c r="C224" s="380"/>
    </row>
    <row r="225" s="377" customFormat="1" spans="1:3">
      <c r="A225" s="378"/>
      <c r="B225" s="425"/>
      <c r="C225" s="380"/>
    </row>
    <row r="226" s="377" customFormat="1" spans="1:3">
      <c r="A226" s="378"/>
      <c r="B226" s="425"/>
      <c r="C226" s="380"/>
    </row>
    <row r="227" s="377" customFormat="1" spans="1:3">
      <c r="A227" s="378"/>
      <c r="B227" s="425"/>
      <c r="C227" s="380"/>
    </row>
    <row r="228" s="377" customFormat="1" spans="1:3">
      <c r="A228" s="378"/>
      <c r="B228" s="425"/>
      <c r="C228" s="380"/>
    </row>
    <row r="229" s="377" customFormat="1" spans="1:3">
      <c r="A229" s="378"/>
      <c r="B229" s="425"/>
      <c r="C229" s="380"/>
    </row>
    <row r="230" s="377" customFormat="1" spans="1:3">
      <c r="A230" s="378"/>
      <c r="B230" s="425"/>
      <c r="C230" s="380"/>
    </row>
    <row r="231" s="377" customFormat="1" spans="1:3">
      <c r="A231" s="378"/>
      <c r="B231" s="425"/>
      <c r="C231" s="380"/>
    </row>
    <row r="232" s="377" customFormat="1" spans="1:3">
      <c r="A232" s="378"/>
      <c r="B232" s="425"/>
      <c r="C232" s="380"/>
    </row>
    <row r="233" s="377" customFormat="1" spans="1:3">
      <c r="A233" s="378"/>
      <c r="B233" s="425"/>
      <c r="C233" s="380"/>
    </row>
    <row r="234" s="377" customFormat="1" spans="1:3">
      <c r="A234" s="378"/>
      <c r="B234" s="425"/>
      <c r="C234" s="380"/>
    </row>
    <row r="235" s="377" customFormat="1" spans="1:3">
      <c r="A235" s="378"/>
      <c r="B235" s="425"/>
      <c r="C235" s="380"/>
    </row>
    <row r="236" s="377" customFormat="1" spans="1:3">
      <c r="A236" s="378"/>
      <c r="B236" s="425"/>
      <c r="C236" s="380"/>
    </row>
    <row r="237" s="377" customFormat="1" spans="1:3">
      <c r="A237" s="378"/>
      <c r="B237" s="425"/>
      <c r="C237" s="380"/>
    </row>
    <row r="238" s="377" customFormat="1" spans="1:3">
      <c r="A238" s="378"/>
      <c r="B238" s="425"/>
      <c r="C238" s="380"/>
    </row>
    <row r="239" s="377" customFormat="1" spans="1:3">
      <c r="A239" s="378"/>
      <c r="B239" s="425"/>
      <c r="C239" s="380"/>
    </row>
    <row r="240" s="377" customFormat="1" spans="1:3">
      <c r="A240" s="378"/>
      <c r="B240" s="425"/>
      <c r="C240" s="380"/>
    </row>
    <row r="241" s="377" customFormat="1" spans="1:3">
      <c r="A241" s="378"/>
      <c r="B241" s="425"/>
      <c r="C241" s="380"/>
    </row>
    <row r="242" s="377" customFormat="1" spans="1:3">
      <c r="A242" s="378"/>
      <c r="B242" s="425"/>
      <c r="C242" s="380"/>
    </row>
    <row r="243" s="377" customFormat="1" spans="1:3">
      <c r="A243" s="378"/>
      <c r="B243" s="425"/>
      <c r="C243" s="380"/>
    </row>
    <row r="244" s="377" customFormat="1" spans="1:3">
      <c r="A244" s="378"/>
      <c r="B244" s="425"/>
      <c r="C244" s="380"/>
    </row>
    <row r="245" s="377" customFormat="1" spans="1:3">
      <c r="A245" s="378"/>
      <c r="B245" s="425"/>
      <c r="C245" s="380"/>
    </row>
    <row r="246" s="377" customFormat="1" spans="1:3">
      <c r="A246" s="378"/>
      <c r="B246" s="425"/>
      <c r="C246" s="380"/>
    </row>
    <row r="247" s="377" customFormat="1" spans="1:3">
      <c r="A247" s="378"/>
      <c r="B247" s="425"/>
      <c r="C247" s="380"/>
    </row>
    <row r="248" s="377" customFormat="1" spans="1:3">
      <c r="A248" s="378"/>
      <c r="B248" s="425"/>
      <c r="C248" s="380"/>
    </row>
    <row r="249" s="377" customFormat="1" spans="1:3">
      <c r="A249" s="378"/>
      <c r="B249" s="425"/>
      <c r="C249" s="380"/>
    </row>
    <row r="250" s="377" customFormat="1" spans="1:3">
      <c r="A250" s="378"/>
      <c r="B250" s="425"/>
      <c r="C250" s="380"/>
    </row>
    <row r="251" s="377" customFormat="1" spans="1:3">
      <c r="A251" s="378"/>
      <c r="B251" s="425"/>
      <c r="C251" s="380"/>
    </row>
    <row r="252" s="377" customFormat="1" spans="1:3">
      <c r="A252" s="378"/>
      <c r="B252" s="425"/>
      <c r="C252" s="380"/>
    </row>
    <row r="253" s="377" customFormat="1" spans="1:3">
      <c r="A253" s="378"/>
      <c r="B253" s="425"/>
      <c r="C253" s="380"/>
    </row>
    <row r="254" s="377" customFormat="1" spans="1:3">
      <c r="A254" s="378"/>
      <c r="B254" s="425"/>
      <c r="C254" s="380"/>
    </row>
    <row r="255" s="377" customFormat="1" spans="1:3">
      <c r="A255" s="378"/>
      <c r="B255" s="425"/>
      <c r="C255" s="380"/>
    </row>
    <row r="256" s="377" customFormat="1" spans="1:3">
      <c r="A256" s="378"/>
      <c r="B256" s="425"/>
      <c r="C256" s="380"/>
    </row>
    <row r="257" s="377" customFormat="1" spans="1:3">
      <c r="A257" s="378"/>
      <c r="B257" s="425"/>
      <c r="C257" s="380"/>
    </row>
    <row r="258" s="377" customFormat="1" spans="1:3">
      <c r="A258" s="378"/>
      <c r="B258" s="425"/>
      <c r="C258" s="380"/>
    </row>
    <row r="259" s="377" customFormat="1" spans="1:3">
      <c r="A259" s="378"/>
      <c r="B259" s="425"/>
      <c r="C259" s="380"/>
    </row>
    <row r="260" s="377" customFormat="1" spans="1:3">
      <c r="A260" s="378"/>
      <c r="B260" s="425"/>
      <c r="C260" s="380"/>
    </row>
    <row r="261" s="377" customFormat="1" spans="1:3">
      <c r="A261" s="378"/>
      <c r="B261" s="425"/>
      <c r="C261" s="380"/>
    </row>
    <row r="262" s="377" customFormat="1" spans="1:3">
      <c r="A262" s="378"/>
      <c r="B262" s="425"/>
      <c r="C262" s="380"/>
    </row>
    <row r="263" s="377" customFormat="1" spans="1:3">
      <c r="A263" s="378"/>
      <c r="B263" s="425"/>
      <c r="C263" s="380"/>
    </row>
    <row r="264" s="377" customFormat="1" spans="1:3">
      <c r="A264" s="378"/>
      <c r="B264" s="425"/>
      <c r="C264" s="380"/>
    </row>
    <row r="265" s="377" customFormat="1" spans="1:3">
      <c r="A265" s="378"/>
      <c r="B265" s="425"/>
      <c r="C265" s="380"/>
    </row>
    <row r="266" s="377" customFormat="1" spans="1:3">
      <c r="A266" s="378"/>
      <c r="B266" s="425"/>
      <c r="C266" s="380"/>
    </row>
    <row r="267" s="377" customFormat="1" spans="1:3">
      <c r="A267" s="378"/>
      <c r="B267" s="425"/>
      <c r="C267" s="380"/>
    </row>
    <row r="268" s="377" customFormat="1" spans="1:3">
      <c r="A268" s="378"/>
      <c r="B268" s="425"/>
      <c r="C268" s="380"/>
    </row>
    <row r="269" s="377" customFormat="1" spans="1:3">
      <c r="A269" s="378"/>
      <c r="B269" s="425"/>
      <c r="C269" s="380"/>
    </row>
    <row r="270" s="377" customFormat="1" spans="1:3">
      <c r="A270" s="378"/>
      <c r="B270" s="425"/>
      <c r="C270" s="380"/>
    </row>
    <row r="271" s="377" customFormat="1" spans="1:3">
      <c r="A271" s="378"/>
      <c r="B271" s="425"/>
      <c r="C271" s="380"/>
    </row>
    <row r="272" s="377" customFormat="1" spans="1:3">
      <c r="A272" s="378"/>
      <c r="B272" s="425"/>
      <c r="C272" s="380"/>
    </row>
    <row r="273" s="377" customFormat="1" spans="1:3">
      <c r="A273" s="378"/>
      <c r="B273" s="425"/>
      <c r="C273" s="380"/>
    </row>
    <row r="274" s="377" customFormat="1" spans="1:3">
      <c r="A274" s="378"/>
      <c r="B274" s="425"/>
      <c r="C274" s="380"/>
    </row>
    <row r="275" s="377" customFormat="1" spans="1:3">
      <c r="A275" s="378"/>
      <c r="B275" s="425"/>
      <c r="C275" s="380"/>
    </row>
    <row r="276" s="377" customFormat="1" spans="1:3">
      <c r="A276" s="378"/>
      <c r="B276" s="425"/>
      <c r="C276" s="380"/>
    </row>
    <row r="277" s="377" customFormat="1" spans="1:3">
      <c r="A277" s="378"/>
      <c r="B277" s="425"/>
      <c r="C277" s="380"/>
    </row>
    <row r="278" s="377" customFormat="1" spans="1:3">
      <c r="A278" s="378"/>
      <c r="B278" s="425"/>
      <c r="C278" s="380"/>
    </row>
    <row r="279" s="377" customFormat="1" spans="1:3">
      <c r="A279" s="378"/>
      <c r="B279" s="425"/>
      <c r="C279" s="380"/>
    </row>
    <row r="280" s="377" customFormat="1" spans="1:3">
      <c r="A280" s="378"/>
      <c r="B280" s="425"/>
      <c r="C280" s="380"/>
    </row>
    <row r="281" s="377" customFormat="1" spans="1:3">
      <c r="A281" s="378"/>
      <c r="B281" s="425"/>
      <c r="C281" s="380"/>
    </row>
    <row r="282" s="377" customFormat="1" spans="1:3">
      <c r="A282" s="378"/>
      <c r="B282" s="425"/>
      <c r="C282" s="380"/>
    </row>
    <row r="283" s="377" customFormat="1" spans="1:3">
      <c r="A283" s="378"/>
      <c r="B283" s="425"/>
      <c r="C283" s="380"/>
    </row>
    <row r="284" s="377" customFormat="1" spans="1:3">
      <c r="A284" s="378"/>
      <c r="B284" s="425"/>
      <c r="C284" s="380"/>
    </row>
    <row r="285" s="377" customFormat="1" spans="1:3">
      <c r="A285" s="378"/>
      <c r="B285" s="425"/>
      <c r="C285" s="380"/>
    </row>
    <row r="286" s="377" customFormat="1" spans="1:3">
      <c r="A286" s="378"/>
      <c r="B286" s="425"/>
      <c r="C286" s="380"/>
    </row>
    <row r="287" s="377" customFormat="1" spans="1:3">
      <c r="A287" s="378"/>
      <c r="B287" s="425"/>
      <c r="C287" s="380"/>
    </row>
    <row r="288" s="377" customFormat="1" spans="1:3">
      <c r="A288" s="378"/>
      <c r="B288" s="425"/>
      <c r="C288" s="380"/>
    </row>
    <row r="289" s="377" customFormat="1" spans="1:3">
      <c r="A289" s="378"/>
      <c r="B289" s="425"/>
      <c r="C289" s="380"/>
    </row>
    <row r="290" s="377" customFormat="1" spans="1:3">
      <c r="A290" s="378"/>
      <c r="B290" s="425"/>
      <c r="C290" s="380"/>
    </row>
    <row r="291" s="377" customFormat="1" spans="1:3">
      <c r="A291" s="378"/>
      <c r="B291" s="425"/>
      <c r="C291" s="380"/>
    </row>
    <row r="292" s="377" customFormat="1" spans="1:3">
      <c r="A292" s="378"/>
      <c r="B292" s="425"/>
      <c r="C292" s="380"/>
    </row>
    <row r="293" s="377" customFormat="1" spans="1:3">
      <c r="A293" s="378"/>
      <c r="B293" s="425"/>
      <c r="C293" s="380"/>
    </row>
    <row r="294" s="377" customFormat="1" spans="1:3">
      <c r="A294" s="378"/>
      <c r="B294" s="425"/>
      <c r="C294" s="380"/>
    </row>
    <row r="295" s="377" customFormat="1" spans="1:3">
      <c r="A295" s="378"/>
      <c r="B295" s="425"/>
      <c r="C295" s="380"/>
    </row>
    <row r="296" s="377" customFormat="1" spans="1:3">
      <c r="A296" s="378"/>
      <c r="B296" s="425"/>
      <c r="C296" s="380"/>
    </row>
    <row r="297" s="377" customFormat="1" spans="1:3">
      <c r="A297" s="378"/>
      <c r="B297" s="425"/>
      <c r="C297" s="380"/>
    </row>
    <row r="298" s="377" customFormat="1" spans="1:3">
      <c r="A298" s="378"/>
      <c r="B298" s="425"/>
      <c r="C298" s="380"/>
    </row>
    <row r="299" s="377" customFormat="1" spans="1:3">
      <c r="A299" s="378"/>
      <c r="B299" s="425"/>
      <c r="C299" s="380"/>
    </row>
    <row r="300" s="377" customFormat="1" spans="1:3">
      <c r="A300" s="378"/>
      <c r="B300" s="425"/>
      <c r="C300" s="380"/>
    </row>
    <row r="301" s="377" customFormat="1" spans="1:3">
      <c r="A301" s="378"/>
      <c r="B301" s="425"/>
      <c r="C301" s="380"/>
    </row>
    <row r="302" s="377" customFormat="1" spans="1:3">
      <c r="A302" s="378"/>
      <c r="B302" s="425"/>
      <c r="C302" s="380"/>
    </row>
    <row r="303" s="377" customFormat="1" spans="1:3">
      <c r="A303" s="378"/>
      <c r="B303" s="425"/>
      <c r="C303" s="380"/>
    </row>
    <row r="304" s="377" customFormat="1" spans="1:3">
      <c r="A304" s="378"/>
      <c r="B304" s="425"/>
      <c r="C304" s="380"/>
    </row>
    <row r="305" s="377" customFormat="1" spans="1:3">
      <c r="A305" s="378"/>
      <c r="B305" s="425"/>
      <c r="C305" s="380"/>
    </row>
    <row r="306" s="377" customFormat="1" spans="1:3">
      <c r="A306" s="378"/>
      <c r="B306" s="425"/>
      <c r="C306" s="380"/>
    </row>
    <row r="307" s="377" customFormat="1" spans="1:3">
      <c r="A307" s="378"/>
      <c r="B307" s="425"/>
      <c r="C307" s="380"/>
    </row>
  </sheetData>
  <mergeCells count="1">
    <mergeCell ref="A9:C9"/>
  </mergeCells>
  <pageMargins left="0.708661417322835" right="0.708661417322835" top="0.748031496062992" bottom="0.748031496062992" header="0.31496062992126" footer="0.31496062992126"/>
  <pageSetup paperSize="9" scale="77" fitToWidth="3" fitToHeight="3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308"/>
  <sheetViews>
    <sheetView view="pageBreakPreview" zoomScale="78" zoomScaleNormal="75" workbookViewId="0">
      <selection activeCell="F14" sqref="E14:F14"/>
    </sheetView>
  </sheetViews>
  <sheetFormatPr defaultColWidth="9" defaultRowHeight="12.75" outlineLevelCol="7"/>
  <cols>
    <col min="1" max="1" width="29.1428571428571" style="378" customWidth="1"/>
    <col min="2" max="2" width="58" style="379" customWidth="1"/>
    <col min="3" max="4" width="17.7142857142857" style="380" customWidth="1"/>
    <col min="5" max="5" width="14" style="381" customWidth="1"/>
    <col min="6" max="6" width="17" style="381" customWidth="1"/>
    <col min="7" max="16384" width="9.14285714285714" style="381"/>
  </cols>
  <sheetData>
    <row r="1" spans="1:4">
      <c r="A1" s="382"/>
      <c r="B1" s="383"/>
      <c r="C1" s="147"/>
      <c r="D1" s="147" t="s">
        <v>213</v>
      </c>
    </row>
    <row r="2" spans="1:4">
      <c r="A2" s="382"/>
      <c r="B2" s="383"/>
      <c r="C2" s="147"/>
      <c r="D2" s="147" t="s">
        <v>52</v>
      </c>
    </row>
    <row r="3" spans="1:4">
      <c r="A3" s="382"/>
      <c r="B3" s="383"/>
      <c r="C3" s="147"/>
      <c r="D3" s="147" t="s">
        <v>53</v>
      </c>
    </row>
    <row r="4" ht="15" spans="1:4">
      <c r="A4" s="382"/>
      <c r="B4" s="383"/>
      <c r="C4" s="147"/>
      <c r="D4" s="81" t="s">
        <v>4</v>
      </c>
    </row>
    <row r="5" ht="15" spans="1:4">
      <c r="A5" s="382"/>
      <c r="B5" s="383"/>
      <c r="C5" s="147"/>
      <c r="D5" s="81" t="s">
        <v>5</v>
      </c>
    </row>
    <row r="6" ht="15" spans="1:4">
      <c r="A6" s="382"/>
      <c r="B6" s="383"/>
      <c r="C6" s="147"/>
      <c r="D6" s="81" t="s">
        <v>3</v>
      </c>
    </row>
    <row r="7" ht="15" spans="1:4">
      <c r="A7" s="382"/>
      <c r="B7" s="383"/>
      <c r="C7" s="147"/>
      <c r="D7" s="81" t="s">
        <v>6</v>
      </c>
    </row>
    <row r="8" spans="1:4">
      <c r="A8" s="384"/>
      <c r="C8" s="385"/>
      <c r="D8" s="385"/>
    </row>
    <row r="9" ht="28.5" customHeight="1" spans="1:4">
      <c r="A9" s="386" t="s">
        <v>214</v>
      </c>
      <c r="B9" s="386"/>
      <c r="C9" s="386"/>
      <c r="D9" s="381"/>
    </row>
    <row r="10" ht="30.75" customHeight="1" spans="1:4">
      <c r="A10" s="387"/>
      <c r="B10" s="388"/>
      <c r="D10" s="389" t="s">
        <v>10</v>
      </c>
    </row>
    <row r="11" spans="1:4">
      <c r="A11" s="390" t="s">
        <v>55</v>
      </c>
      <c r="B11" s="390" t="s">
        <v>56</v>
      </c>
      <c r="C11" s="391" t="s">
        <v>27</v>
      </c>
      <c r="D11" s="391" t="s">
        <v>28</v>
      </c>
    </row>
    <row r="12" ht="17.25" customHeight="1" spans="1:4">
      <c r="A12" s="390" t="s">
        <v>58</v>
      </c>
      <c r="B12" s="392" t="s">
        <v>59</v>
      </c>
      <c r="C12" s="393">
        <f t="shared" ref="C12:D12" si="0">C13+C15+C16+C21+C23+C24+C25+C28+C30+C33+C35+C36</f>
        <v>126678</v>
      </c>
      <c r="D12" s="393">
        <f t="shared" si="0"/>
        <v>145490</v>
      </c>
    </row>
    <row r="13" ht="15" customHeight="1" spans="1:4">
      <c r="A13" s="390" t="s">
        <v>60</v>
      </c>
      <c r="B13" s="392" t="s">
        <v>61</v>
      </c>
      <c r="C13" s="393">
        <f t="shared" ref="C13:D13" si="1">SUM(C14:C14)</f>
        <v>85401</v>
      </c>
      <c r="D13" s="393">
        <f t="shared" si="1"/>
        <v>99064</v>
      </c>
    </row>
    <row r="14" spans="1:4">
      <c r="A14" s="394" t="s">
        <v>62</v>
      </c>
      <c r="B14" s="395" t="s">
        <v>63</v>
      </c>
      <c r="C14" s="396">
        <v>85401</v>
      </c>
      <c r="D14" s="396">
        <v>99064</v>
      </c>
    </row>
    <row r="15" ht="25.5" spans="1:4">
      <c r="A15" s="390" t="s">
        <v>64</v>
      </c>
      <c r="B15" s="392" t="s">
        <v>65</v>
      </c>
      <c r="C15" s="393">
        <v>11418</v>
      </c>
      <c r="D15" s="393">
        <v>11882</v>
      </c>
    </row>
    <row r="16" spans="1:4">
      <c r="A16" s="390" t="s">
        <v>66</v>
      </c>
      <c r="B16" s="392" t="s">
        <v>67</v>
      </c>
      <c r="C16" s="393">
        <f t="shared" ref="C16:D16" si="2">SUM(C17+C19+C20)</f>
        <v>12225</v>
      </c>
      <c r="D16" s="393">
        <f t="shared" si="2"/>
        <v>13640</v>
      </c>
    </row>
    <row r="17" ht="25.5" spans="1:4">
      <c r="A17" s="394" t="s">
        <v>68</v>
      </c>
      <c r="B17" s="395" t="s">
        <v>69</v>
      </c>
      <c r="C17" s="396">
        <v>11328</v>
      </c>
      <c r="D17" s="396">
        <v>12687</v>
      </c>
    </row>
    <row r="18" spans="1:4">
      <c r="A18" s="394" t="s">
        <v>70</v>
      </c>
      <c r="B18" s="395" t="s">
        <v>71</v>
      </c>
      <c r="C18" s="396"/>
      <c r="D18" s="396"/>
    </row>
    <row r="19" spans="1:4">
      <c r="A19" s="394" t="s">
        <v>72</v>
      </c>
      <c r="B19" s="395" t="s">
        <v>73</v>
      </c>
      <c r="C19" s="396">
        <v>311</v>
      </c>
      <c r="D19" s="396">
        <v>314</v>
      </c>
    </row>
    <row r="20" ht="25.5" spans="1:4">
      <c r="A20" s="394" t="s">
        <v>74</v>
      </c>
      <c r="B20" s="395" t="s">
        <v>75</v>
      </c>
      <c r="C20" s="396">
        <v>586</v>
      </c>
      <c r="D20" s="396">
        <v>639</v>
      </c>
    </row>
    <row r="21" spans="1:4">
      <c r="A21" s="390" t="s">
        <v>76</v>
      </c>
      <c r="B21" s="392" t="s">
        <v>77</v>
      </c>
      <c r="C21" s="393">
        <f t="shared" ref="C21:D21" si="3">C22</f>
        <v>0</v>
      </c>
      <c r="D21" s="393">
        <f t="shared" si="3"/>
        <v>0</v>
      </c>
    </row>
    <row r="22" spans="1:4">
      <c r="A22" s="394" t="s">
        <v>78</v>
      </c>
      <c r="B22" s="395" t="s">
        <v>79</v>
      </c>
      <c r="C22" s="396">
        <v>0</v>
      </c>
      <c r="D22" s="396">
        <v>0</v>
      </c>
    </row>
    <row r="23" spans="1:4">
      <c r="A23" s="397" t="s">
        <v>80</v>
      </c>
      <c r="B23" s="398" t="s">
        <v>81</v>
      </c>
      <c r="C23" s="399">
        <v>16171</v>
      </c>
      <c r="D23" s="399">
        <v>19405</v>
      </c>
    </row>
    <row r="24" ht="25.5" spans="1:4">
      <c r="A24" s="390" t="s">
        <v>82</v>
      </c>
      <c r="B24" s="398" t="s">
        <v>83</v>
      </c>
      <c r="C24" s="399">
        <v>0</v>
      </c>
      <c r="D24" s="399">
        <v>0</v>
      </c>
    </row>
    <row r="25" ht="38.25" spans="1:4">
      <c r="A25" s="390" t="s">
        <v>84</v>
      </c>
      <c r="B25" s="398" t="s">
        <v>85</v>
      </c>
      <c r="C25" s="399">
        <f t="shared" ref="C25:D25" si="4">C26+C27</f>
        <v>993</v>
      </c>
      <c r="D25" s="399">
        <f t="shared" si="4"/>
        <v>1023</v>
      </c>
    </row>
    <row r="26" ht="51" spans="1:4">
      <c r="A26" s="400" t="s">
        <v>86</v>
      </c>
      <c r="B26" s="401" t="s">
        <v>87</v>
      </c>
      <c r="C26" s="402">
        <v>468</v>
      </c>
      <c r="D26" s="402">
        <v>487</v>
      </c>
    </row>
    <row r="27" ht="51" spans="1:4">
      <c r="A27" s="400" t="s">
        <v>88</v>
      </c>
      <c r="B27" s="401" t="s">
        <v>89</v>
      </c>
      <c r="C27" s="402">
        <v>525</v>
      </c>
      <c r="D27" s="402">
        <v>536</v>
      </c>
    </row>
    <row r="28" spans="1:4">
      <c r="A28" s="390" t="s">
        <v>90</v>
      </c>
      <c r="B28" s="398" t="s">
        <v>91</v>
      </c>
      <c r="C28" s="399">
        <f t="shared" ref="C28:D28" si="5">SUM(C29)</f>
        <v>0</v>
      </c>
      <c r="D28" s="399">
        <f t="shared" si="5"/>
        <v>0</v>
      </c>
    </row>
    <row r="29" spans="1:4">
      <c r="A29" s="394" t="s">
        <v>92</v>
      </c>
      <c r="B29" s="401" t="s">
        <v>93</v>
      </c>
      <c r="C29" s="402">
        <v>0</v>
      </c>
      <c r="D29" s="402">
        <v>0</v>
      </c>
    </row>
    <row r="30" s="269" customFormat="1" ht="25.5" spans="1:4">
      <c r="A30" s="390" t="s">
        <v>94</v>
      </c>
      <c r="B30" s="398" t="s">
        <v>95</v>
      </c>
      <c r="C30" s="399">
        <f t="shared" ref="C30:D30" si="6">C31+C32</f>
        <v>0</v>
      </c>
      <c r="D30" s="399">
        <f t="shared" si="6"/>
        <v>0</v>
      </c>
    </row>
    <row r="31" s="148" customFormat="1" ht="25.5" spans="1:4">
      <c r="A31" s="394" t="s">
        <v>96</v>
      </c>
      <c r="B31" s="401" t="s">
        <v>97</v>
      </c>
      <c r="C31" s="402"/>
      <c r="D31" s="402"/>
    </row>
    <row r="32" s="278" customFormat="1" ht="25.5" spans="1:4">
      <c r="A32" s="394" t="s">
        <v>98</v>
      </c>
      <c r="B32" s="401" t="s">
        <v>42</v>
      </c>
      <c r="C32" s="402"/>
      <c r="D32" s="402"/>
    </row>
    <row r="33" s="148" customFormat="1" ht="25.5" spans="1:4">
      <c r="A33" s="390" t="s">
        <v>99</v>
      </c>
      <c r="B33" s="398" t="s">
        <v>100</v>
      </c>
      <c r="C33" s="399">
        <f t="shared" ref="C33:D33" si="7">C34</f>
        <v>146</v>
      </c>
      <c r="D33" s="399">
        <f t="shared" si="7"/>
        <v>152</v>
      </c>
    </row>
    <row r="34" s="148" customFormat="1" ht="38.25" spans="1:4">
      <c r="A34" s="394" t="s">
        <v>101</v>
      </c>
      <c r="B34" s="401" t="s">
        <v>102</v>
      </c>
      <c r="C34" s="402">
        <v>146</v>
      </c>
      <c r="D34" s="402">
        <v>152</v>
      </c>
    </row>
    <row r="35" s="278" customFormat="1" spans="1:4">
      <c r="A35" s="390" t="s">
        <v>103</v>
      </c>
      <c r="B35" s="398" t="s">
        <v>104</v>
      </c>
      <c r="C35" s="399">
        <v>324</v>
      </c>
      <c r="D35" s="399">
        <v>324</v>
      </c>
    </row>
    <row r="36" s="148" customFormat="1" spans="1:4">
      <c r="A36" s="390" t="s">
        <v>105</v>
      </c>
      <c r="B36" s="398" t="s">
        <v>106</v>
      </c>
      <c r="C36" s="399">
        <f t="shared" ref="C36:D36" si="8">C37+C38</f>
        <v>0</v>
      </c>
      <c r="D36" s="399">
        <f t="shared" si="8"/>
        <v>0</v>
      </c>
    </row>
    <row r="37" s="148" customFormat="1" spans="1:4">
      <c r="A37" s="394" t="s">
        <v>107</v>
      </c>
      <c r="B37" s="401" t="s">
        <v>108</v>
      </c>
      <c r="C37" s="399"/>
      <c r="D37" s="399"/>
    </row>
    <row r="38" s="148" customFormat="1" spans="1:4">
      <c r="A38" s="394" t="s">
        <v>109</v>
      </c>
      <c r="B38" s="401" t="s">
        <v>110</v>
      </c>
      <c r="C38" s="402"/>
      <c r="D38" s="402"/>
    </row>
    <row r="39" s="148" customFormat="1" spans="1:5">
      <c r="A39" s="390" t="s">
        <v>111</v>
      </c>
      <c r="B39" s="403" t="s">
        <v>112</v>
      </c>
      <c r="C39" s="404">
        <f t="shared" ref="C39:D39" si="9">C40</f>
        <v>614055.9</v>
      </c>
      <c r="D39" s="404">
        <f t="shared" si="9"/>
        <v>695426.7</v>
      </c>
      <c r="E39" s="385"/>
    </row>
    <row r="40" s="148" customFormat="1" ht="25.5" spans="1:4">
      <c r="A40" s="390" t="s">
        <v>113</v>
      </c>
      <c r="B40" s="403" t="s">
        <v>114</v>
      </c>
      <c r="C40" s="404">
        <f>C41+C44+C60+C87</f>
        <v>614055.9</v>
      </c>
      <c r="D40" s="404">
        <f>D41+D44+D60+D87</f>
        <v>695426.7</v>
      </c>
    </row>
    <row r="41" s="148" customFormat="1" ht="13.5" spans="1:4">
      <c r="A41" s="405" t="s">
        <v>115</v>
      </c>
      <c r="B41" s="406" t="s">
        <v>116</v>
      </c>
      <c r="C41" s="407">
        <f t="shared" ref="C41:D41" si="10">C42+C43</f>
        <v>105221.9</v>
      </c>
      <c r="D41" s="407">
        <f t="shared" si="10"/>
        <v>105221.9</v>
      </c>
    </row>
    <row r="42" s="278" customFormat="1" ht="33" customHeight="1" spans="1:4">
      <c r="A42" s="394" t="s">
        <v>117</v>
      </c>
      <c r="B42" s="408" t="s">
        <v>118</v>
      </c>
      <c r="C42" s="409">
        <v>91354.9</v>
      </c>
      <c r="D42" s="409">
        <v>91354.9</v>
      </c>
    </row>
    <row r="43" s="148" customFormat="1" ht="38.25" spans="1:4">
      <c r="A43" s="394" t="s">
        <v>119</v>
      </c>
      <c r="B43" s="408" t="s">
        <v>120</v>
      </c>
      <c r="C43" s="409">
        <v>13867</v>
      </c>
      <c r="D43" s="409">
        <v>13867</v>
      </c>
    </row>
    <row r="44" s="148" customFormat="1" ht="27" spans="1:4">
      <c r="A44" s="405" t="s">
        <v>121</v>
      </c>
      <c r="B44" s="406" t="s">
        <v>122</v>
      </c>
      <c r="C44" s="407">
        <f>C45+C46+C47+C48+C49+C50+C51+C52+C53+C54</f>
        <v>36573.9</v>
      </c>
      <c r="D44" s="407">
        <f>D45+D46+D47+D48+D49+D50+D51+D52+D53+D54</f>
        <v>37630</v>
      </c>
    </row>
    <row r="45" s="148" customFormat="1" ht="38.25" spans="1:4">
      <c r="A45" s="394" t="s">
        <v>123</v>
      </c>
      <c r="B45" s="408" t="s">
        <v>124</v>
      </c>
      <c r="C45" s="410"/>
      <c r="D45" s="410"/>
    </row>
    <row r="46" s="148" customFormat="1" ht="51" spans="1:4">
      <c r="A46" s="394" t="s">
        <v>125</v>
      </c>
      <c r="B46" s="411" t="s">
        <v>126</v>
      </c>
      <c r="C46" s="409">
        <v>1926.9</v>
      </c>
      <c r="D46" s="409">
        <v>1943.6</v>
      </c>
    </row>
    <row r="47" s="148" customFormat="1" ht="38.25" spans="1:4">
      <c r="A47" s="394" t="s">
        <v>127</v>
      </c>
      <c r="B47" s="411" t="s">
        <v>128</v>
      </c>
      <c r="C47" s="409">
        <v>9291</v>
      </c>
      <c r="D47" s="409">
        <v>9280.4</v>
      </c>
    </row>
    <row r="48" s="148" customFormat="1" ht="38.25" spans="1:4">
      <c r="A48" s="394" t="s">
        <v>130</v>
      </c>
      <c r="B48" s="412" t="s">
        <v>131</v>
      </c>
      <c r="C48" s="409"/>
      <c r="D48" s="409"/>
    </row>
    <row r="49" s="148" customFormat="1" ht="25.5" spans="1:4">
      <c r="A49" s="394" t="s">
        <v>132</v>
      </c>
      <c r="B49" s="408" t="s">
        <v>133</v>
      </c>
      <c r="C49" s="409"/>
      <c r="D49" s="409"/>
    </row>
    <row r="50" s="148" customFormat="1" ht="25.5" spans="1:4">
      <c r="A50" s="394" t="s">
        <v>134</v>
      </c>
      <c r="B50" s="408" t="s">
        <v>135</v>
      </c>
      <c r="C50" s="409"/>
      <c r="D50" s="409"/>
    </row>
    <row r="51" s="148" customFormat="1" ht="25.5" spans="1:4">
      <c r="A51" s="394" t="s">
        <v>136</v>
      </c>
      <c r="B51" s="411" t="s">
        <v>137</v>
      </c>
      <c r="C51" s="409">
        <v>4420</v>
      </c>
      <c r="D51" s="409">
        <v>4420</v>
      </c>
    </row>
    <row r="52" s="148" customFormat="1" spans="1:4">
      <c r="A52" s="394" t="s">
        <v>138</v>
      </c>
      <c r="B52" s="411" t="s">
        <v>139</v>
      </c>
      <c r="C52" s="409">
        <v>2070</v>
      </c>
      <c r="D52" s="409">
        <v>2070</v>
      </c>
    </row>
    <row r="53" s="148" customFormat="1" ht="25.5" spans="1:4">
      <c r="A53" s="394" t="s">
        <v>140</v>
      </c>
      <c r="B53" s="411" t="s">
        <v>141</v>
      </c>
      <c r="C53" s="409">
        <v>0</v>
      </c>
      <c r="D53" s="409">
        <v>0</v>
      </c>
    </row>
    <row r="54" s="148" customFormat="1" spans="1:8">
      <c r="A54" s="394" t="s">
        <v>142</v>
      </c>
      <c r="B54" s="408" t="s">
        <v>143</v>
      </c>
      <c r="C54" s="409">
        <f t="shared" ref="C54:D54" si="11">SUM(C55:C59)</f>
        <v>18866</v>
      </c>
      <c r="D54" s="409">
        <f t="shared" si="11"/>
        <v>19916</v>
      </c>
      <c r="H54" s="148" t="s">
        <v>129</v>
      </c>
    </row>
    <row r="55" s="148" customFormat="1" ht="63.75" spans="1:4">
      <c r="A55" s="394"/>
      <c r="B55" s="408" t="s">
        <v>144</v>
      </c>
      <c r="C55" s="409">
        <v>13867</v>
      </c>
      <c r="D55" s="409">
        <v>13867</v>
      </c>
    </row>
    <row r="56" s="148" customFormat="1" ht="51" spans="1:4">
      <c r="A56" s="394"/>
      <c r="B56" s="413" t="s">
        <v>145</v>
      </c>
      <c r="C56" s="409">
        <v>1114</v>
      </c>
      <c r="D56" s="409">
        <v>1114</v>
      </c>
    </row>
    <row r="57" s="148" customFormat="1" ht="25.5" spans="1:4">
      <c r="A57" s="394"/>
      <c r="B57" s="408" t="s">
        <v>146</v>
      </c>
      <c r="C57" s="409">
        <v>2480</v>
      </c>
      <c r="D57" s="409">
        <v>2480</v>
      </c>
    </row>
    <row r="58" s="148" customFormat="1" ht="25.5" spans="1:4">
      <c r="A58" s="405"/>
      <c r="B58" s="408" t="s">
        <v>147</v>
      </c>
      <c r="C58" s="409">
        <v>1405</v>
      </c>
      <c r="D58" s="409">
        <v>1405</v>
      </c>
    </row>
    <row r="59" s="148" customFormat="1" ht="25.5" spans="1:4">
      <c r="A59" s="394"/>
      <c r="B59" s="412" t="s">
        <v>148</v>
      </c>
      <c r="C59" s="409"/>
      <c r="D59" s="409">
        <v>1050</v>
      </c>
    </row>
    <row r="60" s="148" customFormat="1" spans="1:4">
      <c r="A60" s="390" t="s">
        <v>149</v>
      </c>
      <c r="B60" s="414" t="s">
        <v>150</v>
      </c>
      <c r="C60" s="404">
        <f t="shared" ref="C60:D60" si="12">C61+C62+C63+C81+C82+C83+C84+C85+C86</f>
        <v>437214.5</v>
      </c>
      <c r="D60" s="404">
        <f t="shared" si="12"/>
        <v>517083.2</v>
      </c>
    </row>
    <row r="61" s="148" customFormat="1" ht="38.25" spans="1:4">
      <c r="A61" s="394" t="s">
        <v>151</v>
      </c>
      <c r="B61" s="247" t="s">
        <v>152</v>
      </c>
      <c r="C61" s="409">
        <v>40</v>
      </c>
      <c r="D61" s="409">
        <v>40</v>
      </c>
    </row>
    <row r="62" s="148" customFormat="1" ht="25.5" spans="1:4">
      <c r="A62" s="394" t="s">
        <v>153</v>
      </c>
      <c r="B62" s="415" t="s">
        <v>154</v>
      </c>
      <c r="C62" s="410">
        <v>3678</v>
      </c>
      <c r="D62" s="410">
        <v>3678</v>
      </c>
    </row>
    <row r="63" s="148" customFormat="1" ht="25.5" spans="1:4">
      <c r="A63" s="394" t="s">
        <v>155</v>
      </c>
      <c r="B63" s="415" t="s">
        <v>156</v>
      </c>
      <c r="C63" s="409">
        <f t="shared" ref="C63:D63" si="13">SUM(C65:C80)</f>
        <v>408498.8</v>
      </c>
      <c r="D63" s="409">
        <f t="shared" si="13"/>
        <v>487205.3</v>
      </c>
    </row>
    <row r="64" s="148" customFormat="1" ht="127.5" spans="1:4">
      <c r="A64" s="394"/>
      <c r="B64" s="415" t="s">
        <v>157</v>
      </c>
      <c r="C64" s="409">
        <f t="shared" ref="C64:D64" si="14">C65+C66</f>
        <v>363255.8</v>
      </c>
      <c r="D64" s="409">
        <f t="shared" si="14"/>
        <v>441962.3</v>
      </c>
    </row>
    <row r="65" s="148" customFormat="1" ht="63.75" spans="1:4">
      <c r="A65" s="394"/>
      <c r="B65" s="415" t="s">
        <v>158</v>
      </c>
      <c r="C65" s="409">
        <v>266237</v>
      </c>
      <c r="D65" s="409">
        <v>306254.3</v>
      </c>
    </row>
    <row r="66" s="148" customFormat="1" spans="1:4">
      <c r="A66" s="394"/>
      <c r="B66" s="415" t="s">
        <v>159</v>
      </c>
      <c r="C66" s="409">
        <v>97018.8</v>
      </c>
      <c r="D66" s="409">
        <v>135708</v>
      </c>
    </row>
    <row r="67" s="148" customFormat="1" ht="102" hidden="1" spans="1:4">
      <c r="A67" s="394"/>
      <c r="B67" s="415" t="s">
        <v>160</v>
      </c>
      <c r="C67" s="409">
        <v>17156</v>
      </c>
      <c r="D67" s="409">
        <v>17156</v>
      </c>
    </row>
    <row r="68" s="148" customFormat="1" ht="25.5" hidden="1" spans="1:4">
      <c r="A68" s="394"/>
      <c r="B68" s="415" t="s">
        <v>161</v>
      </c>
      <c r="C68" s="409">
        <v>217</v>
      </c>
      <c r="D68" s="409">
        <v>217</v>
      </c>
    </row>
    <row r="69" s="148" customFormat="1" ht="25.5" spans="1:4">
      <c r="A69" s="394"/>
      <c r="B69" s="416" t="s">
        <v>162</v>
      </c>
      <c r="C69" s="409">
        <v>5126</v>
      </c>
      <c r="D69" s="409">
        <v>5126</v>
      </c>
    </row>
    <row r="70" s="148" customFormat="1" ht="25.5" spans="1:4">
      <c r="A70" s="394"/>
      <c r="B70" s="415" t="s">
        <v>163</v>
      </c>
      <c r="C70" s="409"/>
      <c r="D70" s="409"/>
    </row>
    <row r="71" s="148" customFormat="1" ht="51" spans="1:4">
      <c r="A71" s="394"/>
      <c r="B71" s="247" t="s">
        <v>164</v>
      </c>
      <c r="C71" s="409">
        <v>1505</v>
      </c>
      <c r="D71" s="409">
        <v>1505</v>
      </c>
    </row>
    <row r="72" s="278" customFormat="1" ht="38.25" spans="1:4">
      <c r="A72" s="394"/>
      <c r="B72" s="415" t="s">
        <v>165</v>
      </c>
      <c r="C72" s="409">
        <v>1212</v>
      </c>
      <c r="D72" s="409">
        <v>1212</v>
      </c>
    </row>
    <row r="73" s="148" customFormat="1" ht="38.25" spans="1:4">
      <c r="A73" s="394"/>
      <c r="B73" s="415" t="s">
        <v>166</v>
      </c>
      <c r="C73" s="409">
        <v>1105</v>
      </c>
      <c r="D73" s="409">
        <v>1105</v>
      </c>
    </row>
    <row r="74" s="148" customFormat="1" ht="25.5" spans="1:4">
      <c r="A74" s="394"/>
      <c r="B74" s="415" t="s">
        <v>167</v>
      </c>
      <c r="C74" s="409">
        <v>1355</v>
      </c>
      <c r="D74" s="409">
        <v>1355</v>
      </c>
    </row>
    <row r="75" ht="51" spans="1:4">
      <c r="A75" s="394"/>
      <c r="B75" s="417" t="s">
        <v>168</v>
      </c>
      <c r="C75" s="409">
        <v>3985</v>
      </c>
      <c r="D75" s="409">
        <v>3985</v>
      </c>
    </row>
    <row r="76" ht="39" customHeight="1" spans="1:4">
      <c r="A76" s="394"/>
      <c r="B76" s="413" t="s">
        <v>169</v>
      </c>
      <c r="C76" s="409">
        <v>444</v>
      </c>
      <c r="D76" s="409">
        <v>444</v>
      </c>
    </row>
    <row r="77" ht="30.75" customHeight="1" spans="1:4">
      <c r="A77" s="394"/>
      <c r="B77" s="247" t="s">
        <v>170</v>
      </c>
      <c r="C77" s="409">
        <v>2617</v>
      </c>
      <c r="D77" s="409">
        <v>2617</v>
      </c>
    </row>
    <row r="78" ht="33.75" customHeight="1" spans="1:4">
      <c r="A78" s="394"/>
      <c r="B78" s="418" t="s">
        <v>171</v>
      </c>
      <c r="C78" s="409">
        <v>3439</v>
      </c>
      <c r="D78" s="409">
        <v>3439</v>
      </c>
    </row>
    <row r="79" ht="66.75" customHeight="1" spans="1:4">
      <c r="A79" s="394"/>
      <c r="B79" s="408" t="s">
        <v>172</v>
      </c>
      <c r="C79" s="409">
        <v>4182</v>
      </c>
      <c r="D79" s="409">
        <v>4182</v>
      </c>
    </row>
    <row r="80" ht="45.75" customHeight="1" spans="1:4">
      <c r="A80" s="394"/>
      <c r="B80" s="247" t="s">
        <v>173</v>
      </c>
      <c r="C80" s="409">
        <v>2900</v>
      </c>
      <c r="D80" s="409">
        <v>2900</v>
      </c>
    </row>
    <row r="81" ht="26.25" customHeight="1" spans="1:4">
      <c r="A81" s="394" t="s">
        <v>174</v>
      </c>
      <c r="B81" s="413" t="s">
        <v>175</v>
      </c>
      <c r="C81" s="409">
        <v>16340</v>
      </c>
      <c r="D81" s="409">
        <v>16340</v>
      </c>
    </row>
    <row r="82" s="148" customFormat="1" ht="42" customHeight="1" spans="1:4">
      <c r="A82" s="394" t="s">
        <v>174</v>
      </c>
      <c r="B82" s="413" t="s">
        <v>176</v>
      </c>
      <c r="C82" s="409"/>
      <c r="D82" s="409"/>
    </row>
    <row r="83" ht="61.5" customHeight="1" spans="1:4">
      <c r="A83" s="394" t="s">
        <v>177</v>
      </c>
      <c r="B83" s="413" t="s">
        <v>178</v>
      </c>
      <c r="C83" s="409"/>
      <c r="D83" s="409"/>
    </row>
    <row r="84" ht="57" customHeight="1" spans="1:4">
      <c r="A84" s="394" t="s">
        <v>179</v>
      </c>
      <c r="B84" s="418" t="s">
        <v>180</v>
      </c>
      <c r="C84" s="409">
        <v>4027.7</v>
      </c>
      <c r="D84" s="409">
        <v>5189.9</v>
      </c>
    </row>
    <row r="85" ht="45.75" customHeight="1" spans="1:4">
      <c r="A85" s="394" t="s">
        <v>181</v>
      </c>
      <c r="B85" s="419" t="s">
        <v>182</v>
      </c>
      <c r="C85" s="409">
        <v>130</v>
      </c>
      <c r="D85" s="409">
        <v>130</v>
      </c>
    </row>
    <row r="86" ht="36.75" customHeight="1" spans="1:4">
      <c r="A86" s="394" t="s">
        <v>183</v>
      </c>
      <c r="B86" s="413" t="s">
        <v>184</v>
      </c>
      <c r="C86" s="409">
        <v>4500</v>
      </c>
      <c r="D86" s="409">
        <v>4500</v>
      </c>
    </row>
    <row r="87" ht="42" customHeight="1" spans="1:4">
      <c r="A87" s="390" t="s">
        <v>185</v>
      </c>
      <c r="B87" s="403" t="s">
        <v>186</v>
      </c>
      <c r="C87" s="404">
        <f>SUM(C88:C94)</f>
        <v>35045.6</v>
      </c>
      <c r="D87" s="404">
        <f t="shared" ref="D87" si="15">SUM(D88:D94)</f>
        <v>35491.6</v>
      </c>
    </row>
    <row r="88" ht="32.25" customHeight="1" spans="1:4">
      <c r="A88" s="394" t="s">
        <v>187</v>
      </c>
      <c r="B88" s="408" t="s">
        <v>188</v>
      </c>
      <c r="C88" s="409">
        <v>3019</v>
      </c>
      <c r="D88" s="409">
        <v>3465</v>
      </c>
    </row>
    <row r="89" ht="32.25" hidden="1" customHeight="1" spans="1:4">
      <c r="A89" s="394" t="s">
        <v>189</v>
      </c>
      <c r="B89" s="415" t="s">
        <v>190</v>
      </c>
      <c r="C89" s="409">
        <v>29685.6</v>
      </c>
      <c r="D89" s="409">
        <v>29685.6</v>
      </c>
    </row>
    <row r="90" ht="21.75" customHeight="1" spans="1:4">
      <c r="A90" s="394" t="s">
        <v>191</v>
      </c>
      <c r="B90" s="415" t="s">
        <v>192</v>
      </c>
      <c r="C90" s="410">
        <v>804</v>
      </c>
      <c r="D90" s="410">
        <v>804</v>
      </c>
    </row>
    <row r="91" ht="58.5" customHeight="1" spans="1:4">
      <c r="A91" s="394" t="s">
        <v>193</v>
      </c>
      <c r="B91" s="415" t="s">
        <v>194</v>
      </c>
      <c r="C91" s="409"/>
      <c r="D91" s="409"/>
    </row>
    <row r="92" ht="59.25" customHeight="1" spans="1:4">
      <c r="A92" s="394" t="s">
        <v>193</v>
      </c>
      <c r="B92" s="415" t="s">
        <v>195</v>
      </c>
      <c r="C92" s="409">
        <v>986</v>
      </c>
      <c r="D92" s="409">
        <v>986</v>
      </c>
    </row>
    <row r="93" ht="113.25" customHeight="1" spans="1:4">
      <c r="A93" s="394" t="s">
        <v>193</v>
      </c>
      <c r="B93" s="415" t="s">
        <v>196</v>
      </c>
      <c r="C93" s="409"/>
      <c r="D93" s="409"/>
    </row>
    <row r="94" ht="59.25" customHeight="1" spans="1:4">
      <c r="A94" s="394" t="s">
        <v>193</v>
      </c>
      <c r="B94" s="413" t="s">
        <v>197</v>
      </c>
      <c r="C94" s="409">
        <v>551</v>
      </c>
      <c r="D94" s="409">
        <v>551</v>
      </c>
    </row>
    <row r="95" ht="44.25" customHeight="1" spans="1:4">
      <c r="A95" s="394" t="s">
        <v>198</v>
      </c>
      <c r="B95" s="413" t="s">
        <v>199</v>
      </c>
      <c r="C95" s="409">
        <v>0</v>
      </c>
      <c r="D95" s="409">
        <v>0</v>
      </c>
    </row>
    <row r="96" ht="44.25" customHeight="1" spans="1:4">
      <c r="A96" s="390" t="s">
        <v>200</v>
      </c>
      <c r="B96" s="420" t="s">
        <v>201</v>
      </c>
      <c r="C96" s="404"/>
      <c r="D96" s="404"/>
    </row>
    <row r="97" ht="70.5" customHeight="1" spans="1:4">
      <c r="A97" s="394" t="s">
        <v>202</v>
      </c>
      <c r="B97" s="247" t="s">
        <v>203</v>
      </c>
      <c r="C97" s="409"/>
      <c r="D97" s="409"/>
    </row>
    <row r="98" ht="60" customHeight="1" spans="1:4">
      <c r="A98" s="394" t="s">
        <v>204</v>
      </c>
      <c r="B98" s="247" t="s">
        <v>205</v>
      </c>
      <c r="C98" s="409">
        <v>0</v>
      </c>
      <c r="D98" s="409">
        <v>0</v>
      </c>
    </row>
    <row r="99" ht="44.25" customHeight="1" spans="1:4">
      <c r="A99" s="390" t="s">
        <v>206</v>
      </c>
      <c r="B99" s="421" t="s">
        <v>207</v>
      </c>
      <c r="C99" s="422"/>
      <c r="D99" s="422"/>
    </row>
    <row r="100" s="148" customFormat="1" ht="42.75" customHeight="1" spans="1:4">
      <c r="A100" s="394" t="s">
        <v>208</v>
      </c>
      <c r="B100" s="413" t="s">
        <v>209</v>
      </c>
      <c r="C100" s="409"/>
      <c r="D100" s="409"/>
    </row>
    <row r="101" ht="38.25" spans="1:4">
      <c r="A101" s="394" t="s">
        <v>210</v>
      </c>
      <c r="B101" s="413" t="s">
        <v>211</v>
      </c>
      <c r="C101" s="409"/>
      <c r="D101" s="409"/>
    </row>
    <row r="102" ht="42" customHeight="1" spans="1:4">
      <c r="A102" s="390"/>
      <c r="B102" s="398" t="s">
        <v>212</v>
      </c>
      <c r="C102" s="404">
        <f t="shared" ref="C102:D102" si="16">C39+C12</f>
        <v>740733.9</v>
      </c>
      <c r="D102" s="404">
        <f t="shared" si="16"/>
        <v>840916.7</v>
      </c>
    </row>
    <row r="103" spans="1:4">
      <c r="A103" s="392"/>
      <c r="B103" s="423" t="s">
        <v>212</v>
      </c>
      <c r="C103" s="404">
        <f>C39+C12</f>
        <v>740733.9</v>
      </c>
      <c r="D103" s="377"/>
    </row>
    <row r="105" spans="3:4">
      <c r="C105" s="380">
        <v>800762.4024</v>
      </c>
      <c r="D105" s="380">
        <v>820337.723</v>
      </c>
    </row>
    <row r="106" spans="3:4">
      <c r="C106" s="380" t="e">
        <f>C105-#REF!</f>
        <v>#REF!</v>
      </c>
      <c r="D106" s="380">
        <f>D105-C103</f>
        <v>79603.823</v>
      </c>
    </row>
    <row r="107" s="377" customFormat="1" spans="1:4">
      <c r="A107" s="378"/>
      <c r="B107" s="379"/>
      <c r="C107" s="380"/>
      <c r="D107" s="380"/>
    </row>
    <row r="108" s="377" customFormat="1" spans="1:4">
      <c r="A108" s="378"/>
      <c r="B108" s="379"/>
      <c r="C108" s="380"/>
      <c r="D108" s="380"/>
    </row>
    <row r="109" s="377" customFormat="1" spans="1:4">
      <c r="A109" s="378"/>
      <c r="B109" s="379"/>
      <c r="C109" s="380"/>
      <c r="D109" s="380"/>
    </row>
    <row r="110" s="377" customFormat="1" spans="1:4">
      <c r="A110" s="378"/>
      <c r="B110" s="379"/>
      <c r="C110" s="380"/>
      <c r="D110" s="380"/>
    </row>
    <row r="111" s="377" customFormat="1" spans="1:4">
      <c r="A111" s="378"/>
      <c r="B111" s="379"/>
      <c r="C111" s="380"/>
      <c r="D111" s="380"/>
    </row>
    <row r="112" s="377" customFormat="1" spans="1:4">
      <c r="A112" s="378"/>
      <c r="B112" s="379"/>
      <c r="C112" s="380"/>
      <c r="D112" s="380"/>
    </row>
    <row r="113" s="377" customFormat="1" spans="1:4">
      <c r="A113" s="378"/>
      <c r="B113" s="379"/>
      <c r="C113" s="380"/>
      <c r="D113" s="380"/>
    </row>
    <row r="114" s="377" customFormat="1" spans="1:4">
      <c r="A114" s="378"/>
      <c r="B114" s="379"/>
      <c r="C114" s="380"/>
      <c r="D114" s="380"/>
    </row>
    <row r="115" s="377" customFormat="1" spans="1:4">
      <c r="A115" s="378"/>
      <c r="B115" s="379"/>
      <c r="C115" s="380"/>
      <c r="D115" s="380"/>
    </row>
    <row r="116" s="377" customFormat="1" spans="1:4">
      <c r="A116" s="378"/>
      <c r="B116" s="379"/>
      <c r="C116" s="380"/>
      <c r="D116" s="380"/>
    </row>
    <row r="117" s="377" customFormat="1" spans="1:4">
      <c r="A117" s="378"/>
      <c r="B117" s="379"/>
      <c r="C117" s="380"/>
      <c r="D117" s="380"/>
    </row>
    <row r="118" s="377" customFormat="1" spans="1:4">
      <c r="A118" s="378"/>
      <c r="B118" s="379"/>
      <c r="C118" s="380"/>
      <c r="D118" s="380"/>
    </row>
    <row r="119" s="377" customFormat="1" spans="1:4">
      <c r="A119" s="378"/>
      <c r="B119" s="379"/>
      <c r="C119" s="380"/>
      <c r="D119" s="380"/>
    </row>
    <row r="120" s="377" customFormat="1" spans="1:4">
      <c r="A120" s="378"/>
      <c r="B120" s="379"/>
      <c r="C120" s="380"/>
      <c r="D120" s="380"/>
    </row>
    <row r="121" s="377" customFormat="1" spans="1:4">
      <c r="A121" s="378"/>
      <c r="B121" s="379"/>
      <c r="C121" s="380"/>
      <c r="D121" s="380"/>
    </row>
    <row r="122" s="377" customFormat="1" spans="1:4">
      <c r="A122" s="378"/>
      <c r="B122" s="379"/>
      <c r="C122" s="380"/>
      <c r="D122" s="380"/>
    </row>
    <row r="123" s="377" customFormat="1" spans="1:4">
      <c r="A123" s="378"/>
      <c r="B123" s="379"/>
      <c r="C123" s="380"/>
      <c r="D123" s="380"/>
    </row>
    <row r="124" s="377" customFormat="1" spans="1:4">
      <c r="A124" s="378"/>
      <c r="B124" s="379"/>
      <c r="C124" s="380"/>
      <c r="D124" s="380"/>
    </row>
    <row r="125" s="377" customFormat="1" spans="1:4">
      <c r="A125" s="378"/>
      <c r="B125" s="379"/>
      <c r="C125" s="380"/>
      <c r="D125" s="380"/>
    </row>
    <row r="126" s="377" customFormat="1" spans="1:4">
      <c r="A126" s="378"/>
      <c r="B126" s="379"/>
      <c r="C126" s="380"/>
      <c r="D126" s="380"/>
    </row>
    <row r="127" s="377" customFormat="1" spans="1:4">
      <c r="A127" s="378"/>
      <c r="B127" s="379"/>
      <c r="C127" s="380"/>
      <c r="D127" s="380"/>
    </row>
    <row r="128" s="377" customFormat="1" spans="1:4">
      <c r="A128" s="378"/>
      <c r="B128" s="379"/>
      <c r="C128" s="380"/>
      <c r="D128" s="380"/>
    </row>
    <row r="129" s="377" customFormat="1" spans="1:4">
      <c r="A129" s="378"/>
      <c r="B129" s="379"/>
      <c r="C129" s="380"/>
      <c r="D129" s="380"/>
    </row>
    <row r="130" s="377" customFormat="1" spans="1:4">
      <c r="A130" s="378"/>
      <c r="B130" s="379"/>
      <c r="C130" s="380"/>
      <c r="D130" s="380"/>
    </row>
    <row r="131" s="377" customFormat="1" spans="1:4">
      <c r="A131" s="378"/>
      <c r="B131" s="379"/>
      <c r="C131" s="380"/>
      <c r="D131" s="380"/>
    </row>
    <row r="132" s="377" customFormat="1" spans="1:4">
      <c r="A132" s="378"/>
      <c r="B132" s="379"/>
      <c r="C132" s="380"/>
      <c r="D132" s="380"/>
    </row>
    <row r="133" s="377" customFormat="1" spans="1:4">
      <c r="A133" s="378"/>
      <c r="B133" s="379"/>
      <c r="C133" s="380"/>
      <c r="D133" s="380"/>
    </row>
    <row r="134" s="377" customFormat="1" spans="1:4">
      <c r="A134" s="378"/>
      <c r="B134" s="379"/>
      <c r="C134" s="380"/>
      <c r="D134" s="380"/>
    </row>
    <row r="135" s="377" customFormat="1" spans="1:4">
      <c r="A135" s="378"/>
      <c r="B135" s="379"/>
      <c r="C135" s="380"/>
      <c r="D135" s="380"/>
    </row>
    <row r="136" s="377" customFormat="1" spans="1:4">
      <c r="A136" s="378"/>
      <c r="B136" s="379"/>
      <c r="C136" s="380"/>
      <c r="D136" s="380"/>
    </row>
    <row r="137" s="377" customFormat="1" spans="1:4">
      <c r="A137" s="378"/>
      <c r="B137" s="379"/>
      <c r="C137" s="380"/>
      <c r="D137" s="380"/>
    </row>
    <row r="138" s="377" customFormat="1" spans="1:4">
      <c r="A138" s="378"/>
      <c r="B138" s="379"/>
      <c r="C138" s="380"/>
      <c r="D138" s="380"/>
    </row>
    <row r="139" s="377" customFormat="1" spans="1:4">
      <c r="A139" s="378"/>
      <c r="B139" s="379"/>
      <c r="C139" s="380"/>
      <c r="D139" s="380"/>
    </row>
    <row r="140" s="377" customFormat="1" spans="1:4">
      <c r="A140" s="378"/>
      <c r="B140" s="379"/>
      <c r="C140" s="380"/>
      <c r="D140" s="380"/>
    </row>
    <row r="141" s="377" customFormat="1" spans="1:4">
      <c r="A141" s="378"/>
      <c r="B141" s="379"/>
      <c r="C141" s="380"/>
      <c r="D141" s="380"/>
    </row>
    <row r="142" s="377" customFormat="1" spans="1:4">
      <c r="A142" s="378"/>
      <c r="B142" s="379"/>
      <c r="C142" s="380"/>
      <c r="D142" s="380"/>
    </row>
    <row r="143" s="377" customFormat="1" spans="1:4">
      <c r="A143" s="378"/>
      <c r="B143" s="379"/>
      <c r="C143" s="380"/>
      <c r="D143" s="380"/>
    </row>
    <row r="144" s="377" customFormat="1" spans="1:4">
      <c r="A144" s="378"/>
      <c r="B144" s="379"/>
      <c r="C144" s="380"/>
      <c r="D144" s="380"/>
    </row>
    <row r="145" s="377" customFormat="1" spans="1:4">
      <c r="A145" s="378"/>
      <c r="B145" s="379"/>
      <c r="C145" s="380"/>
      <c r="D145" s="380"/>
    </row>
    <row r="146" s="377" customFormat="1" spans="1:4">
      <c r="A146" s="378"/>
      <c r="B146" s="379"/>
      <c r="C146" s="380"/>
      <c r="D146" s="380"/>
    </row>
    <row r="147" s="377" customFormat="1" spans="1:4">
      <c r="A147" s="378"/>
      <c r="B147" s="379"/>
      <c r="C147" s="380"/>
      <c r="D147" s="380"/>
    </row>
    <row r="148" s="377" customFormat="1" spans="1:4">
      <c r="A148" s="378"/>
      <c r="B148" s="379"/>
      <c r="C148" s="380"/>
      <c r="D148" s="380"/>
    </row>
    <row r="149" s="377" customFormat="1" spans="1:4">
      <c r="A149" s="378"/>
      <c r="B149" s="379"/>
      <c r="C149" s="380"/>
      <c r="D149" s="380"/>
    </row>
    <row r="150" s="377" customFormat="1" spans="1:4">
      <c r="A150" s="378"/>
      <c r="B150" s="379"/>
      <c r="C150" s="380"/>
      <c r="D150" s="380"/>
    </row>
    <row r="151" s="377" customFormat="1" spans="1:4">
      <c r="A151" s="378"/>
      <c r="B151" s="379"/>
      <c r="C151" s="380"/>
      <c r="D151" s="380"/>
    </row>
    <row r="152" s="377" customFormat="1" spans="1:4">
      <c r="A152" s="378"/>
      <c r="B152" s="379"/>
      <c r="C152" s="380"/>
      <c r="D152" s="380"/>
    </row>
    <row r="153" s="377" customFormat="1" spans="1:4">
      <c r="A153" s="378"/>
      <c r="B153" s="379"/>
      <c r="C153" s="380"/>
      <c r="D153" s="380"/>
    </row>
    <row r="154" s="377" customFormat="1" spans="1:4">
      <c r="A154" s="378"/>
      <c r="B154" s="379"/>
      <c r="C154" s="380"/>
      <c r="D154" s="380"/>
    </row>
    <row r="155" s="377" customFormat="1" spans="1:4">
      <c r="A155" s="378"/>
      <c r="B155" s="379"/>
      <c r="C155" s="380"/>
      <c r="D155" s="380"/>
    </row>
    <row r="156" s="377" customFormat="1" spans="1:4">
      <c r="A156" s="378"/>
      <c r="B156" s="379"/>
      <c r="C156" s="380"/>
      <c r="D156" s="380"/>
    </row>
    <row r="157" s="377" customFormat="1" spans="1:4">
      <c r="A157" s="378"/>
      <c r="B157" s="379"/>
      <c r="C157" s="380"/>
      <c r="D157" s="380"/>
    </row>
    <row r="158" s="377" customFormat="1" spans="1:4">
      <c r="A158" s="378"/>
      <c r="B158" s="379"/>
      <c r="C158" s="380"/>
      <c r="D158" s="380"/>
    </row>
    <row r="159" s="377" customFormat="1" spans="1:4">
      <c r="A159" s="378"/>
      <c r="B159" s="379"/>
      <c r="C159" s="380"/>
      <c r="D159" s="380"/>
    </row>
    <row r="160" s="377" customFormat="1" spans="1:4">
      <c r="A160" s="378"/>
      <c r="B160" s="379"/>
      <c r="C160" s="380"/>
      <c r="D160" s="380"/>
    </row>
    <row r="161" s="377" customFormat="1" spans="1:4">
      <c r="A161" s="378"/>
      <c r="B161" s="379"/>
      <c r="C161" s="380"/>
      <c r="D161" s="380"/>
    </row>
    <row r="162" s="377" customFormat="1" spans="1:4">
      <c r="A162" s="378"/>
      <c r="B162" s="379"/>
      <c r="C162" s="380"/>
      <c r="D162" s="380"/>
    </row>
    <row r="163" s="377" customFormat="1" spans="1:4">
      <c r="A163" s="378"/>
      <c r="B163" s="379"/>
      <c r="C163" s="380"/>
      <c r="D163" s="380"/>
    </row>
    <row r="164" s="377" customFormat="1" spans="1:4">
      <c r="A164" s="378"/>
      <c r="B164" s="379"/>
      <c r="C164" s="380"/>
      <c r="D164" s="380"/>
    </row>
    <row r="165" s="377" customFormat="1" spans="1:4">
      <c r="A165" s="378"/>
      <c r="B165" s="379"/>
      <c r="C165" s="380"/>
      <c r="D165" s="380"/>
    </row>
    <row r="166" s="377" customFormat="1" spans="1:4">
      <c r="A166" s="378"/>
      <c r="B166" s="379"/>
      <c r="C166" s="380"/>
      <c r="D166" s="380"/>
    </row>
    <row r="167" s="377" customFormat="1" spans="1:4">
      <c r="A167" s="378"/>
      <c r="B167" s="379"/>
      <c r="C167" s="380"/>
      <c r="D167" s="380"/>
    </row>
    <row r="168" s="377" customFormat="1" spans="1:4">
      <c r="A168" s="378"/>
      <c r="B168" s="379"/>
      <c r="C168" s="380"/>
      <c r="D168" s="380"/>
    </row>
    <row r="169" s="377" customFormat="1" spans="1:4">
      <c r="A169" s="378"/>
      <c r="B169" s="379"/>
      <c r="C169" s="380"/>
      <c r="D169" s="380"/>
    </row>
    <row r="170" s="377" customFormat="1" spans="1:4">
      <c r="A170" s="378"/>
      <c r="B170" s="379"/>
      <c r="C170" s="380"/>
      <c r="D170" s="380"/>
    </row>
    <row r="171" s="377" customFormat="1" spans="1:4">
      <c r="A171" s="378"/>
      <c r="B171" s="379"/>
      <c r="C171" s="380"/>
      <c r="D171" s="380"/>
    </row>
    <row r="172" s="377" customFormat="1" spans="1:4">
      <c r="A172" s="378"/>
      <c r="B172" s="379"/>
      <c r="C172" s="380"/>
      <c r="D172" s="380"/>
    </row>
    <row r="173" s="377" customFormat="1" spans="1:4">
      <c r="A173" s="378"/>
      <c r="B173" s="379"/>
      <c r="C173" s="380"/>
      <c r="D173" s="380"/>
    </row>
    <row r="174" s="377" customFormat="1" spans="1:4">
      <c r="A174" s="378"/>
      <c r="B174" s="379"/>
      <c r="C174" s="380"/>
      <c r="D174" s="380"/>
    </row>
    <row r="175" s="377" customFormat="1" spans="1:4">
      <c r="A175" s="378"/>
      <c r="B175" s="379"/>
      <c r="C175" s="380"/>
      <c r="D175" s="380"/>
    </row>
    <row r="176" s="377" customFormat="1" spans="1:4">
      <c r="A176" s="378"/>
      <c r="B176" s="379"/>
      <c r="C176" s="380"/>
      <c r="D176" s="380"/>
    </row>
    <row r="177" s="377" customFormat="1" spans="1:4">
      <c r="A177" s="378"/>
      <c r="B177" s="379"/>
      <c r="C177" s="380"/>
      <c r="D177" s="380"/>
    </row>
    <row r="178" s="377" customFormat="1" spans="1:4">
      <c r="A178" s="378"/>
      <c r="B178" s="379"/>
      <c r="C178" s="380"/>
      <c r="D178" s="380"/>
    </row>
    <row r="179" s="377" customFormat="1" spans="1:4">
      <c r="A179" s="378"/>
      <c r="B179" s="379"/>
      <c r="C179" s="380"/>
      <c r="D179" s="380"/>
    </row>
    <row r="180" s="377" customFormat="1" spans="1:4">
      <c r="A180" s="378"/>
      <c r="B180" s="379"/>
      <c r="C180" s="380"/>
      <c r="D180" s="380"/>
    </row>
    <row r="181" s="377" customFormat="1" spans="1:4">
      <c r="A181" s="378"/>
      <c r="B181" s="379"/>
      <c r="C181" s="380"/>
      <c r="D181" s="380"/>
    </row>
    <row r="182" s="377" customFormat="1" spans="1:4">
      <c r="A182" s="378"/>
      <c r="B182" s="379"/>
      <c r="C182" s="380"/>
      <c r="D182" s="380"/>
    </row>
    <row r="183" s="377" customFormat="1" spans="1:4">
      <c r="A183" s="378"/>
      <c r="B183" s="379"/>
      <c r="C183" s="380"/>
      <c r="D183" s="380"/>
    </row>
    <row r="184" s="377" customFormat="1" spans="1:4">
      <c r="A184" s="378"/>
      <c r="B184" s="379"/>
      <c r="C184" s="380"/>
      <c r="D184" s="380"/>
    </row>
    <row r="185" s="377" customFormat="1" spans="1:4">
      <c r="A185" s="378"/>
      <c r="B185" s="379"/>
      <c r="C185" s="380"/>
      <c r="D185" s="380"/>
    </row>
    <row r="186" s="377" customFormat="1" spans="1:4">
      <c r="A186" s="378"/>
      <c r="B186" s="379"/>
      <c r="C186" s="380"/>
      <c r="D186" s="380"/>
    </row>
    <row r="187" s="377" customFormat="1" spans="1:4">
      <c r="A187" s="378"/>
      <c r="B187" s="379"/>
      <c r="C187" s="380"/>
      <c r="D187" s="380"/>
    </row>
    <row r="188" s="377" customFormat="1" spans="1:4">
      <c r="A188" s="378"/>
      <c r="B188" s="379"/>
      <c r="C188" s="380"/>
      <c r="D188" s="380"/>
    </row>
    <row r="189" s="377" customFormat="1" spans="1:4">
      <c r="A189" s="378"/>
      <c r="B189" s="379"/>
      <c r="C189" s="380"/>
      <c r="D189" s="380"/>
    </row>
    <row r="190" s="377" customFormat="1" spans="1:4">
      <c r="A190" s="378"/>
      <c r="B190" s="379"/>
      <c r="C190" s="380"/>
      <c r="D190" s="380"/>
    </row>
    <row r="191" s="377" customFormat="1" spans="1:4">
      <c r="A191" s="378"/>
      <c r="B191" s="379"/>
      <c r="C191" s="380"/>
      <c r="D191" s="380"/>
    </row>
    <row r="192" s="377" customFormat="1" spans="1:4">
      <c r="A192" s="378"/>
      <c r="B192" s="379"/>
      <c r="C192" s="380"/>
      <c r="D192" s="380"/>
    </row>
    <row r="193" s="377" customFormat="1" spans="1:4">
      <c r="A193" s="378"/>
      <c r="B193" s="379"/>
      <c r="C193" s="380"/>
      <c r="D193" s="380"/>
    </row>
    <row r="194" s="377" customFormat="1" spans="1:4">
      <c r="A194" s="378"/>
      <c r="B194" s="379"/>
      <c r="C194" s="380"/>
      <c r="D194" s="380"/>
    </row>
    <row r="195" s="377" customFormat="1" spans="1:4">
      <c r="A195" s="378"/>
      <c r="B195" s="379"/>
      <c r="C195" s="380"/>
      <c r="D195" s="380"/>
    </row>
    <row r="196" s="377" customFormat="1" spans="1:4">
      <c r="A196" s="378"/>
      <c r="B196" s="379"/>
      <c r="C196" s="380"/>
      <c r="D196" s="380"/>
    </row>
    <row r="197" s="377" customFormat="1" spans="1:4">
      <c r="A197" s="378"/>
      <c r="B197" s="379"/>
      <c r="C197" s="380"/>
      <c r="D197" s="380"/>
    </row>
    <row r="198" s="377" customFormat="1" spans="1:4">
      <c r="A198" s="378"/>
      <c r="B198" s="379"/>
      <c r="C198" s="380"/>
      <c r="D198" s="380"/>
    </row>
    <row r="199" s="377" customFormat="1" spans="1:4">
      <c r="A199" s="378"/>
      <c r="B199" s="379"/>
      <c r="C199" s="380"/>
      <c r="D199" s="380"/>
    </row>
    <row r="200" s="377" customFormat="1" spans="1:4">
      <c r="A200" s="378"/>
      <c r="B200" s="379"/>
      <c r="C200" s="380"/>
      <c r="D200" s="380"/>
    </row>
    <row r="201" s="377" customFormat="1" spans="1:4">
      <c r="A201" s="378"/>
      <c r="B201" s="379"/>
      <c r="C201" s="380"/>
      <c r="D201" s="380"/>
    </row>
    <row r="202" s="377" customFormat="1" spans="1:4">
      <c r="A202" s="378"/>
      <c r="B202" s="379"/>
      <c r="C202" s="380"/>
      <c r="D202" s="380"/>
    </row>
    <row r="203" s="377" customFormat="1" spans="1:4">
      <c r="A203" s="378"/>
      <c r="B203" s="379"/>
      <c r="C203" s="380"/>
      <c r="D203" s="380"/>
    </row>
    <row r="204" s="377" customFormat="1" spans="1:4">
      <c r="A204" s="378"/>
      <c r="B204" s="379"/>
      <c r="C204" s="380"/>
      <c r="D204" s="380"/>
    </row>
    <row r="205" s="377" customFormat="1" spans="1:4">
      <c r="A205" s="378"/>
      <c r="B205" s="379"/>
      <c r="C205" s="380"/>
      <c r="D205" s="380"/>
    </row>
    <row r="206" s="377" customFormat="1" spans="1:4">
      <c r="A206" s="378"/>
      <c r="B206" s="379"/>
      <c r="C206" s="380"/>
      <c r="D206" s="380"/>
    </row>
    <row r="207" s="377" customFormat="1" spans="1:4">
      <c r="A207" s="378"/>
      <c r="B207" s="379"/>
      <c r="C207" s="380"/>
      <c r="D207" s="380"/>
    </row>
    <row r="208" s="377" customFormat="1" spans="1:4">
      <c r="A208" s="378"/>
      <c r="B208" s="379"/>
      <c r="C208" s="380"/>
      <c r="D208" s="380"/>
    </row>
    <row r="209" s="377" customFormat="1" spans="1:4">
      <c r="A209" s="378"/>
      <c r="B209" s="379"/>
      <c r="C209" s="380"/>
      <c r="D209" s="380"/>
    </row>
    <row r="210" s="377" customFormat="1" spans="1:4">
      <c r="A210" s="378"/>
      <c r="B210" s="379"/>
      <c r="C210" s="380"/>
      <c r="D210" s="380"/>
    </row>
    <row r="211" s="377" customFormat="1" spans="1:4">
      <c r="A211" s="378"/>
      <c r="B211" s="379"/>
      <c r="C211" s="380"/>
      <c r="D211" s="380"/>
    </row>
    <row r="212" s="377" customFormat="1" spans="1:4">
      <c r="A212" s="378"/>
      <c r="B212" s="379"/>
      <c r="C212" s="380"/>
      <c r="D212" s="380"/>
    </row>
    <row r="213" s="377" customFormat="1" spans="1:4">
      <c r="A213" s="378"/>
      <c r="B213" s="379"/>
      <c r="C213" s="380"/>
      <c r="D213" s="380"/>
    </row>
    <row r="214" s="377" customFormat="1" spans="1:4">
      <c r="A214" s="378"/>
      <c r="B214" s="379"/>
      <c r="C214" s="380"/>
      <c r="D214" s="380"/>
    </row>
    <row r="215" s="377" customFormat="1" spans="1:4">
      <c r="A215" s="378"/>
      <c r="B215" s="379"/>
      <c r="C215" s="380"/>
      <c r="D215" s="380"/>
    </row>
    <row r="216" s="377" customFormat="1" spans="1:4">
      <c r="A216" s="378"/>
      <c r="B216" s="379"/>
      <c r="C216" s="380"/>
      <c r="D216" s="380"/>
    </row>
    <row r="217" s="377" customFormat="1" spans="1:4">
      <c r="A217" s="378"/>
      <c r="B217" s="379"/>
      <c r="C217" s="380"/>
      <c r="D217" s="380"/>
    </row>
    <row r="218" s="377" customFormat="1" spans="1:4">
      <c r="A218" s="378"/>
      <c r="B218" s="379"/>
      <c r="C218" s="380"/>
      <c r="D218" s="380"/>
    </row>
    <row r="219" s="377" customFormat="1" spans="1:4">
      <c r="A219" s="378"/>
      <c r="B219" s="379"/>
      <c r="C219" s="380"/>
      <c r="D219" s="380"/>
    </row>
    <row r="220" s="377" customFormat="1" spans="1:4">
      <c r="A220" s="378"/>
      <c r="B220" s="379"/>
      <c r="C220" s="380"/>
      <c r="D220" s="380"/>
    </row>
    <row r="221" s="377" customFormat="1" spans="1:4">
      <c r="A221" s="378"/>
      <c r="B221" s="379"/>
      <c r="C221" s="380"/>
      <c r="D221" s="380"/>
    </row>
    <row r="222" s="377" customFormat="1" spans="1:4">
      <c r="A222" s="378"/>
      <c r="B222" s="379"/>
      <c r="C222" s="380"/>
      <c r="D222" s="380"/>
    </row>
    <row r="223" s="377" customFormat="1" spans="1:4">
      <c r="A223" s="378"/>
      <c r="B223" s="379"/>
      <c r="C223" s="380"/>
      <c r="D223" s="380"/>
    </row>
    <row r="224" s="377" customFormat="1" spans="1:4">
      <c r="A224" s="378"/>
      <c r="B224" s="379"/>
      <c r="C224" s="380"/>
      <c r="D224" s="380"/>
    </row>
    <row r="225" s="377" customFormat="1" spans="1:4">
      <c r="A225" s="378"/>
      <c r="B225" s="379"/>
      <c r="C225" s="380"/>
      <c r="D225" s="380"/>
    </row>
    <row r="226" s="377" customFormat="1" spans="1:4">
      <c r="A226" s="378"/>
      <c r="B226" s="379"/>
      <c r="C226" s="380"/>
      <c r="D226" s="380"/>
    </row>
    <row r="227" s="377" customFormat="1" spans="1:4">
      <c r="A227" s="378"/>
      <c r="B227" s="379"/>
      <c r="C227" s="380"/>
      <c r="D227" s="380"/>
    </row>
    <row r="228" s="377" customFormat="1" spans="1:4">
      <c r="A228" s="378"/>
      <c r="B228" s="379"/>
      <c r="C228" s="380"/>
      <c r="D228" s="380"/>
    </row>
    <row r="229" s="377" customFormat="1" spans="1:4">
      <c r="A229" s="378"/>
      <c r="B229" s="379"/>
      <c r="C229" s="380"/>
      <c r="D229" s="380"/>
    </row>
    <row r="230" s="377" customFormat="1" spans="1:4">
      <c r="A230" s="378"/>
      <c r="B230" s="379"/>
      <c r="C230" s="380"/>
      <c r="D230" s="380"/>
    </row>
    <row r="231" s="377" customFormat="1" spans="1:4">
      <c r="A231" s="378"/>
      <c r="B231" s="379"/>
      <c r="C231" s="380"/>
      <c r="D231" s="380"/>
    </row>
    <row r="232" s="377" customFormat="1" spans="1:4">
      <c r="A232" s="378"/>
      <c r="B232" s="379"/>
      <c r="C232" s="380"/>
      <c r="D232" s="380"/>
    </row>
    <row r="233" s="377" customFormat="1" spans="1:4">
      <c r="A233" s="378"/>
      <c r="B233" s="379"/>
      <c r="C233" s="380"/>
      <c r="D233" s="380"/>
    </row>
    <row r="234" s="377" customFormat="1" spans="1:4">
      <c r="A234" s="378"/>
      <c r="B234" s="379"/>
      <c r="C234" s="380"/>
      <c r="D234" s="380"/>
    </row>
    <row r="235" s="377" customFormat="1" spans="1:4">
      <c r="A235" s="378"/>
      <c r="B235" s="379"/>
      <c r="C235" s="380"/>
      <c r="D235" s="380"/>
    </row>
    <row r="236" s="377" customFormat="1" spans="1:4">
      <c r="A236" s="378"/>
      <c r="B236" s="379"/>
      <c r="C236" s="380"/>
      <c r="D236" s="380"/>
    </row>
    <row r="237" s="377" customFormat="1" spans="1:4">
      <c r="A237" s="378"/>
      <c r="B237" s="379"/>
      <c r="C237" s="380"/>
      <c r="D237" s="380"/>
    </row>
    <row r="238" s="377" customFormat="1" spans="1:4">
      <c r="A238" s="378"/>
      <c r="B238" s="379"/>
      <c r="C238" s="380"/>
      <c r="D238" s="380"/>
    </row>
    <row r="239" s="377" customFormat="1" spans="1:4">
      <c r="A239" s="378"/>
      <c r="B239" s="379"/>
      <c r="C239" s="380"/>
      <c r="D239" s="380"/>
    </row>
    <row r="240" s="377" customFormat="1" spans="1:4">
      <c r="A240" s="378"/>
      <c r="B240" s="379"/>
      <c r="C240" s="380"/>
      <c r="D240" s="380"/>
    </row>
    <row r="241" s="377" customFormat="1" spans="1:4">
      <c r="A241" s="378"/>
      <c r="B241" s="379"/>
      <c r="C241" s="380"/>
      <c r="D241" s="380"/>
    </row>
    <row r="242" s="377" customFormat="1" spans="1:4">
      <c r="A242" s="378"/>
      <c r="B242" s="379"/>
      <c r="C242" s="380"/>
      <c r="D242" s="380"/>
    </row>
    <row r="243" s="377" customFormat="1" spans="1:4">
      <c r="A243" s="378"/>
      <c r="B243" s="379"/>
      <c r="C243" s="380"/>
      <c r="D243" s="380"/>
    </row>
    <row r="244" s="377" customFormat="1" spans="1:4">
      <c r="A244" s="378"/>
      <c r="B244" s="379"/>
      <c r="C244" s="380"/>
      <c r="D244" s="380"/>
    </row>
    <row r="245" s="377" customFormat="1" spans="1:4">
      <c r="A245" s="378"/>
      <c r="B245" s="379"/>
      <c r="C245" s="380"/>
      <c r="D245" s="380"/>
    </row>
    <row r="246" s="377" customFormat="1" spans="1:4">
      <c r="A246" s="378"/>
      <c r="B246" s="379"/>
      <c r="C246" s="380"/>
      <c r="D246" s="380"/>
    </row>
    <row r="247" s="377" customFormat="1" spans="1:4">
      <c r="A247" s="378"/>
      <c r="B247" s="379"/>
      <c r="C247" s="380"/>
      <c r="D247" s="380"/>
    </row>
    <row r="248" s="377" customFormat="1" spans="1:4">
      <c r="A248" s="378"/>
      <c r="B248" s="379"/>
      <c r="C248" s="380"/>
      <c r="D248" s="380"/>
    </row>
    <row r="249" s="377" customFormat="1" spans="1:4">
      <c r="A249" s="378"/>
      <c r="B249" s="379"/>
      <c r="C249" s="380"/>
      <c r="D249" s="380"/>
    </row>
    <row r="250" s="377" customFormat="1" spans="1:4">
      <c r="A250" s="378"/>
      <c r="B250" s="379"/>
      <c r="C250" s="380"/>
      <c r="D250" s="380"/>
    </row>
    <row r="251" s="377" customFormat="1" spans="1:4">
      <c r="A251" s="378"/>
      <c r="B251" s="379"/>
      <c r="C251" s="380"/>
      <c r="D251" s="380"/>
    </row>
    <row r="252" s="377" customFormat="1" spans="1:4">
      <c r="A252" s="378"/>
      <c r="B252" s="379"/>
      <c r="C252" s="380"/>
      <c r="D252" s="380"/>
    </row>
    <row r="253" s="377" customFormat="1" spans="1:4">
      <c r="A253" s="378"/>
      <c r="B253" s="379"/>
      <c r="C253" s="380"/>
      <c r="D253" s="380"/>
    </row>
    <row r="254" s="377" customFormat="1" spans="1:4">
      <c r="A254" s="378"/>
      <c r="B254" s="379"/>
      <c r="C254" s="380"/>
      <c r="D254" s="380"/>
    </row>
    <row r="255" s="377" customFormat="1" spans="1:4">
      <c r="A255" s="378"/>
      <c r="B255" s="379"/>
      <c r="C255" s="380"/>
      <c r="D255" s="380"/>
    </row>
    <row r="256" s="377" customFormat="1" spans="1:4">
      <c r="A256" s="378"/>
      <c r="B256" s="379"/>
      <c r="C256" s="380"/>
      <c r="D256" s="380"/>
    </row>
    <row r="257" s="377" customFormat="1" spans="1:4">
      <c r="A257" s="378"/>
      <c r="B257" s="379"/>
      <c r="C257" s="380"/>
      <c r="D257" s="380"/>
    </row>
    <row r="258" s="377" customFormat="1" spans="1:4">
      <c r="A258" s="378"/>
      <c r="B258" s="379"/>
      <c r="C258" s="380"/>
      <c r="D258" s="380"/>
    </row>
    <row r="259" s="377" customFormat="1" spans="1:4">
      <c r="A259" s="378"/>
      <c r="B259" s="379"/>
      <c r="C259" s="380"/>
      <c r="D259" s="380"/>
    </row>
    <row r="260" s="377" customFormat="1" spans="1:4">
      <c r="A260" s="378"/>
      <c r="B260" s="379"/>
      <c r="C260" s="380"/>
      <c r="D260" s="380"/>
    </row>
    <row r="261" s="377" customFormat="1" spans="1:4">
      <c r="A261" s="378"/>
      <c r="B261" s="379"/>
      <c r="C261" s="380"/>
      <c r="D261" s="380"/>
    </row>
    <row r="262" s="377" customFormat="1" spans="1:4">
      <c r="A262" s="378"/>
      <c r="B262" s="379"/>
      <c r="C262" s="380"/>
      <c r="D262" s="380"/>
    </row>
    <row r="263" s="377" customFormat="1" spans="1:4">
      <c r="A263" s="378"/>
      <c r="B263" s="379"/>
      <c r="C263" s="380"/>
      <c r="D263" s="380"/>
    </row>
    <row r="264" s="377" customFormat="1" spans="1:4">
      <c r="A264" s="378"/>
      <c r="B264" s="379"/>
      <c r="C264" s="380"/>
      <c r="D264" s="380"/>
    </row>
    <row r="265" s="377" customFormat="1" spans="1:4">
      <c r="A265" s="378"/>
      <c r="B265" s="379"/>
      <c r="C265" s="380"/>
      <c r="D265" s="380"/>
    </row>
    <row r="266" s="377" customFormat="1" spans="1:4">
      <c r="A266" s="378"/>
      <c r="B266" s="379"/>
      <c r="C266" s="380"/>
      <c r="D266" s="380"/>
    </row>
    <row r="267" s="377" customFormat="1" spans="1:4">
      <c r="A267" s="378"/>
      <c r="B267" s="379"/>
      <c r="C267" s="380"/>
      <c r="D267" s="380"/>
    </row>
    <row r="268" s="377" customFormat="1" spans="1:4">
      <c r="A268" s="378"/>
      <c r="B268" s="379"/>
      <c r="C268" s="380"/>
      <c r="D268" s="380"/>
    </row>
    <row r="269" s="377" customFormat="1" spans="1:4">
      <c r="A269" s="378"/>
      <c r="B269" s="379"/>
      <c r="C269" s="380"/>
      <c r="D269" s="380"/>
    </row>
    <row r="270" s="377" customFormat="1" spans="1:4">
      <c r="A270" s="378"/>
      <c r="B270" s="379"/>
      <c r="C270" s="380"/>
      <c r="D270" s="380"/>
    </row>
    <row r="271" s="377" customFormat="1" spans="1:4">
      <c r="A271" s="378"/>
      <c r="B271" s="379"/>
      <c r="C271" s="380"/>
      <c r="D271" s="380"/>
    </row>
    <row r="272" s="377" customFormat="1" spans="1:4">
      <c r="A272" s="378"/>
      <c r="B272" s="379"/>
      <c r="C272" s="380"/>
      <c r="D272" s="380"/>
    </row>
    <row r="273" s="377" customFormat="1" spans="1:4">
      <c r="A273" s="378"/>
      <c r="B273" s="379"/>
      <c r="C273" s="380"/>
      <c r="D273" s="380"/>
    </row>
    <row r="274" s="377" customFormat="1" spans="1:4">
      <c r="A274" s="378"/>
      <c r="B274" s="379"/>
      <c r="C274" s="380"/>
      <c r="D274" s="380"/>
    </row>
    <row r="275" s="377" customFormat="1" spans="1:4">
      <c r="A275" s="378"/>
      <c r="B275" s="379"/>
      <c r="C275" s="380"/>
      <c r="D275" s="380"/>
    </row>
    <row r="276" s="377" customFormat="1" spans="1:4">
      <c r="A276" s="378"/>
      <c r="B276" s="379"/>
      <c r="C276" s="380"/>
      <c r="D276" s="380"/>
    </row>
    <row r="277" s="377" customFormat="1" spans="1:4">
      <c r="A277" s="378"/>
      <c r="B277" s="379"/>
      <c r="C277" s="380"/>
      <c r="D277" s="380"/>
    </row>
    <row r="278" s="377" customFormat="1" spans="1:4">
      <c r="A278" s="378"/>
      <c r="B278" s="379"/>
      <c r="C278" s="380"/>
      <c r="D278" s="380"/>
    </row>
    <row r="279" s="377" customFormat="1" spans="1:4">
      <c r="A279" s="378"/>
      <c r="B279" s="379"/>
      <c r="C279" s="380"/>
      <c r="D279" s="380"/>
    </row>
    <row r="280" s="377" customFormat="1" spans="1:4">
      <c r="A280" s="378"/>
      <c r="B280" s="379"/>
      <c r="C280" s="380"/>
      <c r="D280" s="380"/>
    </row>
    <row r="281" s="377" customFormat="1" spans="1:4">
      <c r="A281" s="378"/>
      <c r="B281" s="379"/>
      <c r="C281" s="380"/>
      <c r="D281" s="380"/>
    </row>
    <row r="282" s="377" customFormat="1" spans="1:4">
      <c r="A282" s="378"/>
      <c r="B282" s="379"/>
      <c r="C282" s="380"/>
      <c r="D282" s="380"/>
    </row>
    <row r="283" s="377" customFormat="1" spans="1:4">
      <c r="A283" s="378"/>
      <c r="B283" s="379"/>
      <c r="C283" s="380"/>
      <c r="D283" s="380"/>
    </row>
    <row r="284" s="377" customFormat="1" spans="1:4">
      <c r="A284" s="378"/>
      <c r="B284" s="379"/>
      <c r="C284" s="380"/>
      <c r="D284" s="380"/>
    </row>
    <row r="285" s="377" customFormat="1" spans="1:4">
      <c r="A285" s="378"/>
      <c r="B285" s="379"/>
      <c r="C285" s="380"/>
      <c r="D285" s="380"/>
    </row>
    <row r="286" s="377" customFormat="1" spans="1:4">
      <c r="A286" s="378"/>
      <c r="B286" s="379"/>
      <c r="C286" s="380"/>
      <c r="D286" s="380"/>
    </row>
    <row r="287" s="377" customFormat="1" spans="1:4">
      <c r="A287" s="378"/>
      <c r="B287" s="379"/>
      <c r="C287" s="380"/>
      <c r="D287" s="380"/>
    </row>
    <row r="288" s="377" customFormat="1" spans="1:4">
      <c r="A288" s="378"/>
      <c r="B288" s="379"/>
      <c r="C288" s="380"/>
      <c r="D288" s="380"/>
    </row>
    <row r="289" s="377" customFormat="1" spans="1:4">
      <c r="A289" s="378"/>
      <c r="B289" s="379"/>
      <c r="C289" s="380"/>
      <c r="D289" s="380"/>
    </row>
    <row r="290" s="377" customFormat="1" spans="1:4">
      <c r="A290" s="378"/>
      <c r="B290" s="379"/>
      <c r="C290" s="380"/>
      <c r="D290" s="380"/>
    </row>
    <row r="291" s="377" customFormat="1" spans="1:4">
      <c r="A291" s="378"/>
      <c r="B291" s="379"/>
      <c r="C291" s="380"/>
      <c r="D291" s="380"/>
    </row>
    <row r="292" s="377" customFormat="1" spans="1:4">
      <c r="A292" s="378"/>
      <c r="B292" s="379"/>
      <c r="C292" s="380"/>
      <c r="D292" s="380"/>
    </row>
    <row r="293" s="377" customFormat="1" spans="1:4">
      <c r="A293" s="378"/>
      <c r="B293" s="379"/>
      <c r="C293" s="380"/>
      <c r="D293" s="380"/>
    </row>
    <row r="294" s="377" customFormat="1" spans="1:4">
      <c r="A294" s="378"/>
      <c r="B294" s="379"/>
      <c r="C294" s="380"/>
      <c r="D294" s="380"/>
    </row>
    <row r="295" s="377" customFormat="1" spans="1:4">
      <c r="A295" s="378"/>
      <c r="B295" s="379"/>
      <c r="C295" s="380"/>
      <c r="D295" s="380"/>
    </row>
    <row r="296" s="377" customFormat="1" spans="1:4">
      <c r="A296" s="378"/>
      <c r="B296" s="379"/>
      <c r="C296" s="380"/>
      <c r="D296" s="380"/>
    </row>
    <row r="297" s="377" customFormat="1" spans="1:4">
      <c r="A297" s="378"/>
      <c r="B297" s="379"/>
      <c r="C297" s="380"/>
      <c r="D297" s="380"/>
    </row>
    <row r="298" s="377" customFormat="1" spans="1:4">
      <c r="A298" s="378"/>
      <c r="B298" s="379"/>
      <c r="C298" s="380"/>
      <c r="D298" s="380"/>
    </row>
    <row r="299" s="377" customFormat="1" spans="1:4">
      <c r="A299" s="378"/>
      <c r="B299" s="379"/>
      <c r="C299" s="380"/>
      <c r="D299" s="380"/>
    </row>
    <row r="300" s="377" customFormat="1" spans="1:4">
      <c r="A300" s="378"/>
      <c r="B300" s="379"/>
      <c r="C300" s="380"/>
      <c r="D300" s="380"/>
    </row>
    <row r="301" s="377" customFormat="1" spans="1:4">
      <c r="A301" s="378"/>
      <c r="B301" s="379"/>
      <c r="C301" s="380"/>
      <c r="D301" s="380"/>
    </row>
    <row r="302" s="377" customFormat="1" spans="1:4">
      <c r="A302" s="378"/>
      <c r="B302" s="379"/>
      <c r="C302" s="380"/>
      <c r="D302" s="380"/>
    </row>
    <row r="303" s="377" customFormat="1" spans="1:4">
      <c r="A303" s="378"/>
      <c r="B303" s="379"/>
      <c r="C303" s="380"/>
      <c r="D303" s="380"/>
    </row>
    <row r="304" s="377" customFormat="1" spans="1:4">
      <c r="A304" s="378"/>
      <c r="B304" s="379"/>
      <c r="C304" s="380"/>
      <c r="D304" s="380"/>
    </row>
    <row r="305" s="377" customFormat="1" spans="1:4">
      <c r="A305" s="378"/>
      <c r="B305" s="379"/>
      <c r="C305" s="380"/>
      <c r="D305" s="380"/>
    </row>
    <row r="306" s="377" customFormat="1" spans="1:4">
      <c r="A306" s="378"/>
      <c r="B306" s="379"/>
      <c r="C306" s="380"/>
      <c r="D306" s="380"/>
    </row>
    <row r="307" s="377" customFormat="1" spans="1:4">
      <c r="A307" s="378"/>
      <c r="B307" s="379"/>
      <c r="C307" s="380"/>
      <c r="D307" s="380"/>
    </row>
    <row r="308" s="377" customFormat="1" spans="1:4">
      <c r="A308" s="378"/>
      <c r="B308" s="379"/>
      <c r="C308" s="380"/>
      <c r="D308" s="380"/>
    </row>
  </sheetData>
  <mergeCells count="1">
    <mergeCell ref="A9:C9"/>
  </mergeCells>
  <pageMargins left="0.708661417322835" right="0.708661417322835" top="0.748031496062992" bottom="0.748031496062992" header="0.31496062992126" footer="0.31496062992126"/>
  <pageSetup paperSize="9" scale="53" fitToWidth="3" fitToHeight="3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970"/>
  <sheetViews>
    <sheetView tabSelected="1" view="pageBreakPreview" zoomScale="85" zoomScaleNormal="100" topLeftCell="A855" workbookViewId="0">
      <selection activeCell="C869" sqref="C869"/>
    </sheetView>
  </sheetViews>
  <sheetFormatPr defaultColWidth="9" defaultRowHeight="11.25" outlineLevelCol="6"/>
  <cols>
    <col min="1" max="1" width="59.7142857142857" style="327" customWidth="1"/>
    <col min="2" max="2" width="7.14285714285714" style="328" customWidth="1"/>
    <col min="3" max="3" width="11.5714285714286" style="329" customWidth="1"/>
    <col min="4" max="4" width="13.7142857142857" style="329" customWidth="1"/>
    <col min="5" max="5" width="9.57142857142857" style="329" customWidth="1"/>
    <col min="6" max="6" width="18.1428571428571" style="281" customWidth="1"/>
    <col min="7" max="7" width="11" style="280" customWidth="1"/>
    <col min="8" max="234" width="9.14285714285714" style="280"/>
    <col min="235" max="235" width="57.1428571428571" style="280" customWidth="1"/>
    <col min="236" max="236" width="4.71428571428571" style="280" customWidth="1"/>
    <col min="237" max="237" width="5.28571428571429" style="280" customWidth="1"/>
    <col min="238" max="238" width="3.71428571428571" style="280" customWidth="1"/>
    <col min="239" max="239" width="13.5714285714286" style="280" customWidth="1"/>
    <col min="240" max="240" width="7.42857142857143" style="280" customWidth="1"/>
    <col min="241" max="241" width="10.2857142857143" style="280" customWidth="1"/>
    <col min="242" max="242" width="8.28571428571429" style="280" customWidth="1"/>
    <col min="243" max="243" width="9.42857142857143" style="280" customWidth="1"/>
    <col min="244" max="490" width="9.14285714285714" style="280"/>
    <col min="491" max="491" width="57.1428571428571" style="280" customWidth="1"/>
    <col min="492" max="492" width="4.71428571428571" style="280" customWidth="1"/>
    <col min="493" max="493" width="5.28571428571429" style="280" customWidth="1"/>
    <col min="494" max="494" width="3.71428571428571" style="280" customWidth="1"/>
    <col min="495" max="495" width="13.5714285714286" style="280" customWidth="1"/>
    <col min="496" max="496" width="7.42857142857143" style="280" customWidth="1"/>
    <col min="497" max="497" width="10.2857142857143" style="280" customWidth="1"/>
    <col min="498" max="498" width="8.28571428571429" style="280" customWidth="1"/>
    <col min="499" max="499" width="9.42857142857143" style="280" customWidth="1"/>
    <col min="500" max="746" width="9.14285714285714" style="280"/>
    <col min="747" max="747" width="57.1428571428571" style="280" customWidth="1"/>
    <col min="748" max="748" width="4.71428571428571" style="280" customWidth="1"/>
    <col min="749" max="749" width="5.28571428571429" style="280" customWidth="1"/>
    <col min="750" max="750" width="3.71428571428571" style="280" customWidth="1"/>
    <col min="751" max="751" width="13.5714285714286" style="280" customWidth="1"/>
    <col min="752" max="752" width="7.42857142857143" style="280" customWidth="1"/>
    <col min="753" max="753" width="10.2857142857143" style="280" customWidth="1"/>
    <col min="754" max="754" width="8.28571428571429" style="280" customWidth="1"/>
    <col min="755" max="755" width="9.42857142857143" style="280" customWidth="1"/>
    <col min="756" max="1002" width="9.14285714285714" style="280"/>
    <col min="1003" max="1003" width="57.1428571428571" style="280" customWidth="1"/>
    <col min="1004" max="1004" width="4.71428571428571" style="280" customWidth="1"/>
    <col min="1005" max="1005" width="5.28571428571429" style="280" customWidth="1"/>
    <col min="1006" max="1006" width="3.71428571428571" style="280" customWidth="1"/>
    <col min="1007" max="1007" width="13.5714285714286" style="280" customWidth="1"/>
    <col min="1008" max="1008" width="7.42857142857143" style="280" customWidth="1"/>
    <col min="1009" max="1009" width="10.2857142857143" style="280" customWidth="1"/>
    <col min="1010" max="1010" width="8.28571428571429" style="280" customWidth="1"/>
    <col min="1011" max="1011" width="9.42857142857143" style="280" customWidth="1"/>
    <col min="1012" max="1258" width="9.14285714285714" style="280"/>
    <col min="1259" max="1259" width="57.1428571428571" style="280" customWidth="1"/>
    <col min="1260" max="1260" width="4.71428571428571" style="280" customWidth="1"/>
    <col min="1261" max="1261" width="5.28571428571429" style="280" customWidth="1"/>
    <col min="1262" max="1262" width="3.71428571428571" style="280" customWidth="1"/>
    <col min="1263" max="1263" width="13.5714285714286" style="280" customWidth="1"/>
    <col min="1264" max="1264" width="7.42857142857143" style="280" customWidth="1"/>
    <col min="1265" max="1265" width="10.2857142857143" style="280" customWidth="1"/>
    <col min="1266" max="1266" width="8.28571428571429" style="280" customWidth="1"/>
    <col min="1267" max="1267" width="9.42857142857143" style="280" customWidth="1"/>
    <col min="1268" max="1514" width="9.14285714285714" style="280"/>
    <col min="1515" max="1515" width="57.1428571428571" style="280" customWidth="1"/>
    <col min="1516" max="1516" width="4.71428571428571" style="280" customWidth="1"/>
    <col min="1517" max="1517" width="5.28571428571429" style="280" customWidth="1"/>
    <col min="1518" max="1518" width="3.71428571428571" style="280" customWidth="1"/>
    <col min="1519" max="1519" width="13.5714285714286" style="280" customWidth="1"/>
    <col min="1520" max="1520" width="7.42857142857143" style="280" customWidth="1"/>
    <col min="1521" max="1521" width="10.2857142857143" style="280" customWidth="1"/>
    <col min="1522" max="1522" width="8.28571428571429" style="280" customWidth="1"/>
    <col min="1523" max="1523" width="9.42857142857143" style="280" customWidth="1"/>
    <col min="1524" max="1770" width="9.14285714285714" style="280"/>
    <col min="1771" max="1771" width="57.1428571428571" style="280" customWidth="1"/>
    <col min="1772" max="1772" width="4.71428571428571" style="280" customWidth="1"/>
    <col min="1773" max="1773" width="5.28571428571429" style="280" customWidth="1"/>
    <col min="1774" max="1774" width="3.71428571428571" style="280" customWidth="1"/>
    <col min="1775" max="1775" width="13.5714285714286" style="280" customWidth="1"/>
    <col min="1776" max="1776" width="7.42857142857143" style="280" customWidth="1"/>
    <col min="1777" max="1777" width="10.2857142857143" style="280" customWidth="1"/>
    <col min="1778" max="1778" width="8.28571428571429" style="280" customWidth="1"/>
    <col min="1779" max="1779" width="9.42857142857143" style="280" customWidth="1"/>
    <col min="1780" max="2026" width="9.14285714285714" style="280"/>
    <col min="2027" max="2027" width="57.1428571428571" style="280" customWidth="1"/>
    <col min="2028" max="2028" width="4.71428571428571" style="280" customWidth="1"/>
    <col min="2029" max="2029" width="5.28571428571429" style="280" customWidth="1"/>
    <col min="2030" max="2030" width="3.71428571428571" style="280" customWidth="1"/>
    <col min="2031" max="2031" width="13.5714285714286" style="280" customWidth="1"/>
    <col min="2032" max="2032" width="7.42857142857143" style="280" customWidth="1"/>
    <col min="2033" max="2033" width="10.2857142857143" style="280" customWidth="1"/>
    <col min="2034" max="2034" width="8.28571428571429" style="280" customWidth="1"/>
    <col min="2035" max="2035" width="9.42857142857143" style="280" customWidth="1"/>
    <col min="2036" max="2282" width="9.14285714285714" style="280"/>
    <col min="2283" max="2283" width="57.1428571428571" style="280" customWidth="1"/>
    <col min="2284" max="2284" width="4.71428571428571" style="280" customWidth="1"/>
    <col min="2285" max="2285" width="5.28571428571429" style="280" customWidth="1"/>
    <col min="2286" max="2286" width="3.71428571428571" style="280" customWidth="1"/>
    <col min="2287" max="2287" width="13.5714285714286" style="280" customWidth="1"/>
    <col min="2288" max="2288" width="7.42857142857143" style="280" customWidth="1"/>
    <col min="2289" max="2289" width="10.2857142857143" style="280" customWidth="1"/>
    <col min="2290" max="2290" width="8.28571428571429" style="280" customWidth="1"/>
    <col min="2291" max="2291" width="9.42857142857143" style="280" customWidth="1"/>
    <col min="2292" max="2538" width="9.14285714285714" style="280"/>
    <col min="2539" max="2539" width="57.1428571428571" style="280" customWidth="1"/>
    <col min="2540" max="2540" width="4.71428571428571" style="280" customWidth="1"/>
    <col min="2541" max="2541" width="5.28571428571429" style="280" customWidth="1"/>
    <col min="2542" max="2542" width="3.71428571428571" style="280" customWidth="1"/>
    <col min="2543" max="2543" width="13.5714285714286" style="280" customWidth="1"/>
    <col min="2544" max="2544" width="7.42857142857143" style="280" customWidth="1"/>
    <col min="2545" max="2545" width="10.2857142857143" style="280" customWidth="1"/>
    <col min="2546" max="2546" width="8.28571428571429" style="280" customWidth="1"/>
    <col min="2547" max="2547" width="9.42857142857143" style="280" customWidth="1"/>
    <col min="2548" max="2794" width="9.14285714285714" style="280"/>
    <col min="2795" max="2795" width="57.1428571428571" style="280" customWidth="1"/>
    <col min="2796" max="2796" width="4.71428571428571" style="280" customWidth="1"/>
    <col min="2797" max="2797" width="5.28571428571429" style="280" customWidth="1"/>
    <col min="2798" max="2798" width="3.71428571428571" style="280" customWidth="1"/>
    <col min="2799" max="2799" width="13.5714285714286" style="280" customWidth="1"/>
    <col min="2800" max="2800" width="7.42857142857143" style="280" customWidth="1"/>
    <col min="2801" max="2801" width="10.2857142857143" style="280" customWidth="1"/>
    <col min="2802" max="2802" width="8.28571428571429" style="280" customWidth="1"/>
    <col min="2803" max="2803" width="9.42857142857143" style="280" customWidth="1"/>
    <col min="2804" max="3050" width="9.14285714285714" style="280"/>
    <col min="3051" max="3051" width="57.1428571428571" style="280" customWidth="1"/>
    <col min="3052" max="3052" width="4.71428571428571" style="280" customWidth="1"/>
    <col min="3053" max="3053" width="5.28571428571429" style="280" customWidth="1"/>
    <col min="3054" max="3054" width="3.71428571428571" style="280" customWidth="1"/>
    <col min="3055" max="3055" width="13.5714285714286" style="280" customWidth="1"/>
    <col min="3056" max="3056" width="7.42857142857143" style="280" customWidth="1"/>
    <col min="3057" max="3057" width="10.2857142857143" style="280" customWidth="1"/>
    <col min="3058" max="3058" width="8.28571428571429" style="280" customWidth="1"/>
    <col min="3059" max="3059" width="9.42857142857143" style="280" customWidth="1"/>
    <col min="3060" max="3306" width="9.14285714285714" style="280"/>
    <col min="3307" max="3307" width="57.1428571428571" style="280" customWidth="1"/>
    <col min="3308" max="3308" width="4.71428571428571" style="280" customWidth="1"/>
    <col min="3309" max="3309" width="5.28571428571429" style="280" customWidth="1"/>
    <col min="3310" max="3310" width="3.71428571428571" style="280" customWidth="1"/>
    <col min="3311" max="3311" width="13.5714285714286" style="280" customWidth="1"/>
    <col min="3312" max="3312" width="7.42857142857143" style="280" customWidth="1"/>
    <col min="3313" max="3313" width="10.2857142857143" style="280" customWidth="1"/>
    <col min="3314" max="3314" width="8.28571428571429" style="280" customWidth="1"/>
    <col min="3315" max="3315" width="9.42857142857143" style="280" customWidth="1"/>
    <col min="3316" max="3562" width="9.14285714285714" style="280"/>
    <col min="3563" max="3563" width="57.1428571428571" style="280" customWidth="1"/>
    <col min="3564" max="3564" width="4.71428571428571" style="280" customWidth="1"/>
    <col min="3565" max="3565" width="5.28571428571429" style="280" customWidth="1"/>
    <col min="3566" max="3566" width="3.71428571428571" style="280" customWidth="1"/>
    <col min="3567" max="3567" width="13.5714285714286" style="280" customWidth="1"/>
    <col min="3568" max="3568" width="7.42857142857143" style="280" customWidth="1"/>
    <col min="3569" max="3569" width="10.2857142857143" style="280" customWidth="1"/>
    <col min="3570" max="3570" width="8.28571428571429" style="280" customWidth="1"/>
    <col min="3571" max="3571" width="9.42857142857143" style="280" customWidth="1"/>
    <col min="3572" max="3818" width="9.14285714285714" style="280"/>
    <col min="3819" max="3819" width="57.1428571428571" style="280" customWidth="1"/>
    <col min="3820" max="3820" width="4.71428571428571" style="280" customWidth="1"/>
    <col min="3821" max="3821" width="5.28571428571429" style="280" customWidth="1"/>
    <col min="3822" max="3822" width="3.71428571428571" style="280" customWidth="1"/>
    <col min="3823" max="3823" width="13.5714285714286" style="280" customWidth="1"/>
    <col min="3824" max="3824" width="7.42857142857143" style="280" customWidth="1"/>
    <col min="3825" max="3825" width="10.2857142857143" style="280" customWidth="1"/>
    <col min="3826" max="3826" width="8.28571428571429" style="280" customWidth="1"/>
    <col min="3827" max="3827" width="9.42857142857143" style="280" customWidth="1"/>
    <col min="3828" max="4074" width="9.14285714285714" style="280"/>
    <col min="4075" max="4075" width="57.1428571428571" style="280" customWidth="1"/>
    <col min="4076" max="4076" width="4.71428571428571" style="280" customWidth="1"/>
    <col min="4077" max="4077" width="5.28571428571429" style="280" customWidth="1"/>
    <col min="4078" max="4078" width="3.71428571428571" style="280" customWidth="1"/>
    <col min="4079" max="4079" width="13.5714285714286" style="280" customWidth="1"/>
    <col min="4080" max="4080" width="7.42857142857143" style="280" customWidth="1"/>
    <col min="4081" max="4081" width="10.2857142857143" style="280" customWidth="1"/>
    <col min="4082" max="4082" width="8.28571428571429" style="280" customWidth="1"/>
    <col min="4083" max="4083" width="9.42857142857143" style="280" customWidth="1"/>
    <col min="4084" max="4330" width="9.14285714285714" style="280"/>
    <col min="4331" max="4331" width="57.1428571428571" style="280" customWidth="1"/>
    <col min="4332" max="4332" width="4.71428571428571" style="280" customWidth="1"/>
    <col min="4333" max="4333" width="5.28571428571429" style="280" customWidth="1"/>
    <col min="4334" max="4334" width="3.71428571428571" style="280" customWidth="1"/>
    <col min="4335" max="4335" width="13.5714285714286" style="280" customWidth="1"/>
    <col min="4336" max="4336" width="7.42857142857143" style="280" customWidth="1"/>
    <col min="4337" max="4337" width="10.2857142857143" style="280" customWidth="1"/>
    <col min="4338" max="4338" width="8.28571428571429" style="280" customWidth="1"/>
    <col min="4339" max="4339" width="9.42857142857143" style="280" customWidth="1"/>
    <col min="4340" max="4586" width="9.14285714285714" style="280"/>
    <col min="4587" max="4587" width="57.1428571428571" style="280" customWidth="1"/>
    <col min="4588" max="4588" width="4.71428571428571" style="280" customWidth="1"/>
    <col min="4589" max="4589" width="5.28571428571429" style="280" customWidth="1"/>
    <col min="4590" max="4590" width="3.71428571428571" style="280" customWidth="1"/>
    <col min="4591" max="4591" width="13.5714285714286" style="280" customWidth="1"/>
    <col min="4592" max="4592" width="7.42857142857143" style="280" customWidth="1"/>
    <col min="4593" max="4593" width="10.2857142857143" style="280" customWidth="1"/>
    <col min="4594" max="4594" width="8.28571428571429" style="280" customWidth="1"/>
    <col min="4595" max="4595" width="9.42857142857143" style="280" customWidth="1"/>
    <col min="4596" max="4842" width="9.14285714285714" style="280"/>
    <col min="4843" max="4843" width="57.1428571428571" style="280" customWidth="1"/>
    <col min="4844" max="4844" width="4.71428571428571" style="280" customWidth="1"/>
    <col min="4845" max="4845" width="5.28571428571429" style="280" customWidth="1"/>
    <col min="4846" max="4846" width="3.71428571428571" style="280" customWidth="1"/>
    <col min="4847" max="4847" width="13.5714285714286" style="280" customWidth="1"/>
    <col min="4848" max="4848" width="7.42857142857143" style="280" customWidth="1"/>
    <col min="4849" max="4849" width="10.2857142857143" style="280" customWidth="1"/>
    <col min="4850" max="4850" width="8.28571428571429" style="280" customWidth="1"/>
    <col min="4851" max="4851" width="9.42857142857143" style="280" customWidth="1"/>
    <col min="4852" max="5098" width="9.14285714285714" style="280"/>
    <col min="5099" max="5099" width="57.1428571428571" style="280" customWidth="1"/>
    <col min="5100" max="5100" width="4.71428571428571" style="280" customWidth="1"/>
    <col min="5101" max="5101" width="5.28571428571429" style="280" customWidth="1"/>
    <col min="5102" max="5102" width="3.71428571428571" style="280" customWidth="1"/>
    <col min="5103" max="5103" width="13.5714285714286" style="280" customWidth="1"/>
    <col min="5104" max="5104" width="7.42857142857143" style="280" customWidth="1"/>
    <col min="5105" max="5105" width="10.2857142857143" style="280" customWidth="1"/>
    <col min="5106" max="5106" width="8.28571428571429" style="280" customWidth="1"/>
    <col min="5107" max="5107" width="9.42857142857143" style="280" customWidth="1"/>
    <col min="5108" max="5354" width="9.14285714285714" style="280"/>
    <col min="5355" max="5355" width="57.1428571428571" style="280" customWidth="1"/>
    <col min="5356" max="5356" width="4.71428571428571" style="280" customWidth="1"/>
    <col min="5357" max="5357" width="5.28571428571429" style="280" customWidth="1"/>
    <col min="5358" max="5358" width="3.71428571428571" style="280" customWidth="1"/>
    <col min="5359" max="5359" width="13.5714285714286" style="280" customWidth="1"/>
    <col min="5360" max="5360" width="7.42857142857143" style="280" customWidth="1"/>
    <col min="5361" max="5361" width="10.2857142857143" style="280" customWidth="1"/>
    <col min="5362" max="5362" width="8.28571428571429" style="280" customWidth="1"/>
    <col min="5363" max="5363" width="9.42857142857143" style="280" customWidth="1"/>
    <col min="5364" max="5610" width="9.14285714285714" style="280"/>
    <col min="5611" max="5611" width="57.1428571428571" style="280" customWidth="1"/>
    <col min="5612" max="5612" width="4.71428571428571" style="280" customWidth="1"/>
    <col min="5613" max="5613" width="5.28571428571429" style="280" customWidth="1"/>
    <col min="5614" max="5614" width="3.71428571428571" style="280" customWidth="1"/>
    <col min="5615" max="5615" width="13.5714285714286" style="280" customWidth="1"/>
    <col min="5616" max="5616" width="7.42857142857143" style="280" customWidth="1"/>
    <col min="5617" max="5617" width="10.2857142857143" style="280" customWidth="1"/>
    <col min="5618" max="5618" width="8.28571428571429" style="280" customWidth="1"/>
    <col min="5619" max="5619" width="9.42857142857143" style="280" customWidth="1"/>
    <col min="5620" max="5866" width="9.14285714285714" style="280"/>
    <col min="5867" max="5867" width="57.1428571428571" style="280" customWidth="1"/>
    <col min="5868" max="5868" width="4.71428571428571" style="280" customWidth="1"/>
    <col min="5869" max="5869" width="5.28571428571429" style="280" customWidth="1"/>
    <col min="5870" max="5870" width="3.71428571428571" style="280" customWidth="1"/>
    <col min="5871" max="5871" width="13.5714285714286" style="280" customWidth="1"/>
    <col min="5872" max="5872" width="7.42857142857143" style="280" customWidth="1"/>
    <col min="5873" max="5873" width="10.2857142857143" style="280" customWidth="1"/>
    <col min="5874" max="5874" width="8.28571428571429" style="280" customWidth="1"/>
    <col min="5875" max="5875" width="9.42857142857143" style="280" customWidth="1"/>
    <col min="5876" max="6122" width="9.14285714285714" style="280"/>
    <col min="6123" max="6123" width="57.1428571428571" style="280" customWidth="1"/>
    <col min="6124" max="6124" width="4.71428571428571" style="280" customWidth="1"/>
    <col min="6125" max="6125" width="5.28571428571429" style="280" customWidth="1"/>
    <col min="6126" max="6126" width="3.71428571428571" style="280" customWidth="1"/>
    <col min="6127" max="6127" width="13.5714285714286" style="280" customWidth="1"/>
    <col min="6128" max="6128" width="7.42857142857143" style="280" customWidth="1"/>
    <col min="6129" max="6129" width="10.2857142857143" style="280" customWidth="1"/>
    <col min="6130" max="6130" width="8.28571428571429" style="280" customWidth="1"/>
    <col min="6131" max="6131" width="9.42857142857143" style="280" customWidth="1"/>
    <col min="6132" max="6378" width="9.14285714285714" style="280"/>
    <col min="6379" max="6379" width="57.1428571428571" style="280" customWidth="1"/>
    <col min="6380" max="6380" width="4.71428571428571" style="280" customWidth="1"/>
    <col min="6381" max="6381" width="5.28571428571429" style="280" customWidth="1"/>
    <col min="6382" max="6382" width="3.71428571428571" style="280" customWidth="1"/>
    <col min="6383" max="6383" width="13.5714285714286" style="280" customWidth="1"/>
    <col min="6384" max="6384" width="7.42857142857143" style="280" customWidth="1"/>
    <col min="6385" max="6385" width="10.2857142857143" style="280" customWidth="1"/>
    <col min="6386" max="6386" width="8.28571428571429" style="280" customWidth="1"/>
    <col min="6387" max="6387" width="9.42857142857143" style="280" customWidth="1"/>
    <col min="6388" max="6634" width="9.14285714285714" style="280"/>
    <col min="6635" max="6635" width="57.1428571428571" style="280" customWidth="1"/>
    <col min="6636" max="6636" width="4.71428571428571" style="280" customWidth="1"/>
    <col min="6637" max="6637" width="5.28571428571429" style="280" customWidth="1"/>
    <col min="6638" max="6638" width="3.71428571428571" style="280" customWidth="1"/>
    <col min="6639" max="6639" width="13.5714285714286" style="280" customWidth="1"/>
    <col min="6640" max="6640" width="7.42857142857143" style="280" customWidth="1"/>
    <col min="6641" max="6641" width="10.2857142857143" style="280" customWidth="1"/>
    <col min="6642" max="6642" width="8.28571428571429" style="280" customWidth="1"/>
    <col min="6643" max="6643" width="9.42857142857143" style="280" customWidth="1"/>
    <col min="6644" max="6890" width="9.14285714285714" style="280"/>
    <col min="6891" max="6891" width="57.1428571428571" style="280" customWidth="1"/>
    <col min="6892" max="6892" width="4.71428571428571" style="280" customWidth="1"/>
    <col min="6893" max="6893" width="5.28571428571429" style="280" customWidth="1"/>
    <col min="6894" max="6894" width="3.71428571428571" style="280" customWidth="1"/>
    <col min="6895" max="6895" width="13.5714285714286" style="280" customWidth="1"/>
    <col min="6896" max="6896" width="7.42857142857143" style="280" customWidth="1"/>
    <col min="6897" max="6897" width="10.2857142857143" style="280" customWidth="1"/>
    <col min="6898" max="6898" width="8.28571428571429" style="280" customWidth="1"/>
    <col min="6899" max="6899" width="9.42857142857143" style="280" customWidth="1"/>
    <col min="6900" max="7146" width="9.14285714285714" style="280"/>
    <col min="7147" max="7147" width="57.1428571428571" style="280" customWidth="1"/>
    <col min="7148" max="7148" width="4.71428571428571" style="280" customWidth="1"/>
    <col min="7149" max="7149" width="5.28571428571429" style="280" customWidth="1"/>
    <col min="7150" max="7150" width="3.71428571428571" style="280" customWidth="1"/>
    <col min="7151" max="7151" width="13.5714285714286" style="280" customWidth="1"/>
    <col min="7152" max="7152" width="7.42857142857143" style="280" customWidth="1"/>
    <col min="7153" max="7153" width="10.2857142857143" style="280" customWidth="1"/>
    <col min="7154" max="7154" width="8.28571428571429" style="280" customWidth="1"/>
    <col min="7155" max="7155" width="9.42857142857143" style="280" customWidth="1"/>
    <col min="7156" max="7402" width="9.14285714285714" style="280"/>
    <col min="7403" max="7403" width="57.1428571428571" style="280" customWidth="1"/>
    <col min="7404" max="7404" width="4.71428571428571" style="280" customWidth="1"/>
    <col min="7405" max="7405" width="5.28571428571429" style="280" customWidth="1"/>
    <col min="7406" max="7406" width="3.71428571428571" style="280" customWidth="1"/>
    <col min="7407" max="7407" width="13.5714285714286" style="280" customWidth="1"/>
    <col min="7408" max="7408" width="7.42857142857143" style="280" customWidth="1"/>
    <col min="7409" max="7409" width="10.2857142857143" style="280" customWidth="1"/>
    <col min="7410" max="7410" width="8.28571428571429" style="280" customWidth="1"/>
    <col min="7411" max="7411" width="9.42857142857143" style="280" customWidth="1"/>
    <col min="7412" max="7658" width="9.14285714285714" style="280"/>
    <col min="7659" max="7659" width="57.1428571428571" style="280" customWidth="1"/>
    <col min="7660" max="7660" width="4.71428571428571" style="280" customWidth="1"/>
    <col min="7661" max="7661" width="5.28571428571429" style="280" customWidth="1"/>
    <col min="7662" max="7662" width="3.71428571428571" style="280" customWidth="1"/>
    <col min="7663" max="7663" width="13.5714285714286" style="280" customWidth="1"/>
    <col min="7664" max="7664" width="7.42857142857143" style="280" customWidth="1"/>
    <col min="7665" max="7665" width="10.2857142857143" style="280" customWidth="1"/>
    <col min="7666" max="7666" width="8.28571428571429" style="280" customWidth="1"/>
    <col min="7667" max="7667" width="9.42857142857143" style="280" customWidth="1"/>
    <col min="7668" max="7914" width="9.14285714285714" style="280"/>
    <col min="7915" max="7915" width="57.1428571428571" style="280" customWidth="1"/>
    <col min="7916" max="7916" width="4.71428571428571" style="280" customWidth="1"/>
    <col min="7917" max="7917" width="5.28571428571429" style="280" customWidth="1"/>
    <col min="7918" max="7918" width="3.71428571428571" style="280" customWidth="1"/>
    <col min="7919" max="7919" width="13.5714285714286" style="280" customWidth="1"/>
    <col min="7920" max="7920" width="7.42857142857143" style="280" customWidth="1"/>
    <col min="7921" max="7921" width="10.2857142857143" style="280" customWidth="1"/>
    <col min="7922" max="7922" width="8.28571428571429" style="280" customWidth="1"/>
    <col min="7923" max="7923" width="9.42857142857143" style="280" customWidth="1"/>
    <col min="7924" max="8170" width="9.14285714285714" style="280"/>
    <col min="8171" max="8171" width="57.1428571428571" style="280" customWidth="1"/>
    <col min="8172" max="8172" width="4.71428571428571" style="280" customWidth="1"/>
    <col min="8173" max="8173" width="5.28571428571429" style="280" customWidth="1"/>
    <col min="8174" max="8174" width="3.71428571428571" style="280" customWidth="1"/>
    <col min="8175" max="8175" width="13.5714285714286" style="280" customWidth="1"/>
    <col min="8176" max="8176" width="7.42857142857143" style="280" customWidth="1"/>
    <col min="8177" max="8177" width="10.2857142857143" style="280" customWidth="1"/>
    <col min="8178" max="8178" width="8.28571428571429" style="280" customWidth="1"/>
    <col min="8179" max="8179" width="9.42857142857143" style="280" customWidth="1"/>
    <col min="8180" max="8426" width="9.14285714285714" style="280"/>
    <col min="8427" max="8427" width="57.1428571428571" style="280" customWidth="1"/>
    <col min="8428" max="8428" width="4.71428571428571" style="280" customWidth="1"/>
    <col min="8429" max="8429" width="5.28571428571429" style="280" customWidth="1"/>
    <col min="8430" max="8430" width="3.71428571428571" style="280" customWidth="1"/>
    <col min="8431" max="8431" width="13.5714285714286" style="280" customWidth="1"/>
    <col min="8432" max="8432" width="7.42857142857143" style="280" customWidth="1"/>
    <col min="8433" max="8433" width="10.2857142857143" style="280" customWidth="1"/>
    <col min="8434" max="8434" width="8.28571428571429" style="280" customWidth="1"/>
    <col min="8435" max="8435" width="9.42857142857143" style="280" customWidth="1"/>
    <col min="8436" max="8682" width="9.14285714285714" style="280"/>
    <col min="8683" max="8683" width="57.1428571428571" style="280" customWidth="1"/>
    <col min="8684" max="8684" width="4.71428571428571" style="280" customWidth="1"/>
    <col min="8685" max="8685" width="5.28571428571429" style="280" customWidth="1"/>
    <col min="8686" max="8686" width="3.71428571428571" style="280" customWidth="1"/>
    <col min="8687" max="8687" width="13.5714285714286" style="280" customWidth="1"/>
    <col min="8688" max="8688" width="7.42857142857143" style="280" customWidth="1"/>
    <col min="8689" max="8689" width="10.2857142857143" style="280" customWidth="1"/>
    <col min="8690" max="8690" width="8.28571428571429" style="280" customWidth="1"/>
    <col min="8691" max="8691" width="9.42857142857143" style="280" customWidth="1"/>
    <col min="8692" max="8938" width="9.14285714285714" style="280"/>
    <col min="8939" max="8939" width="57.1428571428571" style="280" customWidth="1"/>
    <col min="8940" max="8940" width="4.71428571428571" style="280" customWidth="1"/>
    <col min="8941" max="8941" width="5.28571428571429" style="280" customWidth="1"/>
    <col min="8942" max="8942" width="3.71428571428571" style="280" customWidth="1"/>
    <col min="8943" max="8943" width="13.5714285714286" style="280" customWidth="1"/>
    <col min="8944" max="8944" width="7.42857142857143" style="280" customWidth="1"/>
    <col min="8945" max="8945" width="10.2857142857143" style="280" customWidth="1"/>
    <col min="8946" max="8946" width="8.28571428571429" style="280" customWidth="1"/>
    <col min="8947" max="8947" width="9.42857142857143" style="280" customWidth="1"/>
    <col min="8948" max="9194" width="9.14285714285714" style="280"/>
    <col min="9195" max="9195" width="57.1428571428571" style="280" customWidth="1"/>
    <col min="9196" max="9196" width="4.71428571428571" style="280" customWidth="1"/>
    <col min="9197" max="9197" width="5.28571428571429" style="280" customWidth="1"/>
    <col min="9198" max="9198" width="3.71428571428571" style="280" customWidth="1"/>
    <col min="9199" max="9199" width="13.5714285714286" style="280" customWidth="1"/>
    <col min="9200" max="9200" width="7.42857142857143" style="280" customWidth="1"/>
    <col min="9201" max="9201" width="10.2857142857143" style="280" customWidth="1"/>
    <col min="9202" max="9202" width="8.28571428571429" style="280" customWidth="1"/>
    <col min="9203" max="9203" width="9.42857142857143" style="280" customWidth="1"/>
    <col min="9204" max="9450" width="9.14285714285714" style="280"/>
    <col min="9451" max="9451" width="57.1428571428571" style="280" customWidth="1"/>
    <col min="9452" max="9452" width="4.71428571428571" style="280" customWidth="1"/>
    <col min="9453" max="9453" width="5.28571428571429" style="280" customWidth="1"/>
    <col min="9454" max="9454" width="3.71428571428571" style="280" customWidth="1"/>
    <col min="9455" max="9455" width="13.5714285714286" style="280" customWidth="1"/>
    <col min="9456" max="9456" width="7.42857142857143" style="280" customWidth="1"/>
    <col min="9457" max="9457" width="10.2857142857143" style="280" customWidth="1"/>
    <col min="9458" max="9458" width="8.28571428571429" style="280" customWidth="1"/>
    <col min="9459" max="9459" width="9.42857142857143" style="280" customWidth="1"/>
    <col min="9460" max="9706" width="9.14285714285714" style="280"/>
    <col min="9707" max="9707" width="57.1428571428571" style="280" customWidth="1"/>
    <col min="9708" max="9708" width="4.71428571428571" style="280" customWidth="1"/>
    <col min="9709" max="9709" width="5.28571428571429" style="280" customWidth="1"/>
    <col min="9710" max="9710" width="3.71428571428571" style="280" customWidth="1"/>
    <col min="9711" max="9711" width="13.5714285714286" style="280" customWidth="1"/>
    <col min="9712" max="9712" width="7.42857142857143" style="280" customWidth="1"/>
    <col min="9713" max="9713" width="10.2857142857143" style="280" customWidth="1"/>
    <col min="9714" max="9714" width="8.28571428571429" style="280" customWidth="1"/>
    <col min="9715" max="9715" width="9.42857142857143" style="280" customWidth="1"/>
    <col min="9716" max="9962" width="9.14285714285714" style="280"/>
    <col min="9963" max="9963" width="57.1428571428571" style="280" customWidth="1"/>
    <col min="9964" max="9964" width="4.71428571428571" style="280" customWidth="1"/>
    <col min="9965" max="9965" width="5.28571428571429" style="280" customWidth="1"/>
    <col min="9966" max="9966" width="3.71428571428571" style="280" customWidth="1"/>
    <col min="9967" max="9967" width="13.5714285714286" style="280" customWidth="1"/>
    <col min="9968" max="9968" width="7.42857142857143" style="280" customWidth="1"/>
    <col min="9969" max="9969" width="10.2857142857143" style="280" customWidth="1"/>
    <col min="9970" max="9970" width="8.28571428571429" style="280" customWidth="1"/>
    <col min="9971" max="9971" width="9.42857142857143" style="280" customWidth="1"/>
    <col min="9972" max="10218" width="9.14285714285714" style="280"/>
    <col min="10219" max="10219" width="57.1428571428571" style="280" customWidth="1"/>
    <col min="10220" max="10220" width="4.71428571428571" style="280" customWidth="1"/>
    <col min="10221" max="10221" width="5.28571428571429" style="280" customWidth="1"/>
    <col min="10222" max="10222" width="3.71428571428571" style="280" customWidth="1"/>
    <col min="10223" max="10223" width="13.5714285714286" style="280" customWidth="1"/>
    <col min="10224" max="10224" width="7.42857142857143" style="280" customWidth="1"/>
    <col min="10225" max="10225" width="10.2857142857143" style="280" customWidth="1"/>
    <col min="10226" max="10226" width="8.28571428571429" style="280" customWidth="1"/>
    <col min="10227" max="10227" width="9.42857142857143" style="280" customWidth="1"/>
    <col min="10228" max="10474" width="9.14285714285714" style="280"/>
    <col min="10475" max="10475" width="57.1428571428571" style="280" customWidth="1"/>
    <col min="10476" max="10476" width="4.71428571428571" style="280" customWidth="1"/>
    <col min="10477" max="10477" width="5.28571428571429" style="280" customWidth="1"/>
    <col min="10478" max="10478" width="3.71428571428571" style="280" customWidth="1"/>
    <col min="10479" max="10479" width="13.5714285714286" style="280" customWidth="1"/>
    <col min="10480" max="10480" width="7.42857142857143" style="280" customWidth="1"/>
    <col min="10481" max="10481" width="10.2857142857143" style="280" customWidth="1"/>
    <col min="10482" max="10482" width="8.28571428571429" style="280" customWidth="1"/>
    <col min="10483" max="10483" width="9.42857142857143" style="280" customWidth="1"/>
    <col min="10484" max="10730" width="9.14285714285714" style="280"/>
    <col min="10731" max="10731" width="57.1428571428571" style="280" customWidth="1"/>
    <col min="10732" max="10732" width="4.71428571428571" style="280" customWidth="1"/>
    <col min="10733" max="10733" width="5.28571428571429" style="280" customWidth="1"/>
    <col min="10734" max="10734" width="3.71428571428571" style="280" customWidth="1"/>
    <col min="10735" max="10735" width="13.5714285714286" style="280" customWidth="1"/>
    <col min="10736" max="10736" width="7.42857142857143" style="280" customWidth="1"/>
    <col min="10737" max="10737" width="10.2857142857143" style="280" customWidth="1"/>
    <col min="10738" max="10738" width="8.28571428571429" style="280" customWidth="1"/>
    <col min="10739" max="10739" width="9.42857142857143" style="280" customWidth="1"/>
    <col min="10740" max="10986" width="9.14285714285714" style="280"/>
    <col min="10987" max="10987" width="57.1428571428571" style="280" customWidth="1"/>
    <col min="10988" max="10988" width="4.71428571428571" style="280" customWidth="1"/>
    <col min="10989" max="10989" width="5.28571428571429" style="280" customWidth="1"/>
    <col min="10990" max="10990" width="3.71428571428571" style="280" customWidth="1"/>
    <col min="10991" max="10991" width="13.5714285714286" style="280" customWidth="1"/>
    <col min="10992" max="10992" width="7.42857142857143" style="280" customWidth="1"/>
    <col min="10993" max="10993" width="10.2857142857143" style="280" customWidth="1"/>
    <col min="10994" max="10994" width="8.28571428571429" style="280" customWidth="1"/>
    <col min="10995" max="10995" width="9.42857142857143" style="280" customWidth="1"/>
    <col min="10996" max="11242" width="9.14285714285714" style="280"/>
    <col min="11243" max="11243" width="57.1428571428571" style="280" customWidth="1"/>
    <col min="11244" max="11244" width="4.71428571428571" style="280" customWidth="1"/>
    <col min="11245" max="11245" width="5.28571428571429" style="280" customWidth="1"/>
    <col min="11246" max="11246" width="3.71428571428571" style="280" customWidth="1"/>
    <col min="11247" max="11247" width="13.5714285714286" style="280" customWidth="1"/>
    <col min="11248" max="11248" width="7.42857142857143" style="280" customWidth="1"/>
    <col min="11249" max="11249" width="10.2857142857143" style="280" customWidth="1"/>
    <col min="11250" max="11250" width="8.28571428571429" style="280" customWidth="1"/>
    <col min="11251" max="11251" width="9.42857142857143" style="280" customWidth="1"/>
    <col min="11252" max="11498" width="9.14285714285714" style="280"/>
    <col min="11499" max="11499" width="57.1428571428571" style="280" customWidth="1"/>
    <col min="11500" max="11500" width="4.71428571428571" style="280" customWidth="1"/>
    <col min="11501" max="11501" width="5.28571428571429" style="280" customWidth="1"/>
    <col min="11502" max="11502" width="3.71428571428571" style="280" customWidth="1"/>
    <col min="11503" max="11503" width="13.5714285714286" style="280" customWidth="1"/>
    <col min="11504" max="11504" width="7.42857142857143" style="280" customWidth="1"/>
    <col min="11505" max="11505" width="10.2857142857143" style="280" customWidth="1"/>
    <col min="11506" max="11506" width="8.28571428571429" style="280" customWidth="1"/>
    <col min="11507" max="11507" width="9.42857142857143" style="280" customWidth="1"/>
    <col min="11508" max="11754" width="9.14285714285714" style="280"/>
    <col min="11755" max="11755" width="57.1428571428571" style="280" customWidth="1"/>
    <col min="11756" max="11756" width="4.71428571428571" style="280" customWidth="1"/>
    <col min="11757" max="11757" width="5.28571428571429" style="280" customWidth="1"/>
    <col min="11758" max="11758" width="3.71428571428571" style="280" customWidth="1"/>
    <col min="11759" max="11759" width="13.5714285714286" style="280" customWidth="1"/>
    <col min="11760" max="11760" width="7.42857142857143" style="280" customWidth="1"/>
    <col min="11761" max="11761" width="10.2857142857143" style="280" customWidth="1"/>
    <col min="11762" max="11762" width="8.28571428571429" style="280" customWidth="1"/>
    <col min="11763" max="11763" width="9.42857142857143" style="280" customWidth="1"/>
    <col min="11764" max="12010" width="9.14285714285714" style="280"/>
    <col min="12011" max="12011" width="57.1428571428571" style="280" customWidth="1"/>
    <col min="12012" max="12012" width="4.71428571428571" style="280" customWidth="1"/>
    <col min="12013" max="12013" width="5.28571428571429" style="280" customWidth="1"/>
    <col min="12014" max="12014" width="3.71428571428571" style="280" customWidth="1"/>
    <col min="12015" max="12015" width="13.5714285714286" style="280" customWidth="1"/>
    <col min="12016" max="12016" width="7.42857142857143" style="280" customWidth="1"/>
    <col min="12017" max="12017" width="10.2857142857143" style="280" customWidth="1"/>
    <col min="12018" max="12018" width="8.28571428571429" style="280" customWidth="1"/>
    <col min="12019" max="12019" width="9.42857142857143" style="280" customWidth="1"/>
    <col min="12020" max="12266" width="9.14285714285714" style="280"/>
    <col min="12267" max="12267" width="57.1428571428571" style="280" customWidth="1"/>
    <col min="12268" max="12268" width="4.71428571428571" style="280" customWidth="1"/>
    <col min="12269" max="12269" width="5.28571428571429" style="280" customWidth="1"/>
    <col min="12270" max="12270" width="3.71428571428571" style="280" customWidth="1"/>
    <col min="12271" max="12271" width="13.5714285714286" style="280" customWidth="1"/>
    <col min="12272" max="12272" width="7.42857142857143" style="280" customWidth="1"/>
    <col min="12273" max="12273" width="10.2857142857143" style="280" customWidth="1"/>
    <col min="12274" max="12274" width="8.28571428571429" style="280" customWidth="1"/>
    <col min="12275" max="12275" width="9.42857142857143" style="280" customWidth="1"/>
    <col min="12276" max="12522" width="9.14285714285714" style="280"/>
    <col min="12523" max="12523" width="57.1428571428571" style="280" customWidth="1"/>
    <col min="12524" max="12524" width="4.71428571428571" style="280" customWidth="1"/>
    <col min="12525" max="12525" width="5.28571428571429" style="280" customWidth="1"/>
    <col min="12526" max="12526" width="3.71428571428571" style="280" customWidth="1"/>
    <col min="12527" max="12527" width="13.5714285714286" style="280" customWidth="1"/>
    <col min="12528" max="12528" width="7.42857142857143" style="280" customWidth="1"/>
    <col min="12529" max="12529" width="10.2857142857143" style="280" customWidth="1"/>
    <col min="12530" max="12530" width="8.28571428571429" style="280" customWidth="1"/>
    <col min="12531" max="12531" width="9.42857142857143" style="280" customWidth="1"/>
    <col min="12532" max="12778" width="9.14285714285714" style="280"/>
    <col min="12779" max="12779" width="57.1428571428571" style="280" customWidth="1"/>
    <col min="12780" max="12780" width="4.71428571428571" style="280" customWidth="1"/>
    <col min="12781" max="12781" width="5.28571428571429" style="280" customWidth="1"/>
    <col min="12782" max="12782" width="3.71428571428571" style="280" customWidth="1"/>
    <col min="12783" max="12783" width="13.5714285714286" style="280" customWidth="1"/>
    <col min="12784" max="12784" width="7.42857142857143" style="280" customWidth="1"/>
    <col min="12785" max="12785" width="10.2857142857143" style="280" customWidth="1"/>
    <col min="12786" max="12786" width="8.28571428571429" style="280" customWidth="1"/>
    <col min="12787" max="12787" width="9.42857142857143" style="280" customWidth="1"/>
    <col min="12788" max="13034" width="9.14285714285714" style="280"/>
    <col min="13035" max="13035" width="57.1428571428571" style="280" customWidth="1"/>
    <col min="13036" max="13036" width="4.71428571428571" style="280" customWidth="1"/>
    <col min="13037" max="13037" width="5.28571428571429" style="280" customWidth="1"/>
    <col min="13038" max="13038" width="3.71428571428571" style="280" customWidth="1"/>
    <col min="13039" max="13039" width="13.5714285714286" style="280" customWidth="1"/>
    <col min="13040" max="13040" width="7.42857142857143" style="280" customWidth="1"/>
    <col min="13041" max="13041" width="10.2857142857143" style="280" customWidth="1"/>
    <col min="13042" max="13042" width="8.28571428571429" style="280" customWidth="1"/>
    <col min="13043" max="13043" width="9.42857142857143" style="280" customWidth="1"/>
    <col min="13044" max="13290" width="9.14285714285714" style="280"/>
    <col min="13291" max="13291" width="57.1428571428571" style="280" customWidth="1"/>
    <col min="13292" max="13292" width="4.71428571428571" style="280" customWidth="1"/>
    <col min="13293" max="13293" width="5.28571428571429" style="280" customWidth="1"/>
    <col min="13294" max="13294" width="3.71428571428571" style="280" customWidth="1"/>
    <col min="13295" max="13295" width="13.5714285714286" style="280" customWidth="1"/>
    <col min="13296" max="13296" width="7.42857142857143" style="280" customWidth="1"/>
    <col min="13297" max="13297" width="10.2857142857143" style="280" customWidth="1"/>
    <col min="13298" max="13298" width="8.28571428571429" style="280" customWidth="1"/>
    <col min="13299" max="13299" width="9.42857142857143" style="280" customWidth="1"/>
    <col min="13300" max="13546" width="9.14285714285714" style="280"/>
    <col min="13547" max="13547" width="57.1428571428571" style="280" customWidth="1"/>
    <col min="13548" max="13548" width="4.71428571428571" style="280" customWidth="1"/>
    <col min="13549" max="13549" width="5.28571428571429" style="280" customWidth="1"/>
    <col min="13550" max="13550" width="3.71428571428571" style="280" customWidth="1"/>
    <col min="13551" max="13551" width="13.5714285714286" style="280" customWidth="1"/>
    <col min="13552" max="13552" width="7.42857142857143" style="280" customWidth="1"/>
    <col min="13553" max="13553" width="10.2857142857143" style="280" customWidth="1"/>
    <col min="13554" max="13554" width="8.28571428571429" style="280" customWidth="1"/>
    <col min="13555" max="13555" width="9.42857142857143" style="280" customWidth="1"/>
    <col min="13556" max="13802" width="9.14285714285714" style="280"/>
    <col min="13803" max="13803" width="57.1428571428571" style="280" customWidth="1"/>
    <col min="13804" max="13804" width="4.71428571428571" style="280" customWidth="1"/>
    <col min="13805" max="13805" width="5.28571428571429" style="280" customWidth="1"/>
    <col min="13806" max="13806" width="3.71428571428571" style="280" customWidth="1"/>
    <col min="13807" max="13807" width="13.5714285714286" style="280" customWidth="1"/>
    <col min="13808" max="13808" width="7.42857142857143" style="280" customWidth="1"/>
    <col min="13809" max="13809" width="10.2857142857143" style="280" customWidth="1"/>
    <col min="13810" max="13810" width="8.28571428571429" style="280" customWidth="1"/>
    <col min="13811" max="13811" width="9.42857142857143" style="280" customWidth="1"/>
    <col min="13812" max="14058" width="9.14285714285714" style="280"/>
    <col min="14059" max="14059" width="57.1428571428571" style="280" customWidth="1"/>
    <col min="14060" max="14060" width="4.71428571428571" style="280" customWidth="1"/>
    <col min="14061" max="14061" width="5.28571428571429" style="280" customWidth="1"/>
    <col min="14062" max="14062" width="3.71428571428571" style="280" customWidth="1"/>
    <col min="14063" max="14063" width="13.5714285714286" style="280" customWidth="1"/>
    <col min="14064" max="14064" width="7.42857142857143" style="280" customWidth="1"/>
    <col min="14065" max="14065" width="10.2857142857143" style="280" customWidth="1"/>
    <col min="14066" max="14066" width="8.28571428571429" style="280" customWidth="1"/>
    <col min="14067" max="14067" width="9.42857142857143" style="280" customWidth="1"/>
    <col min="14068" max="14314" width="9.14285714285714" style="280"/>
    <col min="14315" max="14315" width="57.1428571428571" style="280" customWidth="1"/>
    <col min="14316" max="14316" width="4.71428571428571" style="280" customWidth="1"/>
    <col min="14317" max="14317" width="5.28571428571429" style="280" customWidth="1"/>
    <col min="14318" max="14318" width="3.71428571428571" style="280" customWidth="1"/>
    <col min="14319" max="14319" width="13.5714285714286" style="280" customWidth="1"/>
    <col min="14320" max="14320" width="7.42857142857143" style="280" customWidth="1"/>
    <col min="14321" max="14321" width="10.2857142857143" style="280" customWidth="1"/>
    <col min="14322" max="14322" width="8.28571428571429" style="280" customWidth="1"/>
    <col min="14323" max="14323" width="9.42857142857143" style="280" customWidth="1"/>
    <col min="14324" max="14570" width="9.14285714285714" style="280"/>
    <col min="14571" max="14571" width="57.1428571428571" style="280" customWidth="1"/>
    <col min="14572" max="14572" width="4.71428571428571" style="280" customWidth="1"/>
    <col min="14573" max="14573" width="5.28571428571429" style="280" customWidth="1"/>
    <col min="14574" max="14574" width="3.71428571428571" style="280" customWidth="1"/>
    <col min="14575" max="14575" width="13.5714285714286" style="280" customWidth="1"/>
    <col min="14576" max="14576" width="7.42857142857143" style="280" customWidth="1"/>
    <col min="14577" max="14577" width="10.2857142857143" style="280" customWidth="1"/>
    <col min="14578" max="14578" width="8.28571428571429" style="280" customWidth="1"/>
    <col min="14579" max="14579" width="9.42857142857143" style="280" customWidth="1"/>
    <col min="14580" max="14826" width="9.14285714285714" style="280"/>
    <col min="14827" max="14827" width="57.1428571428571" style="280" customWidth="1"/>
    <col min="14828" max="14828" width="4.71428571428571" style="280" customWidth="1"/>
    <col min="14829" max="14829" width="5.28571428571429" style="280" customWidth="1"/>
    <col min="14830" max="14830" width="3.71428571428571" style="280" customWidth="1"/>
    <col min="14831" max="14831" width="13.5714285714286" style="280" customWidth="1"/>
    <col min="14832" max="14832" width="7.42857142857143" style="280" customWidth="1"/>
    <col min="14833" max="14833" width="10.2857142857143" style="280" customWidth="1"/>
    <col min="14834" max="14834" width="8.28571428571429" style="280" customWidth="1"/>
    <col min="14835" max="14835" width="9.42857142857143" style="280" customWidth="1"/>
    <col min="14836" max="15082" width="9.14285714285714" style="280"/>
    <col min="15083" max="15083" width="57.1428571428571" style="280" customWidth="1"/>
    <col min="15084" max="15084" width="4.71428571428571" style="280" customWidth="1"/>
    <col min="15085" max="15085" width="5.28571428571429" style="280" customWidth="1"/>
    <col min="15086" max="15086" width="3.71428571428571" style="280" customWidth="1"/>
    <col min="15087" max="15087" width="13.5714285714286" style="280" customWidth="1"/>
    <col min="15088" max="15088" width="7.42857142857143" style="280" customWidth="1"/>
    <col min="15089" max="15089" width="10.2857142857143" style="280" customWidth="1"/>
    <col min="15090" max="15090" width="8.28571428571429" style="280" customWidth="1"/>
    <col min="15091" max="15091" width="9.42857142857143" style="280" customWidth="1"/>
    <col min="15092" max="15338" width="9.14285714285714" style="280"/>
    <col min="15339" max="15339" width="57.1428571428571" style="280" customWidth="1"/>
    <col min="15340" max="15340" width="4.71428571428571" style="280" customWidth="1"/>
    <col min="15341" max="15341" width="5.28571428571429" style="280" customWidth="1"/>
    <col min="15342" max="15342" width="3.71428571428571" style="280" customWidth="1"/>
    <col min="15343" max="15343" width="13.5714285714286" style="280" customWidth="1"/>
    <col min="15344" max="15344" width="7.42857142857143" style="280" customWidth="1"/>
    <col min="15345" max="15345" width="10.2857142857143" style="280" customWidth="1"/>
    <col min="15346" max="15346" width="8.28571428571429" style="280" customWidth="1"/>
    <col min="15347" max="15347" width="9.42857142857143" style="280" customWidth="1"/>
    <col min="15348" max="15594" width="9.14285714285714" style="280"/>
    <col min="15595" max="15595" width="57.1428571428571" style="280" customWidth="1"/>
    <col min="15596" max="15596" width="4.71428571428571" style="280" customWidth="1"/>
    <col min="15597" max="15597" width="5.28571428571429" style="280" customWidth="1"/>
    <col min="15598" max="15598" width="3.71428571428571" style="280" customWidth="1"/>
    <col min="15599" max="15599" width="13.5714285714286" style="280" customWidth="1"/>
    <col min="15600" max="15600" width="7.42857142857143" style="280" customWidth="1"/>
    <col min="15601" max="15601" width="10.2857142857143" style="280" customWidth="1"/>
    <col min="15602" max="15602" width="8.28571428571429" style="280" customWidth="1"/>
    <col min="15603" max="15603" width="9.42857142857143" style="280" customWidth="1"/>
    <col min="15604" max="15850" width="9.14285714285714" style="280"/>
    <col min="15851" max="15851" width="57.1428571428571" style="280" customWidth="1"/>
    <col min="15852" max="15852" width="4.71428571428571" style="280" customWidth="1"/>
    <col min="15853" max="15853" width="5.28571428571429" style="280" customWidth="1"/>
    <col min="15854" max="15854" width="3.71428571428571" style="280" customWidth="1"/>
    <col min="15855" max="15855" width="13.5714285714286" style="280" customWidth="1"/>
    <col min="15856" max="15856" width="7.42857142857143" style="280" customWidth="1"/>
    <col min="15857" max="15857" width="10.2857142857143" style="280" customWidth="1"/>
    <col min="15858" max="15858" width="8.28571428571429" style="280" customWidth="1"/>
    <col min="15859" max="15859" width="9.42857142857143" style="280" customWidth="1"/>
    <col min="15860" max="16106" width="9.14285714285714" style="280"/>
    <col min="16107" max="16107" width="57.1428571428571" style="280" customWidth="1"/>
    <col min="16108" max="16108" width="4.71428571428571" style="280" customWidth="1"/>
    <col min="16109" max="16109" width="5.28571428571429" style="280" customWidth="1"/>
    <col min="16110" max="16110" width="3.71428571428571" style="280" customWidth="1"/>
    <col min="16111" max="16111" width="13.5714285714286" style="280" customWidth="1"/>
    <col min="16112" max="16112" width="7.42857142857143" style="280" customWidth="1"/>
    <col min="16113" max="16113" width="10.2857142857143" style="280" customWidth="1"/>
    <col min="16114" max="16114" width="8.28571428571429" style="280" customWidth="1"/>
    <col min="16115" max="16115" width="9.42857142857143" style="280" customWidth="1"/>
    <col min="16116" max="16384" width="9.14285714285714" style="280"/>
  </cols>
  <sheetData>
    <row r="1" ht="12.75" spans="2:6">
      <c r="B1" s="329"/>
      <c r="F1" s="147" t="s">
        <v>215</v>
      </c>
    </row>
    <row r="2" ht="12.75" spans="2:6">
      <c r="B2" s="329"/>
      <c r="F2" s="147" t="s">
        <v>52</v>
      </c>
    </row>
    <row r="3" ht="12.75" spans="2:6">
      <c r="B3" s="329"/>
      <c r="F3" s="147" t="s">
        <v>53</v>
      </c>
    </row>
    <row r="4" ht="15" spans="2:6">
      <c r="B4" s="329"/>
      <c r="F4" s="81" t="s">
        <v>4</v>
      </c>
    </row>
    <row r="5" ht="15" spans="2:6">
      <c r="B5" s="329"/>
      <c r="F5" s="81" t="s">
        <v>5</v>
      </c>
    </row>
    <row r="6" ht="15" spans="2:6">
      <c r="B6" s="329"/>
      <c r="F6" s="81" t="s">
        <v>3</v>
      </c>
    </row>
    <row r="7" ht="15" spans="2:6">
      <c r="B7" s="329"/>
      <c r="F7" s="81" t="s">
        <v>6</v>
      </c>
    </row>
    <row r="8" spans="2:2">
      <c r="B8" s="329"/>
    </row>
    <row r="9" s="267" customFormat="1" spans="1:6">
      <c r="A9" s="330" t="s">
        <v>216</v>
      </c>
      <c r="B9" s="330"/>
      <c r="C9" s="330"/>
      <c r="D9" s="330"/>
      <c r="E9" s="330"/>
      <c r="F9" s="202"/>
    </row>
    <row r="10" spans="4:5">
      <c r="D10" s="331"/>
      <c r="E10" s="331"/>
    </row>
    <row r="11" ht="28.5" spans="1:6">
      <c r="A11" s="332" t="s">
        <v>11</v>
      </c>
      <c r="B11" s="332" t="s">
        <v>217</v>
      </c>
      <c r="C11" s="333" t="s">
        <v>218</v>
      </c>
      <c r="D11" s="333" t="s">
        <v>219</v>
      </c>
      <c r="E11" s="332" t="s">
        <v>220</v>
      </c>
      <c r="F11" s="206" t="s">
        <v>57</v>
      </c>
    </row>
    <row r="12" s="148" customFormat="1" ht="12.75" spans="1:7">
      <c r="A12" s="334" t="s">
        <v>221</v>
      </c>
      <c r="B12" s="335"/>
      <c r="C12" s="336"/>
      <c r="D12" s="336"/>
      <c r="E12" s="335"/>
      <c r="F12" s="288">
        <f>F13+F189+F202+F248+F384+F423+F662+F745+F756+F924+F934+F942+F417</f>
        <v>1204247.3</v>
      </c>
      <c r="G12" s="289">
        <f>'Пр 7 вед'!G12-'Пр 6 функ'!F12</f>
        <v>0</v>
      </c>
    </row>
    <row r="13" s="268" customFormat="1" ht="12.75" spans="1:6">
      <c r="A13" s="334" t="s">
        <v>222</v>
      </c>
      <c r="B13" s="337" t="s">
        <v>223</v>
      </c>
      <c r="C13" s="338" t="s">
        <v>224</v>
      </c>
      <c r="D13" s="338" t="s">
        <v>225</v>
      </c>
      <c r="E13" s="337" t="s">
        <v>226</v>
      </c>
      <c r="F13" s="290">
        <f>F14+F32+F51+F93+F98+F147+F152+F142</f>
        <v>75809.911</v>
      </c>
    </row>
    <row r="14" s="268" customFormat="1" ht="21" spans="1:6">
      <c r="A14" s="334" t="s">
        <v>227</v>
      </c>
      <c r="B14" s="337" t="s">
        <v>223</v>
      </c>
      <c r="C14" s="338" t="s">
        <v>228</v>
      </c>
      <c r="D14" s="338" t="s">
        <v>225</v>
      </c>
      <c r="E14" s="337" t="s">
        <v>226</v>
      </c>
      <c r="F14" s="291">
        <f>F15+F27</f>
        <v>1945.7</v>
      </c>
    </row>
    <row r="15" s="148" customFormat="1" ht="12.75" spans="1:6">
      <c r="A15" s="339" t="s">
        <v>229</v>
      </c>
      <c r="B15" s="340" t="s">
        <v>223</v>
      </c>
      <c r="C15" s="341" t="s">
        <v>228</v>
      </c>
      <c r="D15" s="341" t="s">
        <v>230</v>
      </c>
      <c r="E15" s="340" t="s">
        <v>226</v>
      </c>
      <c r="F15" s="295">
        <f>F16+F24+F21</f>
        <v>1945.7</v>
      </c>
    </row>
    <row r="16" s="148" customFormat="1" ht="12.75" spans="1:6">
      <c r="A16" s="342" t="s">
        <v>231</v>
      </c>
      <c r="B16" s="343" t="s">
        <v>223</v>
      </c>
      <c r="C16" s="344" t="s">
        <v>228</v>
      </c>
      <c r="D16" s="344" t="s">
        <v>232</v>
      </c>
      <c r="E16" s="343"/>
      <c r="F16" s="296">
        <f t="shared" ref="F16:F17" si="0">F17</f>
        <v>1834</v>
      </c>
    </row>
    <row r="17" s="148" customFormat="1" ht="33.75" spans="1:6">
      <c r="A17" s="345" t="s">
        <v>233</v>
      </c>
      <c r="B17" s="343" t="s">
        <v>223</v>
      </c>
      <c r="C17" s="344" t="s">
        <v>228</v>
      </c>
      <c r="D17" s="344" t="s">
        <v>232</v>
      </c>
      <c r="E17" s="343" t="s">
        <v>234</v>
      </c>
      <c r="F17" s="296">
        <f t="shared" si="0"/>
        <v>1834</v>
      </c>
    </row>
    <row r="18" s="148" customFormat="1" ht="12.75" spans="1:6">
      <c r="A18" s="345" t="s">
        <v>235</v>
      </c>
      <c r="B18" s="343" t="s">
        <v>223</v>
      </c>
      <c r="C18" s="344" t="s">
        <v>228</v>
      </c>
      <c r="D18" s="344" t="s">
        <v>232</v>
      </c>
      <c r="E18" s="343" t="s">
        <v>236</v>
      </c>
      <c r="F18" s="296">
        <f t="shared" ref="F18" si="1">F19+F20</f>
        <v>1834</v>
      </c>
    </row>
    <row r="19" s="148" customFormat="1" ht="12.75" spans="1:6">
      <c r="A19" s="342" t="s">
        <v>237</v>
      </c>
      <c r="B19" s="343" t="s">
        <v>223</v>
      </c>
      <c r="C19" s="344" t="s">
        <v>228</v>
      </c>
      <c r="D19" s="344" t="s">
        <v>232</v>
      </c>
      <c r="E19" s="343" t="s">
        <v>238</v>
      </c>
      <c r="F19" s="296">
        <f>'Пр 7 вед'!G955</f>
        <v>1409</v>
      </c>
    </row>
    <row r="20" s="148" customFormat="1" ht="22.5" spans="1:6">
      <c r="A20" s="342" t="s">
        <v>239</v>
      </c>
      <c r="B20" s="343" t="s">
        <v>223</v>
      </c>
      <c r="C20" s="344" t="s">
        <v>228</v>
      </c>
      <c r="D20" s="344" t="s">
        <v>232</v>
      </c>
      <c r="E20" s="343">
        <v>129</v>
      </c>
      <c r="F20" s="296">
        <f>'Пр 7 вед'!G956</f>
        <v>425</v>
      </c>
    </row>
    <row r="21" s="148" customFormat="1" ht="33.75" spans="1:6">
      <c r="A21" s="345" t="s">
        <v>233</v>
      </c>
      <c r="B21" s="343" t="s">
        <v>223</v>
      </c>
      <c r="C21" s="344" t="s">
        <v>228</v>
      </c>
      <c r="D21" s="344" t="s">
        <v>240</v>
      </c>
      <c r="E21" s="343">
        <v>100</v>
      </c>
      <c r="F21" s="296">
        <f>F22</f>
        <v>111.7</v>
      </c>
    </row>
    <row r="22" s="148" customFormat="1" ht="12.75" spans="1:6">
      <c r="A22" s="345" t="s">
        <v>235</v>
      </c>
      <c r="B22" s="343" t="s">
        <v>223</v>
      </c>
      <c r="C22" s="344" t="s">
        <v>228</v>
      </c>
      <c r="D22" s="344" t="s">
        <v>240</v>
      </c>
      <c r="E22" s="343">
        <v>120</v>
      </c>
      <c r="F22" s="296">
        <f>F23</f>
        <v>111.7</v>
      </c>
    </row>
    <row r="23" s="148" customFormat="1" ht="22.5" spans="1:6">
      <c r="A23" s="342" t="s">
        <v>241</v>
      </c>
      <c r="B23" s="343" t="s">
        <v>223</v>
      </c>
      <c r="C23" s="344" t="s">
        <v>228</v>
      </c>
      <c r="D23" s="344" t="s">
        <v>240</v>
      </c>
      <c r="E23" s="343">
        <v>122</v>
      </c>
      <c r="F23" s="296">
        <f>'Пр 7 вед'!G959</f>
        <v>111.7</v>
      </c>
    </row>
    <row r="24" s="148" customFormat="1" ht="12.75" spans="1:6">
      <c r="A24" s="342" t="s">
        <v>242</v>
      </c>
      <c r="B24" s="343" t="s">
        <v>223</v>
      </c>
      <c r="C24" s="344" t="s">
        <v>228</v>
      </c>
      <c r="D24" s="344" t="s">
        <v>232</v>
      </c>
      <c r="E24" s="343">
        <v>300</v>
      </c>
      <c r="F24" s="296">
        <f>F25</f>
        <v>0</v>
      </c>
    </row>
    <row r="25" s="148" customFormat="1" ht="33.75" spans="1:6">
      <c r="A25" s="342" t="s">
        <v>243</v>
      </c>
      <c r="B25" s="343" t="s">
        <v>223</v>
      </c>
      <c r="C25" s="344" t="s">
        <v>228</v>
      </c>
      <c r="D25" s="344" t="s">
        <v>232</v>
      </c>
      <c r="E25" s="343">
        <v>320</v>
      </c>
      <c r="F25" s="296">
        <f>F26</f>
        <v>0</v>
      </c>
    </row>
    <row r="26" s="148" customFormat="1" ht="22.5" spans="1:6">
      <c r="A26" s="342" t="s">
        <v>244</v>
      </c>
      <c r="B26" s="343" t="s">
        <v>223</v>
      </c>
      <c r="C26" s="344" t="s">
        <v>228</v>
      </c>
      <c r="D26" s="344" t="s">
        <v>232</v>
      </c>
      <c r="E26" s="343">
        <v>321</v>
      </c>
      <c r="F26" s="296">
        <f>'Пр 7 вед'!G962</f>
        <v>0</v>
      </c>
    </row>
    <row r="27" s="148" customFormat="1" ht="33.75" spans="1:6">
      <c r="A27" s="342" t="s">
        <v>245</v>
      </c>
      <c r="B27" s="343" t="s">
        <v>223</v>
      </c>
      <c r="C27" s="344" t="s">
        <v>228</v>
      </c>
      <c r="D27" s="344" t="s">
        <v>246</v>
      </c>
      <c r="E27" s="343"/>
      <c r="F27" s="167">
        <f>F28</f>
        <v>0</v>
      </c>
    </row>
    <row r="28" s="148" customFormat="1" ht="33.75" spans="1:6">
      <c r="A28" s="345" t="s">
        <v>233</v>
      </c>
      <c r="B28" s="343" t="s">
        <v>223</v>
      </c>
      <c r="C28" s="344" t="s">
        <v>228</v>
      </c>
      <c r="D28" s="344" t="s">
        <v>246</v>
      </c>
      <c r="E28" s="343" t="s">
        <v>234</v>
      </c>
      <c r="F28" s="167">
        <f>F29</f>
        <v>0</v>
      </c>
    </row>
    <row r="29" s="148" customFormat="1" ht="12.75" spans="1:6">
      <c r="A29" s="345" t="s">
        <v>235</v>
      </c>
      <c r="B29" s="343" t="s">
        <v>223</v>
      </c>
      <c r="C29" s="344" t="s">
        <v>228</v>
      </c>
      <c r="D29" s="344" t="s">
        <v>246</v>
      </c>
      <c r="E29" s="343" t="s">
        <v>236</v>
      </c>
      <c r="F29" s="167">
        <f>F30+F31</f>
        <v>0</v>
      </c>
    </row>
    <row r="30" s="148" customFormat="1" ht="12.75" spans="1:6">
      <c r="A30" s="342" t="s">
        <v>237</v>
      </c>
      <c r="B30" s="343" t="s">
        <v>223</v>
      </c>
      <c r="C30" s="344" t="s">
        <v>228</v>
      </c>
      <c r="D30" s="344" t="s">
        <v>246</v>
      </c>
      <c r="E30" s="343" t="s">
        <v>238</v>
      </c>
      <c r="F30" s="167">
        <f>'Пр 7 вед'!G966</f>
        <v>0</v>
      </c>
    </row>
    <row r="31" s="148" customFormat="1" ht="22.5" spans="1:6">
      <c r="A31" s="342" t="s">
        <v>239</v>
      </c>
      <c r="B31" s="343" t="s">
        <v>223</v>
      </c>
      <c r="C31" s="344" t="s">
        <v>228</v>
      </c>
      <c r="D31" s="344" t="s">
        <v>246</v>
      </c>
      <c r="E31" s="343">
        <v>129</v>
      </c>
      <c r="F31" s="167">
        <f>'Пр 7 вед'!G967</f>
        <v>0</v>
      </c>
    </row>
    <row r="32" s="148" customFormat="1" ht="31.5" spans="1:6">
      <c r="A32" s="334" t="s">
        <v>247</v>
      </c>
      <c r="B32" s="337" t="s">
        <v>223</v>
      </c>
      <c r="C32" s="338" t="s">
        <v>248</v>
      </c>
      <c r="D32" s="338" t="s">
        <v>225</v>
      </c>
      <c r="E32" s="337" t="s">
        <v>226</v>
      </c>
      <c r="F32" s="290">
        <f t="shared" ref="F32" si="2">F33</f>
        <v>2828.8</v>
      </c>
    </row>
    <row r="33" ht="12" spans="1:6">
      <c r="A33" s="339" t="s">
        <v>249</v>
      </c>
      <c r="B33" s="340" t="s">
        <v>223</v>
      </c>
      <c r="C33" s="341" t="s">
        <v>248</v>
      </c>
      <c r="D33" s="341" t="s">
        <v>250</v>
      </c>
      <c r="E33" s="340" t="s">
        <v>226</v>
      </c>
      <c r="F33" s="295">
        <f>F34+F38+F41+F45</f>
        <v>2828.8</v>
      </c>
    </row>
    <row r="34" s="148" customFormat="1" ht="33.75" spans="1:6">
      <c r="A34" s="345" t="s">
        <v>233</v>
      </c>
      <c r="B34" s="343" t="s">
        <v>223</v>
      </c>
      <c r="C34" s="344" t="s">
        <v>248</v>
      </c>
      <c r="D34" s="344" t="s">
        <v>251</v>
      </c>
      <c r="E34" s="343" t="s">
        <v>234</v>
      </c>
      <c r="F34" s="296">
        <f t="shared" ref="F34" si="3">F35</f>
        <v>1601</v>
      </c>
    </row>
    <row r="35" s="148" customFormat="1" ht="12.75" spans="1:6">
      <c r="A35" s="345" t="s">
        <v>235</v>
      </c>
      <c r="B35" s="343" t="s">
        <v>223</v>
      </c>
      <c r="C35" s="344" t="s">
        <v>248</v>
      </c>
      <c r="D35" s="344" t="s">
        <v>251</v>
      </c>
      <c r="E35" s="343" t="s">
        <v>236</v>
      </c>
      <c r="F35" s="296">
        <f t="shared" ref="F35" si="4">F36+F37</f>
        <v>1601</v>
      </c>
    </row>
    <row r="36" s="268" customFormat="1" ht="12.75" spans="1:6">
      <c r="A36" s="342" t="s">
        <v>237</v>
      </c>
      <c r="B36" s="343" t="s">
        <v>223</v>
      </c>
      <c r="C36" s="344" t="s">
        <v>248</v>
      </c>
      <c r="D36" s="344" t="s">
        <v>251</v>
      </c>
      <c r="E36" s="343" t="s">
        <v>238</v>
      </c>
      <c r="F36" s="296">
        <f>'Пр 7 вед'!G972</f>
        <v>1230</v>
      </c>
    </row>
    <row r="37" s="268" customFormat="1" ht="22.5" spans="1:6">
      <c r="A37" s="342" t="s">
        <v>239</v>
      </c>
      <c r="B37" s="343" t="s">
        <v>223</v>
      </c>
      <c r="C37" s="344" t="s">
        <v>248</v>
      </c>
      <c r="D37" s="344" t="s">
        <v>251</v>
      </c>
      <c r="E37" s="343">
        <v>129</v>
      </c>
      <c r="F37" s="296">
        <f>'Пр 7 вед'!G973</f>
        <v>371</v>
      </c>
    </row>
    <row r="38" s="268" customFormat="1" ht="33.75" spans="1:6">
      <c r="A38" s="345" t="s">
        <v>233</v>
      </c>
      <c r="B38" s="343" t="s">
        <v>223</v>
      </c>
      <c r="C38" s="344" t="s">
        <v>248</v>
      </c>
      <c r="D38" s="344" t="s">
        <v>252</v>
      </c>
      <c r="E38" s="343">
        <v>100</v>
      </c>
      <c r="F38" s="296">
        <f t="shared" ref="F38:F39" si="5">F39</f>
        <v>0</v>
      </c>
    </row>
    <row r="39" s="268" customFormat="1" ht="12.75" spans="1:6">
      <c r="A39" s="345" t="s">
        <v>235</v>
      </c>
      <c r="B39" s="343" t="s">
        <v>223</v>
      </c>
      <c r="C39" s="344" t="s">
        <v>248</v>
      </c>
      <c r="D39" s="344" t="s">
        <v>252</v>
      </c>
      <c r="E39" s="343">
        <v>120</v>
      </c>
      <c r="F39" s="296">
        <f t="shared" si="5"/>
        <v>0</v>
      </c>
    </row>
    <row r="40" s="268" customFormat="1" ht="22.5" spans="1:6">
      <c r="A40" s="342" t="s">
        <v>253</v>
      </c>
      <c r="B40" s="343" t="s">
        <v>223</v>
      </c>
      <c r="C40" s="344" t="s">
        <v>248</v>
      </c>
      <c r="D40" s="344" t="s">
        <v>252</v>
      </c>
      <c r="E40" s="343" t="s">
        <v>254</v>
      </c>
      <c r="F40" s="296">
        <f>'Пр 7 вед'!G976</f>
        <v>0</v>
      </c>
    </row>
    <row r="41" s="268" customFormat="1" ht="12.75" spans="1:6">
      <c r="A41" s="345" t="s">
        <v>255</v>
      </c>
      <c r="B41" s="343" t="s">
        <v>223</v>
      </c>
      <c r="C41" s="344" t="s">
        <v>248</v>
      </c>
      <c r="D41" s="344" t="s">
        <v>252</v>
      </c>
      <c r="E41" s="343">
        <v>200</v>
      </c>
      <c r="F41" s="296">
        <f t="shared" ref="F41" si="6">F42</f>
        <v>1214.9</v>
      </c>
    </row>
    <row r="42" s="268" customFormat="1" ht="22.5" spans="1:6">
      <c r="A42" s="345" t="s">
        <v>256</v>
      </c>
      <c r="B42" s="343" t="s">
        <v>223</v>
      </c>
      <c r="C42" s="344" t="s">
        <v>248</v>
      </c>
      <c r="D42" s="344" t="s">
        <v>252</v>
      </c>
      <c r="E42" s="343">
        <v>240</v>
      </c>
      <c r="F42" s="296">
        <f t="shared" ref="F42" si="7">F44+F43</f>
        <v>1214.9</v>
      </c>
    </row>
    <row r="43" s="148" customFormat="1" ht="22.5" spans="1:6">
      <c r="A43" s="346" t="s">
        <v>257</v>
      </c>
      <c r="B43" s="343" t="s">
        <v>223</v>
      </c>
      <c r="C43" s="344" t="s">
        <v>248</v>
      </c>
      <c r="D43" s="344" t="s">
        <v>252</v>
      </c>
      <c r="E43" s="343">
        <v>242</v>
      </c>
      <c r="F43" s="296">
        <f>'Пр 7 вед'!G979</f>
        <v>13</v>
      </c>
    </row>
    <row r="44" s="148" customFormat="1" ht="12.75" spans="1:6">
      <c r="A44" s="346" t="s">
        <v>258</v>
      </c>
      <c r="B44" s="343" t="s">
        <v>223</v>
      </c>
      <c r="C44" s="344" t="s">
        <v>248</v>
      </c>
      <c r="D44" s="344" t="s">
        <v>252</v>
      </c>
      <c r="E44" s="343" t="s">
        <v>259</v>
      </c>
      <c r="F44" s="296">
        <f>'Пр 7 вед'!G980</f>
        <v>1201.9</v>
      </c>
    </row>
    <row r="45" s="148" customFormat="1" ht="12.75" spans="1:6">
      <c r="A45" s="346" t="s">
        <v>260</v>
      </c>
      <c r="B45" s="343" t="s">
        <v>223</v>
      </c>
      <c r="C45" s="344" t="s">
        <v>248</v>
      </c>
      <c r="D45" s="344" t="s">
        <v>252</v>
      </c>
      <c r="E45" s="343" t="s">
        <v>261</v>
      </c>
      <c r="F45" s="296">
        <f>F48+F46</f>
        <v>12.9</v>
      </c>
    </row>
    <row r="46" s="148" customFormat="1" ht="12.75" spans="1:6">
      <c r="A46" s="346"/>
      <c r="B46" s="343" t="s">
        <v>223</v>
      </c>
      <c r="C46" s="344" t="s">
        <v>248</v>
      </c>
      <c r="D46" s="344" t="s">
        <v>252</v>
      </c>
      <c r="E46" s="343">
        <v>830</v>
      </c>
      <c r="F46" s="296">
        <f>F47</f>
        <v>7.1</v>
      </c>
    </row>
    <row r="47" s="148" customFormat="1" ht="12.75" spans="1:6">
      <c r="A47" s="346"/>
      <c r="B47" s="343" t="s">
        <v>223</v>
      </c>
      <c r="C47" s="344" t="s">
        <v>248</v>
      </c>
      <c r="D47" s="344" t="s">
        <v>252</v>
      </c>
      <c r="E47" s="343">
        <v>831</v>
      </c>
      <c r="F47" s="296">
        <f>'Пр 7 вед'!G983</f>
        <v>7.1</v>
      </c>
    </row>
    <row r="48" s="148" customFormat="1" ht="12.75" spans="1:6">
      <c r="A48" s="346" t="s">
        <v>262</v>
      </c>
      <c r="B48" s="343" t="s">
        <v>223</v>
      </c>
      <c r="C48" s="344" t="s">
        <v>248</v>
      </c>
      <c r="D48" s="344" t="s">
        <v>252</v>
      </c>
      <c r="E48" s="343" t="s">
        <v>263</v>
      </c>
      <c r="F48" s="296">
        <f>F49+F50</f>
        <v>5.8</v>
      </c>
    </row>
    <row r="49" s="148" customFormat="1" ht="12.75" spans="1:6">
      <c r="A49" s="346" t="s">
        <v>264</v>
      </c>
      <c r="B49" s="343" t="s">
        <v>223</v>
      </c>
      <c r="C49" s="344" t="s">
        <v>248</v>
      </c>
      <c r="D49" s="344" t="s">
        <v>252</v>
      </c>
      <c r="E49" s="343">
        <v>852</v>
      </c>
      <c r="F49" s="296">
        <f>'Пр 7 вед'!G985</f>
        <v>1.8</v>
      </c>
    </row>
    <row r="50" s="148" customFormat="1" ht="12.75" spans="1:6">
      <c r="A50" s="346" t="s">
        <v>265</v>
      </c>
      <c r="B50" s="343" t="s">
        <v>223</v>
      </c>
      <c r="C50" s="344" t="s">
        <v>248</v>
      </c>
      <c r="D50" s="344" t="s">
        <v>252</v>
      </c>
      <c r="E50" s="343">
        <v>853</v>
      </c>
      <c r="F50" s="296">
        <f>'Пр 7 вед'!G986</f>
        <v>4</v>
      </c>
    </row>
    <row r="51" s="148" customFormat="1" ht="31.5" spans="1:6">
      <c r="A51" s="334" t="s">
        <v>266</v>
      </c>
      <c r="B51" s="337" t="s">
        <v>223</v>
      </c>
      <c r="C51" s="338" t="s">
        <v>267</v>
      </c>
      <c r="D51" s="338"/>
      <c r="E51" s="337"/>
      <c r="F51" s="290">
        <f>F69+F52</f>
        <v>42100.611</v>
      </c>
    </row>
    <row r="52" s="148" customFormat="1" ht="12.75" spans="1:6">
      <c r="A52" s="342" t="s">
        <v>268</v>
      </c>
      <c r="B52" s="343" t="s">
        <v>223</v>
      </c>
      <c r="C52" s="344" t="s">
        <v>267</v>
      </c>
      <c r="D52" s="344" t="s">
        <v>269</v>
      </c>
      <c r="E52" s="343" t="s">
        <v>226</v>
      </c>
      <c r="F52" s="296">
        <f>F53+F57+F64+F60</f>
        <v>1789</v>
      </c>
    </row>
    <row r="53" s="148" customFormat="1" ht="33.75" spans="1:6">
      <c r="A53" s="345" t="s">
        <v>233</v>
      </c>
      <c r="B53" s="343" t="s">
        <v>223</v>
      </c>
      <c r="C53" s="344" t="s">
        <v>267</v>
      </c>
      <c r="D53" s="344" t="s">
        <v>270</v>
      </c>
      <c r="E53" s="343" t="s">
        <v>234</v>
      </c>
      <c r="F53" s="296">
        <f t="shared" ref="F53" si="8">SUM(F54)</f>
        <v>1789</v>
      </c>
    </row>
    <row r="54" s="148" customFormat="1" ht="12.75" spans="1:6">
      <c r="A54" s="345" t="s">
        <v>235</v>
      </c>
      <c r="B54" s="343" t="s">
        <v>223</v>
      </c>
      <c r="C54" s="344" t="s">
        <v>267</v>
      </c>
      <c r="D54" s="344" t="s">
        <v>270</v>
      </c>
      <c r="E54" s="343" t="s">
        <v>236</v>
      </c>
      <c r="F54" s="296">
        <f t="shared" ref="F54" si="9">SUM(F55:F56)</f>
        <v>1789</v>
      </c>
    </row>
    <row r="55" s="148" customFormat="1" ht="12.75" spans="1:6">
      <c r="A55" s="342" t="s">
        <v>237</v>
      </c>
      <c r="B55" s="343" t="s">
        <v>223</v>
      </c>
      <c r="C55" s="344" t="s">
        <v>267</v>
      </c>
      <c r="D55" s="344" t="s">
        <v>270</v>
      </c>
      <c r="E55" s="343" t="s">
        <v>238</v>
      </c>
      <c r="F55" s="296">
        <f>'Пр 7 вед'!G592</f>
        <v>1374</v>
      </c>
    </row>
    <row r="56" s="148" customFormat="1" ht="22.5" spans="1:6">
      <c r="A56" s="342" t="s">
        <v>239</v>
      </c>
      <c r="B56" s="343" t="s">
        <v>223</v>
      </c>
      <c r="C56" s="344" t="s">
        <v>267</v>
      </c>
      <c r="D56" s="344" t="s">
        <v>270</v>
      </c>
      <c r="E56" s="343">
        <v>129</v>
      </c>
      <c r="F56" s="296">
        <f>'Пр 7 вед'!G593</f>
        <v>415</v>
      </c>
    </row>
    <row r="57" s="148" customFormat="1" ht="12.75" spans="1:6">
      <c r="A57" s="342" t="s">
        <v>242</v>
      </c>
      <c r="B57" s="343" t="s">
        <v>223</v>
      </c>
      <c r="C57" s="344" t="s">
        <v>267</v>
      </c>
      <c r="D57" s="344" t="s">
        <v>270</v>
      </c>
      <c r="E57" s="343">
        <v>300</v>
      </c>
      <c r="F57" s="296">
        <f>F58</f>
        <v>0</v>
      </c>
    </row>
    <row r="58" s="148" customFormat="1" ht="33.75" spans="1:6">
      <c r="A58" s="342" t="s">
        <v>243</v>
      </c>
      <c r="B58" s="343" t="s">
        <v>223</v>
      </c>
      <c r="C58" s="344" t="s">
        <v>267</v>
      </c>
      <c r="D58" s="344" t="s">
        <v>270</v>
      </c>
      <c r="E58" s="343">
        <v>320</v>
      </c>
      <c r="F58" s="296">
        <f>F59</f>
        <v>0</v>
      </c>
    </row>
    <row r="59" s="148" customFormat="1" ht="22.5" spans="1:6">
      <c r="A59" s="342" t="s">
        <v>244</v>
      </c>
      <c r="B59" s="343" t="s">
        <v>223</v>
      </c>
      <c r="C59" s="344" t="s">
        <v>267</v>
      </c>
      <c r="D59" s="344" t="s">
        <v>270</v>
      </c>
      <c r="E59" s="343">
        <v>321</v>
      </c>
      <c r="F59" s="296">
        <f>'Пр 7 вед'!G596</f>
        <v>0</v>
      </c>
    </row>
    <row r="60" s="148" customFormat="1" ht="12.75" spans="1:6">
      <c r="A60" s="342" t="s">
        <v>271</v>
      </c>
      <c r="B60" s="343" t="s">
        <v>223</v>
      </c>
      <c r="C60" s="344" t="s">
        <v>267</v>
      </c>
      <c r="D60" s="344" t="s">
        <v>272</v>
      </c>
      <c r="E60" s="343"/>
      <c r="F60" s="296">
        <f t="shared" ref="F60:F62" si="10">F61</f>
        <v>0</v>
      </c>
    </row>
    <row r="61" s="148" customFormat="1" ht="33.75" spans="1:6">
      <c r="A61" s="345" t="s">
        <v>233</v>
      </c>
      <c r="B61" s="343" t="s">
        <v>223</v>
      </c>
      <c r="C61" s="344" t="s">
        <v>267</v>
      </c>
      <c r="D61" s="344" t="s">
        <v>272</v>
      </c>
      <c r="E61" s="343">
        <v>100</v>
      </c>
      <c r="F61" s="296">
        <f t="shared" si="10"/>
        <v>0</v>
      </c>
    </row>
    <row r="62" s="148" customFormat="1" ht="12.75" spans="1:6">
      <c r="A62" s="345" t="s">
        <v>235</v>
      </c>
      <c r="B62" s="343" t="s">
        <v>223</v>
      </c>
      <c r="C62" s="344" t="s">
        <v>267</v>
      </c>
      <c r="D62" s="344" t="s">
        <v>272</v>
      </c>
      <c r="E62" s="343">
        <v>120</v>
      </c>
      <c r="F62" s="296">
        <f t="shared" si="10"/>
        <v>0</v>
      </c>
    </row>
    <row r="63" s="148" customFormat="1" ht="22.5" spans="1:6">
      <c r="A63" s="342" t="s">
        <v>253</v>
      </c>
      <c r="B63" s="343" t="s">
        <v>223</v>
      </c>
      <c r="C63" s="344" t="s">
        <v>267</v>
      </c>
      <c r="D63" s="344" t="s">
        <v>272</v>
      </c>
      <c r="E63" s="343">
        <v>122</v>
      </c>
      <c r="F63" s="296">
        <f>'Пр 7 вед'!G600</f>
        <v>0</v>
      </c>
    </row>
    <row r="64" s="148" customFormat="1" ht="22.5" spans="1:6">
      <c r="A64" s="342" t="s">
        <v>273</v>
      </c>
      <c r="B64" s="343" t="s">
        <v>223</v>
      </c>
      <c r="C64" s="344" t="s">
        <v>267</v>
      </c>
      <c r="D64" s="344" t="s">
        <v>274</v>
      </c>
      <c r="E64" s="343" t="s">
        <v>226</v>
      </c>
      <c r="F64" s="296">
        <f>F65</f>
        <v>0</v>
      </c>
    </row>
    <row r="65" s="148" customFormat="1" ht="33.75" spans="1:6">
      <c r="A65" s="345" t="s">
        <v>233</v>
      </c>
      <c r="B65" s="343" t="s">
        <v>223</v>
      </c>
      <c r="C65" s="344" t="s">
        <v>267</v>
      </c>
      <c r="D65" s="344" t="s">
        <v>274</v>
      </c>
      <c r="E65" s="343" t="s">
        <v>234</v>
      </c>
      <c r="F65" s="296">
        <f>F66</f>
        <v>0</v>
      </c>
    </row>
    <row r="66" s="148" customFormat="1" ht="12.75" spans="1:6">
      <c r="A66" s="345" t="s">
        <v>235</v>
      </c>
      <c r="B66" s="343" t="s">
        <v>223</v>
      </c>
      <c r="C66" s="344" t="s">
        <v>267</v>
      </c>
      <c r="D66" s="344" t="s">
        <v>274</v>
      </c>
      <c r="E66" s="343" t="s">
        <v>236</v>
      </c>
      <c r="F66" s="296">
        <f>F67+F68</f>
        <v>0</v>
      </c>
    </row>
    <row r="67" s="148" customFormat="1" ht="12.75" spans="1:6">
      <c r="A67" s="342" t="s">
        <v>237</v>
      </c>
      <c r="B67" s="343" t="s">
        <v>223</v>
      </c>
      <c r="C67" s="344" t="s">
        <v>267</v>
      </c>
      <c r="D67" s="344" t="s">
        <v>274</v>
      </c>
      <c r="E67" s="343" t="s">
        <v>238</v>
      </c>
      <c r="F67" s="296">
        <f>'Пр 7 вед'!G604</f>
        <v>0</v>
      </c>
    </row>
    <row r="68" s="148" customFormat="1" ht="22.5" spans="1:6">
      <c r="A68" s="342" t="s">
        <v>239</v>
      </c>
      <c r="B68" s="343" t="s">
        <v>223</v>
      </c>
      <c r="C68" s="344" t="s">
        <v>267</v>
      </c>
      <c r="D68" s="344" t="s">
        <v>274</v>
      </c>
      <c r="E68" s="343">
        <v>129</v>
      </c>
      <c r="F68" s="296">
        <f>'Пр 7 вед'!G605</f>
        <v>0</v>
      </c>
    </row>
    <row r="69" s="148" customFormat="1" ht="22.5" spans="1:6">
      <c r="A69" s="345" t="s">
        <v>275</v>
      </c>
      <c r="B69" s="343" t="s">
        <v>223</v>
      </c>
      <c r="C69" s="344" t="s">
        <v>267</v>
      </c>
      <c r="D69" s="344" t="s">
        <v>276</v>
      </c>
      <c r="E69" s="343" t="s">
        <v>226</v>
      </c>
      <c r="F69" s="296">
        <f>F70+F75+F78+F83+F88</f>
        <v>40311.611</v>
      </c>
    </row>
    <row r="70" s="148" customFormat="1" ht="33.75" spans="1:6">
      <c r="A70" s="345" t="s">
        <v>233</v>
      </c>
      <c r="B70" s="343" t="s">
        <v>223</v>
      </c>
      <c r="C70" s="344" t="s">
        <v>267</v>
      </c>
      <c r="D70" s="344" t="s">
        <v>277</v>
      </c>
      <c r="E70" s="343" t="s">
        <v>234</v>
      </c>
      <c r="F70" s="296">
        <f t="shared" ref="F70" si="11">F71</f>
        <v>37307</v>
      </c>
    </row>
    <row r="71" s="148" customFormat="1" ht="12.75" spans="1:6">
      <c r="A71" s="345" t="s">
        <v>235</v>
      </c>
      <c r="B71" s="343" t="s">
        <v>223</v>
      </c>
      <c r="C71" s="344" t="s">
        <v>267</v>
      </c>
      <c r="D71" s="344" t="s">
        <v>277</v>
      </c>
      <c r="E71" s="343" t="s">
        <v>236</v>
      </c>
      <c r="F71" s="296">
        <f t="shared" ref="F71" si="12">F72+F73</f>
        <v>37307</v>
      </c>
    </row>
    <row r="72" s="148" customFormat="1" ht="12.75" spans="1:6">
      <c r="A72" s="342" t="s">
        <v>237</v>
      </c>
      <c r="B72" s="343" t="s">
        <v>223</v>
      </c>
      <c r="C72" s="344" t="s">
        <v>267</v>
      </c>
      <c r="D72" s="344" t="s">
        <v>277</v>
      </c>
      <c r="E72" s="343" t="s">
        <v>238</v>
      </c>
      <c r="F72" s="296">
        <f>'Пр 7 вед'!G609</f>
        <v>28654</v>
      </c>
    </row>
    <row r="73" s="148" customFormat="1" ht="22.5" spans="1:6">
      <c r="A73" s="342" t="s">
        <v>239</v>
      </c>
      <c r="B73" s="343" t="s">
        <v>223</v>
      </c>
      <c r="C73" s="344" t="s">
        <v>267</v>
      </c>
      <c r="D73" s="344" t="s">
        <v>277</v>
      </c>
      <c r="E73" s="343">
        <v>129</v>
      </c>
      <c r="F73" s="296">
        <f>'Пр 7 вед'!G610</f>
        <v>8653</v>
      </c>
    </row>
    <row r="74" s="148" customFormat="1" ht="12.75" spans="1:6">
      <c r="A74" s="342" t="s">
        <v>271</v>
      </c>
      <c r="B74" s="343" t="s">
        <v>223</v>
      </c>
      <c r="C74" s="344" t="s">
        <v>267</v>
      </c>
      <c r="D74" s="344" t="s">
        <v>278</v>
      </c>
      <c r="E74" s="343"/>
      <c r="F74" s="296"/>
    </row>
    <row r="75" s="148" customFormat="1" ht="33.75" spans="1:6">
      <c r="A75" s="345" t="s">
        <v>233</v>
      </c>
      <c r="B75" s="343" t="s">
        <v>223</v>
      </c>
      <c r="C75" s="344" t="s">
        <v>267</v>
      </c>
      <c r="D75" s="344" t="s">
        <v>278</v>
      </c>
      <c r="E75" s="343">
        <v>100</v>
      </c>
      <c r="F75" s="296">
        <f t="shared" ref="F75:F76" si="13">F76</f>
        <v>0</v>
      </c>
    </row>
    <row r="76" s="148" customFormat="1" ht="12.75" spans="1:6">
      <c r="A76" s="345" t="s">
        <v>235</v>
      </c>
      <c r="B76" s="343" t="s">
        <v>223</v>
      </c>
      <c r="C76" s="344" t="s">
        <v>267</v>
      </c>
      <c r="D76" s="344" t="s">
        <v>278</v>
      </c>
      <c r="E76" s="343">
        <v>120</v>
      </c>
      <c r="F76" s="296">
        <f t="shared" si="13"/>
        <v>0</v>
      </c>
    </row>
    <row r="77" s="148" customFormat="1" ht="22.5" spans="1:6">
      <c r="A77" s="342" t="s">
        <v>253</v>
      </c>
      <c r="B77" s="343" t="s">
        <v>223</v>
      </c>
      <c r="C77" s="344" t="s">
        <v>267</v>
      </c>
      <c r="D77" s="344" t="s">
        <v>278</v>
      </c>
      <c r="E77" s="343">
        <v>122</v>
      </c>
      <c r="F77" s="296">
        <f>'Пр 7 вед'!G613</f>
        <v>0</v>
      </c>
    </row>
    <row r="78" s="148" customFormat="1" ht="12.75" spans="1:6">
      <c r="A78" s="345" t="s">
        <v>255</v>
      </c>
      <c r="B78" s="343" t="s">
        <v>223</v>
      </c>
      <c r="C78" s="344" t="s">
        <v>267</v>
      </c>
      <c r="D78" s="344" t="s">
        <v>278</v>
      </c>
      <c r="E78" s="343" t="s">
        <v>279</v>
      </c>
      <c r="F78" s="296">
        <f t="shared" ref="F78" si="14">F79</f>
        <v>2007.611</v>
      </c>
    </row>
    <row r="79" s="148" customFormat="1" ht="22.5" spans="1:6">
      <c r="A79" s="345" t="s">
        <v>256</v>
      </c>
      <c r="B79" s="343" t="s">
        <v>223</v>
      </c>
      <c r="C79" s="344" t="s">
        <v>267</v>
      </c>
      <c r="D79" s="344" t="s">
        <v>278</v>
      </c>
      <c r="E79" s="343" t="s">
        <v>280</v>
      </c>
      <c r="F79" s="296">
        <f>F81+F80+F82</f>
        <v>2007.611</v>
      </c>
    </row>
    <row r="80" s="148" customFormat="1" ht="22.5" spans="1:6">
      <c r="A80" s="346" t="s">
        <v>257</v>
      </c>
      <c r="B80" s="343" t="s">
        <v>223</v>
      </c>
      <c r="C80" s="344" t="s">
        <v>267</v>
      </c>
      <c r="D80" s="344" t="s">
        <v>278</v>
      </c>
      <c r="E80" s="343">
        <v>242</v>
      </c>
      <c r="F80" s="296">
        <f>'Пр 7 вед'!G616</f>
        <v>193</v>
      </c>
    </row>
    <row r="81" s="148" customFormat="1" ht="12.75" spans="1:6">
      <c r="A81" s="346" t="s">
        <v>258</v>
      </c>
      <c r="B81" s="343" t="s">
        <v>223</v>
      </c>
      <c r="C81" s="344" t="s">
        <v>267</v>
      </c>
      <c r="D81" s="344" t="s">
        <v>278</v>
      </c>
      <c r="E81" s="343" t="s">
        <v>259</v>
      </c>
      <c r="F81" s="296">
        <f>'Пр 7 вед'!G617</f>
        <v>1402.756</v>
      </c>
    </row>
    <row r="82" s="148" customFormat="1" ht="12.75" spans="1:6">
      <c r="A82" s="346" t="s">
        <v>281</v>
      </c>
      <c r="B82" s="343" t="s">
        <v>223</v>
      </c>
      <c r="C82" s="344" t="s">
        <v>267</v>
      </c>
      <c r="D82" s="344" t="s">
        <v>278</v>
      </c>
      <c r="E82" s="343">
        <v>247</v>
      </c>
      <c r="F82" s="296">
        <f>'Пр 7 вед'!G618</f>
        <v>411.855</v>
      </c>
    </row>
    <row r="83" s="148" customFormat="1" ht="12.75" spans="1:6">
      <c r="A83" s="346" t="s">
        <v>260</v>
      </c>
      <c r="B83" s="343" t="s">
        <v>223</v>
      </c>
      <c r="C83" s="344" t="s">
        <v>267</v>
      </c>
      <c r="D83" s="344" t="s">
        <v>278</v>
      </c>
      <c r="E83" s="343" t="s">
        <v>261</v>
      </c>
      <c r="F83" s="296">
        <f t="shared" ref="F83" si="15">F84</f>
        <v>997</v>
      </c>
    </row>
    <row r="84" s="148" customFormat="1" ht="12.75" spans="1:6">
      <c r="A84" s="346" t="s">
        <v>262</v>
      </c>
      <c r="B84" s="343" t="s">
        <v>223</v>
      </c>
      <c r="C84" s="344" t="s">
        <v>267</v>
      </c>
      <c r="D84" s="344" t="s">
        <v>278</v>
      </c>
      <c r="E84" s="343" t="s">
        <v>263</v>
      </c>
      <c r="F84" s="296">
        <f t="shared" ref="F84" si="16">F85+F86+F87</f>
        <v>997</v>
      </c>
    </row>
    <row r="85" s="148" customFormat="1" ht="12.75" spans="1:6">
      <c r="A85" s="347" t="s">
        <v>282</v>
      </c>
      <c r="B85" s="343" t="s">
        <v>223</v>
      </c>
      <c r="C85" s="344" t="s">
        <v>267</v>
      </c>
      <c r="D85" s="344" t="s">
        <v>278</v>
      </c>
      <c r="E85" s="343" t="s">
        <v>283</v>
      </c>
      <c r="F85" s="296">
        <f>'Пр 7 вед'!G621</f>
        <v>658</v>
      </c>
    </row>
    <row r="86" s="148" customFormat="1" ht="12.75" spans="1:6">
      <c r="A86" s="346" t="s">
        <v>264</v>
      </c>
      <c r="B86" s="343" t="s">
        <v>223</v>
      </c>
      <c r="C86" s="344" t="s">
        <v>267</v>
      </c>
      <c r="D86" s="344" t="s">
        <v>278</v>
      </c>
      <c r="E86" s="343">
        <v>852</v>
      </c>
      <c r="F86" s="296">
        <f>'Пр 7 вед'!G622</f>
        <v>30</v>
      </c>
    </row>
    <row r="87" s="269" customFormat="1" ht="12.75" spans="1:6">
      <c r="A87" s="346" t="s">
        <v>265</v>
      </c>
      <c r="B87" s="343" t="s">
        <v>223</v>
      </c>
      <c r="C87" s="344" t="s">
        <v>267</v>
      </c>
      <c r="D87" s="344" t="s">
        <v>278</v>
      </c>
      <c r="E87" s="343">
        <v>853</v>
      </c>
      <c r="F87" s="296">
        <f>'Пр 7 вед'!G623</f>
        <v>309</v>
      </c>
    </row>
    <row r="88" s="148" customFormat="1" ht="22.5" spans="1:6">
      <c r="A88" s="342" t="s">
        <v>273</v>
      </c>
      <c r="B88" s="343" t="s">
        <v>223</v>
      </c>
      <c r="C88" s="344" t="s">
        <v>267</v>
      </c>
      <c r="D88" s="344" t="s">
        <v>284</v>
      </c>
      <c r="E88" s="343"/>
      <c r="F88" s="296">
        <f>F89</f>
        <v>0</v>
      </c>
    </row>
    <row r="89" s="148" customFormat="1" ht="33.75" spans="1:6">
      <c r="A89" s="345" t="s">
        <v>233</v>
      </c>
      <c r="B89" s="343" t="s">
        <v>223</v>
      </c>
      <c r="C89" s="344" t="s">
        <v>267</v>
      </c>
      <c r="D89" s="344" t="s">
        <v>284</v>
      </c>
      <c r="E89" s="343" t="s">
        <v>234</v>
      </c>
      <c r="F89" s="167">
        <f>F90</f>
        <v>0</v>
      </c>
    </row>
    <row r="90" s="148" customFormat="1" ht="12.75" spans="1:6">
      <c r="A90" s="345" t="s">
        <v>235</v>
      </c>
      <c r="B90" s="343" t="s">
        <v>223</v>
      </c>
      <c r="C90" s="344" t="s">
        <v>267</v>
      </c>
      <c r="D90" s="344" t="s">
        <v>284</v>
      </c>
      <c r="E90" s="343" t="s">
        <v>236</v>
      </c>
      <c r="F90" s="167">
        <f>F91+F92</f>
        <v>0</v>
      </c>
    </row>
    <row r="91" s="148" customFormat="1" ht="12.75" spans="1:6">
      <c r="A91" s="342" t="s">
        <v>237</v>
      </c>
      <c r="B91" s="343" t="s">
        <v>223</v>
      </c>
      <c r="C91" s="344" t="s">
        <v>267</v>
      </c>
      <c r="D91" s="344" t="s">
        <v>284</v>
      </c>
      <c r="E91" s="343" t="s">
        <v>238</v>
      </c>
      <c r="F91" s="296">
        <f>'Пр 7 вед'!G604</f>
        <v>0</v>
      </c>
    </row>
    <row r="92" s="148" customFormat="1" ht="22.5" spans="1:6">
      <c r="A92" s="342" t="s">
        <v>239</v>
      </c>
      <c r="B92" s="343" t="s">
        <v>223</v>
      </c>
      <c r="C92" s="344" t="s">
        <v>267</v>
      </c>
      <c r="D92" s="344" t="s">
        <v>284</v>
      </c>
      <c r="E92" s="343">
        <v>129</v>
      </c>
      <c r="F92" s="296">
        <f>'Пр 7 вед'!G605</f>
        <v>0</v>
      </c>
    </row>
    <row r="93" s="148" customFormat="1" ht="12.75" spans="1:6">
      <c r="A93" s="334" t="s">
        <v>285</v>
      </c>
      <c r="B93" s="337" t="s">
        <v>223</v>
      </c>
      <c r="C93" s="338" t="s">
        <v>286</v>
      </c>
      <c r="D93" s="338"/>
      <c r="E93" s="337"/>
      <c r="F93" s="290">
        <f t="shared" ref="F93:F96" si="17">F94</f>
        <v>216</v>
      </c>
    </row>
    <row r="94" s="148" customFormat="1" ht="22.5" spans="1:6">
      <c r="A94" s="342" t="s">
        <v>287</v>
      </c>
      <c r="B94" s="343" t="s">
        <v>223</v>
      </c>
      <c r="C94" s="344" t="s">
        <v>286</v>
      </c>
      <c r="D94" s="344" t="s">
        <v>288</v>
      </c>
      <c r="E94" s="343"/>
      <c r="F94" s="296">
        <f t="shared" si="17"/>
        <v>216</v>
      </c>
    </row>
    <row r="95" s="148" customFormat="1" ht="12.75" spans="1:6">
      <c r="A95" s="345" t="s">
        <v>255</v>
      </c>
      <c r="B95" s="343" t="s">
        <v>223</v>
      </c>
      <c r="C95" s="344" t="s">
        <v>286</v>
      </c>
      <c r="D95" s="344" t="s">
        <v>288</v>
      </c>
      <c r="E95" s="343" t="s">
        <v>279</v>
      </c>
      <c r="F95" s="296">
        <f t="shared" si="17"/>
        <v>216</v>
      </c>
    </row>
    <row r="96" s="148" customFormat="1" ht="22.5" spans="1:6">
      <c r="A96" s="345" t="s">
        <v>256</v>
      </c>
      <c r="B96" s="343" t="s">
        <v>223</v>
      </c>
      <c r="C96" s="344" t="s">
        <v>286</v>
      </c>
      <c r="D96" s="344" t="s">
        <v>288</v>
      </c>
      <c r="E96" s="343" t="s">
        <v>280</v>
      </c>
      <c r="F96" s="296">
        <f t="shared" si="17"/>
        <v>216</v>
      </c>
    </row>
    <row r="97" s="148" customFormat="1" ht="12.75" spans="1:6">
      <c r="A97" s="346" t="s">
        <v>258</v>
      </c>
      <c r="B97" s="343" t="s">
        <v>223</v>
      </c>
      <c r="C97" s="344" t="s">
        <v>286</v>
      </c>
      <c r="D97" s="344" t="s">
        <v>288</v>
      </c>
      <c r="E97" s="343" t="s">
        <v>259</v>
      </c>
      <c r="F97" s="296">
        <f>'Пр 7 вед'!G633</f>
        <v>216</v>
      </c>
    </row>
    <row r="98" s="148" customFormat="1" ht="21" spans="1:6">
      <c r="A98" s="334" t="s">
        <v>289</v>
      </c>
      <c r="B98" s="337" t="s">
        <v>223</v>
      </c>
      <c r="C98" s="338" t="s">
        <v>290</v>
      </c>
      <c r="D98" s="338" t="s">
        <v>225</v>
      </c>
      <c r="E98" s="337" t="s">
        <v>226</v>
      </c>
      <c r="F98" s="290">
        <f>+F118+F99</f>
        <v>19853.8</v>
      </c>
    </row>
    <row r="99" s="148" customFormat="1" ht="22.5" spans="1:6">
      <c r="A99" s="339" t="s">
        <v>291</v>
      </c>
      <c r="B99" s="340" t="s">
        <v>223</v>
      </c>
      <c r="C99" s="341" t="s">
        <v>290</v>
      </c>
      <c r="D99" s="341" t="s">
        <v>292</v>
      </c>
      <c r="E99" s="340" t="s">
        <v>226</v>
      </c>
      <c r="F99" s="295">
        <f t="shared" ref="F99:F100" si="18">F100</f>
        <v>16141.8</v>
      </c>
    </row>
    <row r="100" s="148" customFormat="1" ht="33.75" spans="1:6">
      <c r="A100" s="345" t="s">
        <v>293</v>
      </c>
      <c r="B100" s="343" t="s">
        <v>223</v>
      </c>
      <c r="C100" s="344" t="s">
        <v>290</v>
      </c>
      <c r="D100" s="344" t="s">
        <v>294</v>
      </c>
      <c r="E100" s="343" t="s">
        <v>226</v>
      </c>
      <c r="F100" s="296">
        <f t="shared" si="18"/>
        <v>16141.8</v>
      </c>
    </row>
    <row r="101" s="148" customFormat="1" ht="22.5" spans="1:6">
      <c r="A101" s="345" t="s">
        <v>295</v>
      </c>
      <c r="B101" s="343" t="s">
        <v>223</v>
      </c>
      <c r="C101" s="344" t="s">
        <v>290</v>
      </c>
      <c r="D101" s="344" t="s">
        <v>296</v>
      </c>
      <c r="E101" s="343"/>
      <c r="F101" s="296">
        <f>F102+F106+F109+F113</f>
        <v>16141.8</v>
      </c>
    </row>
    <row r="102" s="148" customFormat="1" ht="33.75" spans="1:6">
      <c r="A102" s="345" t="s">
        <v>233</v>
      </c>
      <c r="B102" s="343" t="s">
        <v>223</v>
      </c>
      <c r="C102" s="344" t="s">
        <v>290</v>
      </c>
      <c r="D102" s="344" t="s">
        <v>297</v>
      </c>
      <c r="E102" s="343" t="s">
        <v>234</v>
      </c>
      <c r="F102" s="296">
        <f t="shared" ref="F102" si="19">F103</f>
        <v>10740</v>
      </c>
    </row>
    <row r="103" s="148" customFormat="1" ht="12.75" spans="1:6">
      <c r="A103" s="345" t="s">
        <v>235</v>
      </c>
      <c r="B103" s="343" t="s">
        <v>223</v>
      </c>
      <c r="C103" s="344" t="s">
        <v>290</v>
      </c>
      <c r="D103" s="344" t="s">
        <v>298</v>
      </c>
      <c r="E103" s="343" t="s">
        <v>236</v>
      </c>
      <c r="F103" s="296">
        <f t="shared" ref="F103" si="20">F104+F105</f>
        <v>10740</v>
      </c>
    </row>
    <row r="104" s="148" customFormat="1" ht="12.75" spans="1:6">
      <c r="A104" s="342" t="s">
        <v>237</v>
      </c>
      <c r="B104" s="343" t="s">
        <v>223</v>
      </c>
      <c r="C104" s="344" t="s">
        <v>290</v>
      </c>
      <c r="D104" s="344" t="s">
        <v>298</v>
      </c>
      <c r="E104" s="343" t="s">
        <v>238</v>
      </c>
      <c r="F104" s="296">
        <f>'Пр 7 вед'!G532</f>
        <v>8249</v>
      </c>
    </row>
    <row r="105" s="148" customFormat="1" ht="22.5" spans="1:6">
      <c r="A105" s="342" t="s">
        <v>239</v>
      </c>
      <c r="B105" s="343" t="s">
        <v>223</v>
      </c>
      <c r="C105" s="344" t="s">
        <v>290</v>
      </c>
      <c r="D105" s="344" t="s">
        <v>298</v>
      </c>
      <c r="E105" s="343">
        <v>129</v>
      </c>
      <c r="F105" s="296">
        <f>'Пр 7 вед'!G533</f>
        <v>2491</v>
      </c>
    </row>
    <row r="106" s="268" customFormat="1" ht="33.75" spans="1:6">
      <c r="A106" s="345" t="s">
        <v>233</v>
      </c>
      <c r="B106" s="343" t="s">
        <v>223</v>
      </c>
      <c r="C106" s="344" t="s">
        <v>290</v>
      </c>
      <c r="D106" s="344" t="s">
        <v>299</v>
      </c>
      <c r="E106" s="343">
        <v>100</v>
      </c>
      <c r="F106" s="296">
        <f t="shared" ref="F106:F107" si="21">F107</f>
        <v>157.2</v>
      </c>
    </row>
    <row r="107" s="268" customFormat="1" ht="12.75" spans="1:6">
      <c r="A107" s="345" t="s">
        <v>235</v>
      </c>
      <c r="B107" s="343" t="s">
        <v>223</v>
      </c>
      <c r="C107" s="344" t="s">
        <v>290</v>
      </c>
      <c r="D107" s="344" t="s">
        <v>299</v>
      </c>
      <c r="E107" s="343">
        <v>120</v>
      </c>
      <c r="F107" s="296">
        <f t="shared" si="21"/>
        <v>157.2</v>
      </c>
    </row>
    <row r="108" s="268" customFormat="1" ht="22.5" spans="1:6">
      <c r="A108" s="342" t="s">
        <v>253</v>
      </c>
      <c r="B108" s="343" t="s">
        <v>223</v>
      </c>
      <c r="C108" s="344" t="s">
        <v>290</v>
      </c>
      <c r="D108" s="344" t="s">
        <v>299</v>
      </c>
      <c r="E108" s="343" t="s">
        <v>254</v>
      </c>
      <c r="F108" s="296">
        <f>'Пр 7 вед'!G536</f>
        <v>157.2</v>
      </c>
    </row>
    <row r="109" s="268" customFormat="1" ht="12.75" spans="1:6">
      <c r="A109" s="345" t="s">
        <v>255</v>
      </c>
      <c r="B109" s="343" t="s">
        <v>223</v>
      </c>
      <c r="C109" s="344" t="s">
        <v>290</v>
      </c>
      <c r="D109" s="344" t="s">
        <v>299</v>
      </c>
      <c r="E109" s="343" t="s">
        <v>279</v>
      </c>
      <c r="F109" s="296">
        <f t="shared" ref="F109" si="22">F110</f>
        <v>5223.8</v>
      </c>
    </row>
    <row r="110" s="268" customFormat="1" ht="22.5" spans="1:6">
      <c r="A110" s="345" t="s">
        <v>256</v>
      </c>
      <c r="B110" s="343" t="s">
        <v>223</v>
      </c>
      <c r="C110" s="344" t="s">
        <v>290</v>
      </c>
      <c r="D110" s="344" t="s">
        <v>299</v>
      </c>
      <c r="E110" s="343" t="s">
        <v>280</v>
      </c>
      <c r="F110" s="296">
        <f t="shared" ref="F110" si="23">F112+F111</f>
        <v>5223.8</v>
      </c>
    </row>
    <row r="111" s="268" customFormat="1" ht="22.5" spans="1:6">
      <c r="A111" s="346" t="s">
        <v>257</v>
      </c>
      <c r="B111" s="343" t="s">
        <v>223</v>
      </c>
      <c r="C111" s="344" t="s">
        <v>290</v>
      </c>
      <c r="D111" s="344" t="s">
        <v>299</v>
      </c>
      <c r="E111" s="343">
        <v>242</v>
      </c>
      <c r="F111" s="296">
        <f>'Пр 7 вед'!G539</f>
        <v>2222.685</v>
      </c>
    </row>
    <row r="112" s="268" customFormat="1" ht="12.75" spans="1:6">
      <c r="A112" s="346" t="s">
        <v>258</v>
      </c>
      <c r="B112" s="343" t="s">
        <v>223</v>
      </c>
      <c r="C112" s="344" t="s">
        <v>290</v>
      </c>
      <c r="D112" s="344" t="s">
        <v>299</v>
      </c>
      <c r="E112" s="343" t="s">
        <v>259</v>
      </c>
      <c r="F112" s="296">
        <f>'Пр 7 вед'!G540</f>
        <v>3001.115</v>
      </c>
    </row>
    <row r="113" s="148" customFormat="1" ht="12.75" spans="1:6">
      <c r="A113" s="346" t="s">
        <v>260</v>
      </c>
      <c r="B113" s="343" t="s">
        <v>223</v>
      </c>
      <c r="C113" s="344" t="s">
        <v>290</v>
      </c>
      <c r="D113" s="344" t="s">
        <v>299</v>
      </c>
      <c r="E113" s="343" t="s">
        <v>261</v>
      </c>
      <c r="F113" s="296">
        <f t="shared" ref="F113" si="24">F114</f>
        <v>20.8</v>
      </c>
    </row>
    <row r="114" s="148" customFormat="1" ht="12.75" spans="1:6">
      <c r="A114" s="346" t="s">
        <v>262</v>
      </c>
      <c r="B114" s="343" t="s">
        <v>223</v>
      </c>
      <c r="C114" s="344" t="s">
        <v>290</v>
      </c>
      <c r="D114" s="344" t="s">
        <v>299</v>
      </c>
      <c r="E114" s="343" t="s">
        <v>263</v>
      </c>
      <c r="F114" s="296">
        <f t="shared" ref="F114" si="25">F116+F117+F115</f>
        <v>20.8</v>
      </c>
    </row>
    <row r="115" s="148" customFormat="1" ht="12.75" spans="1:6">
      <c r="A115" s="347" t="s">
        <v>282</v>
      </c>
      <c r="B115" s="343" t="s">
        <v>223</v>
      </c>
      <c r="C115" s="344" t="s">
        <v>290</v>
      </c>
      <c r="D115" s="344" t="s">
        <v>299</v>
      </c>
      <c r="E115" s="343">
        <v>851</v>
      </c>
      <c r="F115" s="296">
        <f>'Пр 7 вед'!G543</f>
        <v>0</v>
      </c>
    </row>
    <row r="116" s="148" customFormat="1" ht="12.75" spans="1:6">
      <c r="A116" s="346" t="s">
        <v>264</v>
      </c>
      <c r="B116" s="343" t="s">
        <v>223</v>
      </c>
      <c r="C116" s="344" t="s">
        <v>290</v>
      </c>
      <c r="D116" s="344" t="s">
        <v>299</v>
      </c>
      <c r="E116" s="343" t="s">
        <v>300</v>
      </c>
      <c r="F116" s="296">
        <f>'Пр 7 вед'!G544</f>
        <v>1.8</v>
      </c>
    </row>
    <row r="117" s="148" customFormat="1" ht="12.75" spans="1:6">
      <c r="A117" s="346" t="s">
        <v>265</v>
      </c>
      <c r="B117" s="343" t="s">
        <v>223</v>
      </c>
      <c r="C117" s="344" t="s">
        <v>290</v>
      </c>
      <c r="D117" s="344" t="s">
        <v>299</v>
      </c>
      <c r="E117" s="343">
        <v>853</v>
      </c>
      <c r="F117" s="296">
        <f>'Пр 7 вед'!G545</f>
        <v>19</v>
      </c>
    </row>
    <row r="118" s="148" customFormat="1" ht="12.75" spans="1:6">
      <c r="A118" s="348" t="s">
        <v>301</v>
      </c>
      <c r="B118" s="340" t="s">
        <v>223</v>
      </c>
      <c r="C118" s="341" t="s">
        <v>290</v>
      </c>
      <c r="D118" s="341" t="s">
        <v>302</v>
      </c>
      <c r="E118" s="340" t="s">
        <v>226</v>
      </c>
      <c r="F118" s="295">
        <f>F119+F123+F126+F130+F133+F137</f>
        <v>3712</v>
      </c>
    </row>
    <row r="119" s="148" customFormat="1" ht="33.75" spans="1:6">
      <c r="A119" s="345" t="s">
        <v>233</v>
      </c>
      <c r="B119" s="343" t="s">
        <v>223</v>
      </c>
      <c r="C119" s="344" t="s">
        <v>290</v>
      </c>
      <c r="D119" s="344" t="s">
        <v>303</v>
      </c>
      <c r="E119" s="343" t="s">
        <v>234</v>
      </c>
      <c r="F119" s="296">
        <f t="shared" ref="F119" si="26">F120</f>
        <v>3452</v>
      </c>
    </row>
    <row r="120" s="148" customFormat="1" ht="12.75" spans="1:6">
      <c r="A120" s="345" t="s">
        <v>235</v>
      </c>
      <c r="B120" s="343" t="s">
        <v>223</v>
      </c>
      <c r="C120" s="344" t="s">
        <v>290</v>
      </c>
      <c r="D120" s="344" t="s">
        <v>303</v>
      </c>
      <c r="E120" s="343" t="s">
        <v>236</v>
      </c>
      <c r="F120" s="296">
        <f t="shared" ref="F120" si="27">F121+F122</f>
        <v>3452</v>
      </c>
    </row>
    <row r="121" s="268" customFormat="1" ht="12.75" spans="1:6">
      <c r="A121" s="342" t="s">
        <v>237</v>
      </c>
      <c r="B121" s="343" t="s">
        <v>223</v>
      </c>
      <c r="C121" s="344" t="s">
        <v>290</v>
      </c>
      <c r="D121" s="344" t="s">
        <v>303</v>
      </c>
      <c r="E121" s="343" t="s">
        <v>238</v>
      </c>
      <c r="F121" s="296">
        <f>'Пр 7 вед'!G993</f>
        <v>2651</v>
      </c>
    </row>
    <row r="122" s="268" customFormat="1" ht="22.5" spans="1:6">
      <c r="A122" s="342" t="s">
        <v>239</v>
      </c>
      <c r="B122" s="343" t="s">
        <v>223</v>
      </c>
      <c r="C122" s="344" t="s">
        <v>290</v>
      </c>
      <c r="D122" s="344" t="s">
        <v>303</v>
      </c>
      <c r="E122" s="343">
        <v>129</v>
      </c>
      <c r="F122" s="296">
        <f>'Пр 7 вед'!G994</f>
        <v>801</v>
      </c>
    </row>
    <row r="123" s="268" customFormat="1" ht="33.75" spans="1:6">
      <c r="A123" s="345" t="s">
        <v>233</v>
      </c>
      <c r="B123" s="343" t="s">
        <v>223</v>
      </c>
      <c r="C123" s="344" t="s">
        <v>290</v>
      </c>
      <c r="D123" s="344" t="s">
        <v>304</v>
      </c>
      <c r="E123" s="343">
        <v>100</v>
      </c>
      <c r="F123" s="296">
        <f t="shared" ref="F123:F124" si="28">F124</f>
        <v>18.6</v>
      </c>
    </row>
    <row r="124" s="148" customFormat="1" ht="12.75" spans="1:6">
      <c r="A124" s="345" t="s">
        <v>235</v>
      </c>
      <c r="B124" s="343" t="s">
        <v>223</v>
      </c>
      <c r="C124" s="344" t="s">
        <v>290</v>
      </c>
      <c r="D124" s="344" t="s">
        <v>304</v>
      </c>
      <c r="E124" s="343">
        <v>120</v>
      </c>
      <c r="F124" s="296">
        <f t="shared" si="28"/>
        <v>18.6</v>
      </c>
    </row>
    <row r="125" s="148" customFormat="1" ht="22.5" spans="1:6">
      <c r="A125" s="342" t="s">
        <v>253</v>
      </c>
      <c r="B125" s="343" t="s">
        <v>223</v>
      </c>
      <c r="C125" s="344" t="s">
        <v>290</v>
      </c>
      <c r="D125" s="344" t="s">
        <v>304</v>
      </c>
      <c r="E125" s="343">
        <v>122</v>
      </c>
      <c r="F125" s="296">
        <f>'Пр 7 вед'!G997</f>
        <v>18.6</v>
      </c>
    </row>
    <row r="126" s="148" customFormat="1" ht="12.75" spans="1:6">
      <c r="A126" s="345" t="s">
        <v>255</v>
      </c>
      <c r="B126" s="343" t="s">
        <v>223</v>
      </c>
      <c r="C126" s="344" t="s">
        <v>290</v>
      </c>
      <c r="D126" s="344" t="s">
        <v>304</v>
      </c>
      <c r="E126" s="343" t="s">
        <v>279</v>
      </c>
      <c r="F126" s="296">
        <f t="shared" ref="F126" si="29">F127</f>
        <v>236.4</v>
      </c>
    </row>
    <row r="127" s="148" customFormat="1" ht="22.5" spans="1:6">
      <c r="A127" s="346" t="s">
        <v>256</v>
      </c>
      <c r="B127" s="343" t="s">
        <v>223</v>
      </c>
      <c r="C127" s="344" t="s">
        <v>290</v>
      </c>
      <c r="D127" s="344" t="s">
        <v>304</v>
      </c>
      <c r="E127" s="343" t="s">
        <v>280</v>
      </c>
      <c r="F127" s="296">
        <f t="shared" ref="F127" si="30">F129+F128</f>
        <v>236.4</v>
      </c>
    </row>
    <row r="128" s="148" customFormat="1" ht="22.5" spans="1:6">
      <c r="A128" s="346" t="s">
        <v>257</v>
      </c>
      <c r="B128" s="343" t="s">
        <v>223</v>
      </c>
      <c r="C128" s="344" t="s">
        <v>290</v>
      </c>
      <c r="D128" s="344" t="s">
        <v>304</v>
      </c>
      <c r="E128" s="343">
        <v>242</v>
      </c>
      <c r="F128" s="296">
        <f>'Пр 7 вед'!G1000</f>
        <v>156</v>
      </c>
    </row>
    <row r="129" s="148" customFormat="1" ht="12.75" spans="1:6">
      <c r="A129" s="346" t="s">
        <v>258</v>
      </c>
      <c r="B129" s="343" t="s">
        <v>223</v>
      </c>
      <c r="C129" s="344" t="s">
        <v>290</v>
      </c>
      <c r="D129" s="344" t="s">
        <v>304</v>
      </c>
      <c r="E129" s="343" t="s">
        <v>259</v>
      </c>
      <c r="F129" s="296">
        <f>'Пр 7 вед'!G1001</f>
        <v>80.4</v>
      </c>
    </row>
    <row r="130" s="148" customFormat="1" ht="12.75" spans="1:6">
      <c r="A130" s="346" t="s">
        <v>242</v>
      </c>
      <c r="B130" s="343" t="s">
        <v>223</v>
      </c>
      <c r="C130" s="344" t="s">
        <v>290</v>
      </c>
      <c r="D130" s="344" t="s">
        <v>304</v>
      </c>
      <c r="E130" s="343">
        <v>300</v>
      </c>
      <c r="F130" s="296">
        <f>F131</f>
        <v>0</v>
      </c>
    </row>
    <row r="131" s="148" customFormat="1" ht="33.75" spans="1:6">
      <c r="A131" s="346" t="s">
        <v>243</v>
      </c>
      <c r="B131" s="343" t="s">
        <v>223</v>
      </c>
      <c r="C131" s="344" t="s">
        <v>290</v>
      </c>
      <c r="D131" s="344" t="s">
        <v>304</v>
      </c>
      <c r="E131" s="343">
        <v>320</v>
      </c>
      <c r="F131" s="296">
        <f>F132</f>
        <v>0</v>
      </c>
    </row>
    <row r="132" s="148" customFormat="1" ht="22.5" spans="1:6">
      <c r="A132" s="346" t="s">
        <v>244</v>
      </c>
      <c r="B132" s="343" t="s">
        <v>223</v>
      </c>
      <c r="C132" s="344" t="s">
        <v>290</v>
      </c>
      <c r="D132" s="344" t="s">
        <v>304</v>
      </c>
      <c r="E132" s="343">
        <v>321</v>
      </c>
      <c r="F132" s="296">
        <f>'Пр 7 вед'!G1004</f>
        <v>0</v>
      </c>
    </row>
    <row r="133" s="148" customFormat="1" ht="12.75" spans="1:6">
      <c r="A133" s="346" t="s">
        <v>260</v>
      </c>
      <c r="B133" s="343" t="s">
        <v>223</v>
      </c>
      <c r="C133" s="344" t="s">
        <v>290</v>
      </c>
      <c r="D133" s="344" t="s">
        <v>304</v>
      </c>
      <c r="E133" s="343" t="s">
        <v>261</v>
      </c>
      <c r="F133" s="296">
        <f t="shared" ref="F133" si="31">F134</f>
        <v>5</v>
      </c>
    </row>
    <row r="134" s="148" customFormat="1" ht="12.75" spans="1:6">
      <c r="A134" s="346" t="s">
        <v>262</v>
      </c>
      <c r="B134" s="343" t="s">
        <v>223</v>
      </c>
      <c r="C134" s="344" t="s">
        <v>290</v>
      </c>
      <c r="D134" s="344" t="s">
        <v>304</v>
      </c>
      <c r="E134" s="343" t="s">
        <v>263</v>
      </c>
      <c r="F134" s="296">
        <f>F135+F136</f>
        <v>5</v>
      </c>
    </row>
    <row r="135" s="148" customFormat="1" ht="12.75" spans="1:6">
      <c r="A135" s="346" t="s">
        <v>264</v>
      </c>
      <c r="B135" s="343" t="s">
        <v>223</v>
      </c>
      <c r="C135" s="344" t="s">
        <v>290</v>
      </c>
      <c r="D135" s="344" t="s">
        <v>304</v>
      </c>
      <c r="E135" s="343">
        <v>852</v>
      </c>
      <c r="F135" s="296">
        <f>'Пр 7 вед'!G1007</f>
        <v>0</v>
      </c>
    </row>
    <row r="136" s="148" customFormat="1" ht="12.75" spans="1:6">
      <c r="A136" s="346" t="s">
        <v>265</v>
      </c>
      <c r="B136" s="343" t="s">
        <v>223</v>
      </c>
      <c r="C136" s="344" t="s">
        <v>290</v>
      </c>
      <c r="D136" s="344" t="s">
        <v>304</v>
      </c>
      <c r="E136" s="343">
        <v>853</v>
      </c>
      <c r="F136" s="296">
        <f>'Пр 7 вед'!G1008</f>
        <v>5</v>
      </c>
    </row>
    <row r="137" s="148" customFormat="1" ht="22.5" spans="1:6">
      <c r="A137" s="346" t="s">
        <v>273</v>
      </c>
      <c r="B137" s="343" t="s">
        <v>223</v>
      </c>
      <c r="C137" s="344" t="s">
        <v>290</v>
      </c>
      <c r="D137" s="344" t="s">
        <v>305</v>
      </c>
      <c r="E137" s="343"/>
      <c r="F137" s="296">
        <f t="shared" ref="F137:F139" si="32">F138</f>
        <v>0</v>
      </c>
    </row>
    <row r="138" s="148" customFormat="1" ht="33.75" spans="1:6">
      <c r="A138" s="345" t="s">
        <v>233</v>
      </c>
      <c r="B138" s="343" t="s">
        <v>223</v>
      </c>
      <c r="C138" s="344" t="s">
        <v>290</v>
      </c>
      <c r="D138" s="344" t="s">
        <v>305</v>
      </c>
      <c r="E138" s="343" t="s">
        <v>234</v>
      </c>
      <c r="F138" s="296">
        <f t="shared" si="32"/>
        <v>0</v>
      </c>
    </row>
    <row r="139" s="148" customFormat="1" ht="12.75" spans="1:6">
      <c r="A139" s="345" t="s">
        <v>235</v>
      </c>
      <c r="B139" s="343" t="s">
        <v>223</v>
      </c>
      <c r="C139" s="344" t="s">
        <v>290</v>
      </c>
      <c r="D139" s="344" t="s">
        <v>305</v>
      </c>
      <c r="E139" s="343" t="s">
        <v>236</v>
      </c>
      <c r="F139" s="296">
        <f t="shared" si="32"/>
        <v>0</v>
      </c>
    </row>
    <row r="140" s="148" customFormat="1" ht="12.75" spans="1:6">
      <c r="A140" s="342" t="s">
        <v>237</v>
      </c>
      <c r="B140" s="343" t="s">
        <v>223</v>
      </c>
      <c r="C140" s="344" t="s">
        <v>290</v>
      </c>
      <c r="D140" s="344" t="s">
        <v>305</v>
      </c>
      <c r="E140" s="343" t="s">
        <v>238</v>
      </c>
      <c r="F140" s="296">
        <f>'Пр 7 вед'!G1011</f>
        <v>0</v>
      </c>
    </row>
    <row r="141" s="148" customFormat="1" ht="22.5" spans="1:6">
      <c r="A141" s="342" t="s">
        <v>239</v>
      </c>
      <c r="B141" s="343" t="s">
        <v>223</v>
      </c>
      <c r="C141" s="344" t="s">
        <v>290</v>
      </c>
      <c r="D141" s="344" t="s">
        <v>305</v>
      </c>
      <c r="E141" s="343">
        <v>129</v>
      </c>
      <c r="F141" s="296">
        <f>'Пр 7 вед'!G1012</f>
        <v>0</v>
      </c>
    </row>
    <row r="142" s="148" customFormat="1" ht="12.75" spans="1:6">
      <c r="A142" s="349" t="s">
        <v>306</v>
      </c>
      <c r="B142" s="337" t="s">
        <v>223</v>
      </c>
      <c r="C142" s="338" t="s">
        <v>307</v>
      </c>
      <c r="D142" s="338"/>
      <c r="E142" s="350"/>
      <c r="F142" s="290">
        <f t="shared" ref="F142:F145" si="33">F143</f>
        <v>0</v>
      </c>
    </row>
    <row r="143" s="148" customFormat="1" ht="12.75" spans="1:6">
      <c r="A143" s="346" t="s">
        <v>308</v>
      </c>
      <c r="B143" s="343" t="s">
        <v>223</v>
      </c>
      <c r="C143" s="344" t="s">
        <v>307</v>
      </c>
      <c r="D143" s="344" t="s">
        <v>309</v>
      </c>
      <c r="E143" s="351"/>
      <c r="F143" s="296">
        <f t="shared" si="33"/>
        <v>0</v>
      </c>
    </row>
    <row r="144" s="148" customFormat="1" ht="12.75" spans="1:6">
      <c r="A144" s="345" t="s">
        <v>255</v>
      </c>
      <c r="B144" s="343" t="s">
        <v>223</v>
      </c>
      <c r="C144" s="344" t="s">
        <v>307</v>
      </c>
      <c r="D144" s="344" t="s">
        <v>309</v>
      </c>
      <c r="E144" s="351">
        <v>800</v>
      </c>
      <c r="F144" s="296">
        <f t="shared" si="33"/>
        <v>0</v>
      </c>
    </row>
    <row r="145" s="148" customFormat="1" ht="22.5" spans="1:6">
      <c r="A145" s="345" t="s">
        <v>256</v>
      </c>
      <c r="B145" s="343" t="s">
        <v>223</v>
      </c>
      <c r="C145" s="344" t="s">
        <v>307</v>
      </c>
      <c r="D145" s="344" t="s">
        <v>309</v>
      </c>
      <c r="E145" s="351">
        <v>800</v>
      </c>
      <c r="F145" s="296">
        <f t="shared" si="33"/>
        <v>0</v>
      </c>
    </row>
    <row r="146" s="148" customFormat="1" ht="12.75" spans="1:6">
      <c r="A146" s="345" t="s">
        <v>310</v>
      </c>
      <c r="B146" s="343" t="s">
        <v>223</v>
      </c>
      <c r="C146" s="344" t="s">
        <v>307</v>
      </c>
      <c r="D146" s="344" t="s">
        <v>309</v>
      </c>
      <c r="E146" s="351">
        <v>880</v>
      </c>
      <c r="F146" s="296">
        <f>'Пр 7 вед'!G638</f>
        <v>0</v>
      </c>
    </row>
    <row r="147" s="148" customFormat="1" ht="12.75" spans="1:6">
      <c r="A147" s="349" t="s">
        <v>311</v>
      </c>
      <c r="B147" s="337" t="s">
        <v>223</v>
      </c>
      <c r="C147" s="338" t="s">
        <v>312</v>
      </c>
      <c r="D147" s="338"/>
      <c r="E147" s="337"/>
      <c r="F147" s="290">
        <f t="shared" ref="F147:F150" si="34">F148</f>
        <v>1500</v>
      </c>
    </row>
    <row r="148" s="148" customFormat="1" ht="12.75" spans="1:6">
      <c r="A148" s="346" t="s">
        <v>313</v>
      </c>
      <c r="B148" s="343" t="s">
        <v>223</v>
      </c>
      <c r="C148" s="344" t="s">
        <v>312</v>
      </c>
      <c r="D148" s="344" t="s">
        <v>314</v>
      </c>
      <c r="E148" s="343"/>
      <c r="F148" s="296">
        <f t="shared" si="34"/>
        <v>1500</v>
      </c>
    </row>
    <row r="149" s="148" customFormat="1" ht="12.75" spans="1:6">
      <c r="A149" s="342" t="s">
        <v>315</v>
      </c>
      <c r="B149" s="343" t="s">
        <v>223</v>
      </c>
      <c r="C149" s="344" t="s">
        <v>312</v>
      </c>
      <c r="D149" s="344" t="s">
        <v>314</v>
      </c>
      <c r="E149" s="343">
        <v>800</v>
      </c>
      <c r="F149" s="296">
        <f t="shared" si="34"/>
        <v>1500</v>
      </c>
    </row>
    <row r="150" s="148" customFormat="1" ht="22.5" spans="1:6">
      <c r="A150" s="345" t="s">
        <v>256</v>
      </c>
      <c r="B150" s="343" t="s">
        <v>223</v>
      </c>
      <c r="C150" s="344" t="s">
        <v>312</v>
      </c>
      <c r="D150" s="344" t="s">
        <v>314</v>
      </c>
      <c r="E150" s="343">
        <v>800</v>
      </c>
      <c r="F150" s="296">
        <f t="shared" si="34"/>
        <v>1500</v>
      </c>
    </row>
    <row r="151" s="148" customFormat="1" ht="22.5" spans="1:6">
      <c r="A151" s="346" t="s">
        <v>316</v>
      </c>
      <c r="B151" s="343" t="s">
        <v>223</v>
      </c>
      <c r="C151" s="344" t="s">
        <v>312</v>
      </c>
      <c r="D151" s="344" t="s">
        <v>314</v>
      </c>
      <c r="E151" s="343">
        <v>870</v>
      </c>
      <c r="F151" s="296">
        <f>'Пр 7 вед'!G643</f>
        <v>1500</v>
      </c>
    </row>
    <row r="152" s="148" customFormat="1" ht="12.75" spans="1:6">
      <c r="A152" s="334" t="s">
        <v>317</v>
      </c>
      <c r="B152" s="337" t="s">
        <v>223</v>
      </c>
      <c r="C152" s="338" t="s">
        <v>318</v>
      </c>
      <c r="D152" s="338"/>
      <c r="E152" s="337"/>
      <c r="F152" s="290">
        <f>F174+F180+F153+F170</f>
        <v>7365</v>
      </c>
    </row>
    <row r="153" s="148" customFormat="1" ht="22.5" spans="1:6">
      <c r="A153" s="345" t="s">
        <v>319</v>
      </c>
      <c r="B153" s="343" t="s">
        <v>223</v>
      </c>
      <c r="C153" s="344" t="s">
        <v>318</v>
      </c>
      <c r="D153" s="344" t="s">
        <v>320</v>
      </c>
      <c r="E153" s="343"/>
      <c r="F153" s="296">
        <f t="shared" ref="F153" si="35">F161+F165+F154</f>
        <v>6130</v>
      </c>
    </row>
    <row r="154" s="148" customFormat="1" ht="22.5" spans="1:6">
      <c r="A154" s="352" t="s">
        <v>321</v>
      </c>
      <c r="B154" s="343" t="s">
        <v>223</v>
      </c>
      <c r="C154" s="344" t="s">
        <v>318</v>
      </c>
      <c r="D154" s="344" t="s">
        <v>322</v>
      </c>
      <c r="E154" s="343"/>
      <c r="F154" s="296">
        <f>F155+F158</f>
        <v>2333</v>
      </c>
    </row>
    <row r="155" s="148" customFormat="1" ht="33.75" spans="1:6">
      <c r="A155" s="345" t="s">
        <v>233</v>
      </c>
      <c r="B155" s="343" t="s">
        <v>223</v>
      </c>
      <c r="C155" s="344" t="s">
        <v>318</v>
      </c>
      <c r="D155" s="344" t="s">
        <v>322</v>
      </c>
      <c r="E155" s="343">
        <v>100</v>
      </c>
      <c r="F155" s="296">
        <f t="shared" ref="F155:F156" si="36">F156</f>
        <v>106</v>
      </c>
    </row>
    <row r="156" s="148" customFormat="1" ht="12.75" spans="1:6">
      <c r="A156" s="345" t="s">
        <v>235</v>
      </c>
      <c r="B156" s="343" t="s">
        <v>223</v>
      </c>
      <c r="C156" s="344" t="s">
        <v>318</v>
      </c>
      <c r="D156" s="344" t="s">
        <v>322</v>
      </c>
      <c r="E156" s="343">
        <v>120</v>
      </c>
      <c r="F156" s="296">
        <f t="shared" si="36"/>
        <v>106</v>
      </c>
    </row>
    <row r="157" s="148" customFormat="1" ht="22.5" spans="1:6">
      <c r="A157" s="342" t="s">
        <v>253</v>
      </c>
      <c r="B157" s="343" t="s">
        <v>223</v>
      </c>
      <c r="C157" s="344" t="s">
        <v>318</v>
      </c>
      <c r="D157" s="344" t="s">
        <v>322</v>
      </c>
      <c r="E157" s="343">
        <v>122</v>
      </c>
      <c r="F157" s="296">
        <f>'Пр 7 вед'!G649</f>
        <v>106</v>
      </c>
    </row>
    <row r="158" s="148" customFormat="1" ht="12.75" spans="1:6">
      <c r="A158" s="345" t="s">
        <v>255</v>
      </c>
      <c r="B158" s="343" t="s">
        <v>223</v>
      </c>
      <c r="C158" s="344" t="s">
        <v>318</v>
      </c>
      <c r="D158" s="344" t="s">
        <v>322</v>
      </c>
      <c r="E158" s="343">
        <v>200</v>
      </c>
      <c r="F158" s="296">
        <f>F159</f>
        <v>2227</v>
      </c>
    </row>
    <row r="159" s="148" customFormat="1" ht="22.5" spans="1:6">
      <c r="A159" s="345" t="s">
        <v>256</v>
      </c>
      <c r="B159" s="343" t="s">
        <v>223</v>
      </c>
      <c r="C159" s="344" t="s">
        <v>318</v>
      </c>
      <c r="D159" s="344" t="s">
        <v>322</v>
      </c>
      <c r="E159" s="343">
        <v>240</v>
      </c>
      <c r="F159" s="296">
        <f>F160</f>
        <v>2227</v>
      </c>
    </row>
    <row r="160" s="148" customFormat="1" ht="12.75" spans="1:6">
      <c r="A160" s="346" t="s">
        <v>258</v>
      </c>
      <c r="B160" s="343" t="s">
        <v>223</v>
      </c>
      <c r="C160" s="344" t="s">
        <v>318</v>
      </c>
      <c r="D160" s="344" t="s">
        <v>322</v>
      </c>
      <c r="E160" s="343">
        <v>244</v>
      </c>
      <c r="F160" s="296">
        <f>'Пр 7 вед'!G652</f>
        <v>2227</v>
      </c>
    </row>
    <row r="161" s="148" customFormat="1" ht="33.75" spans="1:6">
      <c r="A161" s="352" t="s">
        <v>323</v>
      </c>
      <c r="B161" s="343" t="s">
        <v>223</v>
      </c>
      <c r="C161" s="344" t="s">
        <v>318</v>
      </c>
      <c r="D161" s="344" t="s">
        <v>324</v>
      </c>
      <c r="E161" s="343"/>
      <c r="F161" s="296">
        <f t="shared" ref="F161:F163" si="37">F162</f>
        <v>50</v>
      </c>
    </row>
    <row r="162" s="148" customFormat="1" ht="12.75" spans="1:6">
      <c r="A162" s="345" t="s">
        <v>255</v>
      </c>
      <c r="B162" s="343" t="s">
        <v>223</v>
      </c>
      <c r="C162" s="344" t="s">
        <v>318</v>
      </c>
      <c r="D162" s="344" t="s">
        <v>324</v>
      </c>
      <c r="E162" s="343" t="s">
        <v>279</v>
      </c>
      <c r="F162" s="296">
        <f t="shared" si="37"/>
        <v>50</v>
      </c>
    </row>
    <row r="163" s="148" customFormat="1" ht="22.5" spans="1:6">
      <c r="A163" s="345" t="s">
        <v>256</v>
      </c>
      <c r="B163" s="343" t="s">
        <v>223</v>
      </c>
      <c r="C163" s="344" t="s">
        <v>318</v>
      </c>
      <c r="D163" s="344" t="s">
        <v>324</v>
      </c>
      <c r="E163" s="343" t="s">
        <v>280</v>
      </c>
      <c r="F163" s="296">
        <f t="shared" si="37"/>
        <v>50</v>
      </c>
    </row>
    <row r="164" s="148" customFormat="1" ht="12.75" spans="1:6">
      <c r="A164" s="346" t="s">
        <v>258</v>
      </c>
      <c r="B164" s="343" t="s">
        <v>223</v>
      </c>
      <c r="C164" s="344" t="s">
        <v>318</v>
      </c>
      <c r="D164" s="344" t="s">
        <v>324</v>
      </c>
      <c r="E164" s="343" t="s">
        <v>259</v>
      </c>
      <c r="F164" s="296">
        <f>'Пр 7 вед'!G656</f>
        <v>50</v>
      </c>
    </row>
    <row r="165" s="148" customFormat="1" ht="22.5" spans="1:6">
      <c r="A165" s="346" t="s">
        <v>325</v>
      </c>
      <c r="B165" s="343" t="s">
        <v>223</v>
      </c>
      <c r="C165" s="344" t="s">
        <v>318</v>
      </c>
      <c r="D165" s="344" t="s">
        <v>326</v>
      </c>
      <c r="E165" s="343"/>
      <c r="F165" s="298">
        <f t="shared" ref="F165:F166" si="38">F166</f>
        <v>3747</v>
      </c>
    </row>
    <row r="166" s="148" customFormat="1" ht="12.75" spans="1:6">
      <c r="A166" s="345" t="s">
        <v>255</v>
      </c>
      <c r="B166" s="343" t="s">
        <v>223</v>
      </c>
      <c r="C166" s="344" t="s">
        <v>318</v>
      </c>
      <c r="D166" s="344" t="s">
        <v>326</v>
      </c>
      <c r="E166" s="343" t="s">
        <v>279</v>
      </c>
      <c r="F166" s="298">
        <f t="shared" si="38"/>
        <v>3747</v>
      </c>
    </row>
    <row r="167" s="148" customFormat="1" ht="22.5" spans="1:6">
      <c r="A167" s="345" t="s">
        <v>256</v>
      </c>
      <c r="B167" s="343" t="s">
        <v>223</v>
      </c>
      <c r="C167" s="344" t="s">
        <v>318</v>
      </c>
      <c r="D167" s="344" t="s">
        <v>326</v>
      </c>
      <c r="E167" s="343" t="s">
        <v>280</v>
      </c>
      <c r="F167" s="298">
        <f t="shared" ref="F167" si="39">F169+F168</f>
        <v>3747</v>
      </c>
    </row>
    <row r="168" ht="22.5" spans="1:6">
      <c r="A168" s="346" t="s">
        <v>257</v>
      </c>
      <c r="B168" s="343" t="s">
        <v>223</v>
      </c>
      <c r="C168" s="344" t="s">
        <v>318</v>
      </c>
      <c r="D168" s="344" t="s">
        <v>326</v>
      </c>
      <c r="E168" s="343">
        <v>242</v>
      </c>
      <c r="F168" s="296">
        <f>'Пр 7 вед'!G660</f>
        <v>390</v>
      </c>
    </row>
    <row r="169" ht="12" spans="1:6">
      <c r="A169" s="346" t="s">
        <v>258</v>
      </c>
      <c r="B169" s="343" t="s">
        <v>223</v>
      </c>
      <c r="C169" s="344" t="s">
        <v>318</v>
      </c>
      <c r="D169" s="344" t="s">
        <v>326</v>
      </c>
      <c r="E169" s="343" t="s">
        <v>259</v>
      </c>
      <c r="F169" s="296">
        <f>'Пр 7 вед'!G661</f>
        <v>3357</v>
      </c>
    </row>
    <row r="170" ht="12" spans="1:6">
      <c r="A170" s="353" t="s">
        <v>327</v>
      </c>
      <c r="B170" s="343" t="s">
        <v>223</v>
      </c>
      <c r="C170" s="344" t="s">
        <v>318</v>
      </c>
      <c r="D170" s="344" t="s">
        <v>328</v>
      </c>
      <c r="E170" s="343"/>
      <c r="F170" s="296">
        <f t="shared" ref="F170:F172" si="40">F171</f>
        <v>130</v>
      </c>
    </row>
    <row r="171" s="148" customFormat="1" ht="12.75" spans="1:6">
      <c r="A171" s="346" t="s">
        <v>260</v>
      </c>
      <c r="B171" s="343" t="s">
        <v>223</v>
      </c>
      <c r="C171" s="344" t="s">
        <v>318</v>
      </c>
      <c r="D171" s="344" t="s">
        <v>328</v>
      </c>
      <c r="E171" s="343" t="s">
        <v>261</v>
      </c>
      <c r="F171" s="296">
        <f t="shared" si="40"/>
        <v>130</v>
      </c>
    </row>
    <row r="172" s="148" customFormat="1" ht="12.75" spans="1:6">
      <c r="A172" s="346" t="s">
        <v>262</v>
      </c>
      <c r="B172" s="343" t="s">
        <v>223</v>
      </c>
      <c r="C172" s="344" t="s">
        <v>318</v>
      </c>
      <c r="D172" s="344" t="s">
        <v>328</v>
      </c>
      <c r="E172" s="343" t="s">
        <v>263</v>
      </c>
      <c r="F172" s="296">
        <f t="shared" si="40"/>
        <v>130</v>
      </c>
    </row>
    <row r="173" s="148" customFormat="1" ht="12.75" spans="1:6">
      <c r="A173" s="346" t="s">
        <v>265</v>
      </c>
      <c r="B173" s="343" t="s">
        <v>223</v>
      </c>
      <c r="C173" s="344" t="s">
        <v>318</v>
      </c>
      <c r="D173" s="344" t="s">
        <v>328</v>
      </c>
      <c r="E173" s="343">
        <v>853</v>
      </c>
      <c r="F173" s="296">
        <f>'Пр 7 вед'!G665</f>
        <v>130</v>
      </c>
    </row>
    <row r="174" s="148" customFormat="1" ht="22.5" spans="1:6">
      <c r="A174" s="342" t="s">
        <v>329</v>
      </c>
      <c r="B174" s="343" t="s">
        <v>223</v>
      </c>
      <c r="C174" s="344" t="s">
        <v>318</v>
      </c>
      <c r="D174" s="344" t="s">
        <v>330</v>
      </c>
      <c r="E174" s="343"/>
      <c r="F174" s="296">
        <f>F176+F178</f>
        <v>0</v>
      </c>
    </row>
    <row r="175" s="148" customFormat="1" ht="12.75" spans="1:6">
      <c r="A175" s="345" t="s">
        <v>255</v>
      </c>
      <c r="B175" s="343" t="s">
        <v>223</v>
      </c>
      <c r="C175" s="344" t="s">
        <v>318</v>
      </c>
      <c r="D175" s="344" t="s">
        <v>330</v>
      </c>
      <c r="E175" s="343">
        <v>200</v>
      </c>
      <c r="F175" s="296">
        <f t="shared" ref="F175:F176" si="41">F176</f>
        <v>0</v>
      </c>
    </row>
    <row r="176" s="148" customFormat="1" ht="22.5" spans="1:6">
      <c r="A176" s="345" t="s">
        <v>256</v>
      </c>
      <c r="B176" s="343" t="s">
        <v>223</v>
      </c>
      <c r="C176" s="344" t="s">
        <v>318</v>
      </c>
      <c r="D176" s="344" t="s">
        <v>330</v>
      </c>
      <c r="E176" s="343">
        <v>240</v>
      </c>
      <c r="F176" s="296">
        <f t="shared" si="41"/>
        <v>0</v>
      </c>
    </row>
    <row r="177" s="148" customFormat="1" ht="12.75" spans="1:6">
      <c r="A177" s="346" t="s">
        <v>258</v>
      </c>
      <c r="B177" s="343" t="s">
        <v>223</v>
      </c>
      <c r="C177" s="344" t="s">
        <v>318</v>
      </c>
      <c r="D177" s="344" t="s">
        <v>330</v>
      </c>
      <c r="E177" s="343">
        <v>244</v>
      </c>
      <c r="F177" s="296">
        <f>'Пр 7 вед'!G669</f>
        <v>0</v>
      </c>
    </row>
    <row r="178" ht="12" spans="1:6">
      <c r="A178" s="345" t="s">
        <v>331</v>
      </c>
      <c r="B178" s="343" t="s">
        <v>223</v>
      </c>
      <c r="C178" s="344" t="s">
        <v>318</v>
      </c>
      <c r="D178" s="344" t="s">
        <v>330</v>
      </c>
      <c r="E178" s="343">
        <v>500</v>
      </c>
      <c r="F178" s="296">
        <f>F179</f>
        <v>0</v>
      </c>
    </row>
    <row r="179" ht="12" spans="1:6">
      <c r="A179" s="345" t="s">
        <v>332</v>
      </c>
      <c r="B179" s="343" t="s">
        <v>223</v>
      </c>
      <c r="C179" s="344" t="s">
        <v>318</v>
      </c>
      <c r="D179" s="344" t="s">
        <v>330</v>
      </c>
      <c r="E179" s="343">
        <v>530</v>
      </c>
      <c r="F179" s="296">
        <f>'Пр 7 вед'!G550</f>
        <v>0</v>
      </c>
    </row>
    <row r="180" s="148" customFormat="1" ht="33.75" spans="1:6">
      <c r="A180" s="354" t="s">
        <v>333</v>
      </c>
      <c r="B180" s="340" t="s">
        <v>223</v>
      </c>
      <c r="C180" s="341" t="s">
        <v>318</v>
      </c>
      <c r="D180" s="341" t="s">
        <v>334</v>
      </c>
      <c r="E180" s="340" t="s">
        <v>226</v>
      </c>
      <c r="F180" s="295">
        <f>F181+F186</f>
        <v>1105</v>
      </c>
    </row>
    <row r="181" s="148" customFormat="1" ht="33.75" spans="1:6">
      <c r="A181" s="345" t="s">
        <v>233</v>
      </c>
      <c r="B181" s="343" t="s">
        <v>223</v>
      </c>
      <c r="C181" s="344" t="s">
        <v>318</v>
      </c>
      <c r="D181" s="344" t="s">
        <v>334</v>
      </c>
      <c r="E181" s="343" t="s">
        <v>234</v>
      </c>
      <c r="F181" s="296">
        <f t="shared" ref="F181" si="42">F182</f>
        <v>840.311</v>
      </c>
    </row>
    <row r="182" s="148" customFormat="1" ht="12.75" spans="1:6">
      <c r="A182" s="345" t="s">
        <v>235</v>
      </c>
      <c r="B182" s="343" t="s">
        <v>223</v>
      </c>
      <c r="C182" s="344" t="s">
        <v>318</v>
      </c>
      <c r="D182" s="344" t="s">
        <v>334</v>
      </c>
      <c r="E182" s="343" t="s">
        <v>236</v>
      </c>
      <c r="F182" s="296">
        <f t="shared" ref="F182" si="43">F183+F184</f>
        <v>840.311</v>
      </c>
    </row>
    <row r="183" ht="12" spans="1:6">
      <c r="A183" s="342" t="s">
        <v>237</v>
      </c>
      <c r="B183" s="343" t="s">
        <v>223</v>
      </c>
      <c r="C183" s="344" t="s">
        <v>318</v>
      </c>
      <c r="D183" s="344" t="s">
        <v>334</v>
      </c>
      <c r="E183" s="343" t="s">
        <v>238</v>
      </c>
      <c r="F183" s="296">
        <f>'Пр 7 вед'!G673</f>
        <v>645.4</v>
      </c>
    </row>
    <row r="184" s="148" customFormat="1" ht="22.5" spans="1:6">
      <c r="A184" s="342" t="s">
        <v>239</v>
      </c>
      <c r="B184" s="343" t="s">
        <v>223</v>
      </c>
      <c r="C184" s="344" t="s">
        <v>318</v>
      </c>
      <c r="D184" s="344" t="s">
        <v>334</v>
      </c>
      <c r="E184" s="343">
        <v>129</v>
      </c>
      <c r="F184" s="296">
        <f>'Пр 7 вед'!G674</f>
        <v>194.911</v>
      </c>
    </row>
    <row r="185" ht="12" spans="1:6">
      <c r="A185" s="345" t="s">
        <v>255</v>
      </c>
      <c r="B185" s="343" t="s">
        <v>223</v>
      </c>
      <c r="C185" s="344" t="s">
        <v>318</v>
      </c>
      <c r="D185" s="344" t="s">
        <v>334</v>
      </c>
      <c r="E185" s="343">
        <v>200</v>
      </c>
      <c r="F185" s="296">
        <f t="shared" ref="F185" si="44">F186</f>
        <v>264.689</v>
      </c>
    </row>
    <row r="186" ht="22.5" spans="1:6">
      <c r="A186" s="345" t="s">
        <v>256</v>
      </c>
      <c r="B186" s="343" t="s">
        <v>223</v>
      </c>
      <c r="C186" s="344" t="s">
        <v>318</v>
      </c>
      <c r="D186" s="344" t="s">
        <v>334</v>
      </c>
      <c r="E186" s="343" t="s">
        <v>280</v>
      </c>
      <c r="F186" s="296">
        <f t="shared" ref="F186" si="45">F188+F187</f>
        <v>264.689</v>
      </c>
    </row>
    <row r="187" s="148" customFormat="1" ht="22.5" spans="1:6">
      <c r="A187" s="346" t="s">
        <v>257</v>
      </c>
      <c r="B187" s="343" t="s">
        <v>223</v>
      </c>
      <c r="C187" s="344" t="s">
        <v>318</v>
      </c>
      <c r="D187" s="344" t="s">
        <v>334</v>
      </c>
      <c r="E187" s="343">
        <v>242</v>
      </c>
      <c r="F187" s="296">
        <f>'Пр 7 вед'!G677</f>
        <v>0</v>
      </c>
    </row>
    <row r="188" s="148" customFormat="1" ht="12.75" spans="1:6">
      <c r="A188" s="346" t="s">
        <v>258</v>
      </c>
      <c r="B188" s="343" t="s">
        <v>223</v>
      </c>
      <c r="C188" s="344" t="s">
        <v>318</v>
      </c>
      <c r="D188" s="344" t="s">
        <v>334</v>
      </c>
      <c r="E188" s="343" t="s">
        <v>259</v>
      </c>
      <c r="F188" s="296">
        <f>'Пр 7 вед'!G678</f>
        <v>264.689</v>
      </c>
    </row>
    <row r="189" s="148" customFormat="1" ht="12.75" spans="1:6">
      <c r="A189" s="334" t="s">
        <v>335</v>
      </c>
      <c r="B189" s="338" t="s">
        <v>228</v>
      </c>
      <c r="C189" s="338"/>
      <c r="D189" s="338"/>
      <c r="E189" s="337"/>
      <c r="F189" s="290">
        <f t="shared" ref="F189:F190" si="46">F190</f>
        <v>3588.6</v>
      </c>
    </row>
    <row r="190" s="148" customFormat="1" ht="12.75" spans="1:6">
      <c r="A190" s="334" t="s">
        <v>336</v>
      </c>
      <c r="B190" s="338" t="s">
        <v>228</v>
      </c>
      <c r="C190" s="338" t="s">
        <v>248</v>
      </c>
      <c r="D190" s="338"/>
      <c r="E190" s="344"/>
      <c r="F190" s="290">
        <f t="shared" si="46"/>
        <v>3588.6</v>
      </c>
    </row>
    <row r="191" ht="12" spans="1:6">
      <c r="A191" s="345" t="s">
        <v>337</v>
      </c>
      <c r="B191" s="344" t="s">
        <v>228</v>
      </c>
      <c r="C191" s="344" t="s">
        <v>248</v>
      </c>
      <c r="D191" s="355" t="s">
        <v>338</v>
      </c>
      <c r="E191" s="343"/>
      <c r="F191" s="296">
        <f>F192+F200</f>
        <v>3588.6</v>
      </c>
    </row>
    <row r="192" ht="45" spans="1:6">
      <c r="A192" s="348" t="s">
        <v>339</v>
      </c>
      <c r="B192" s="341" t="s">
        <v>228</v>
      </c>
      <c r="C192" s="341" t="s">
        <v>248</v>
      </c>
      <c r="D192" s="341" t="s">
        <v>340</v>
      </c>
      <c r="E192" s="340"/>
      <c r="F192" s="295">
        <f>F193+F197</f>
        <v>996.7</v>
      </c>
    </row>
    <row r="193" ht="33.75" spans="1:6">
      <c r="A193" s="345" t="s">
        <v>233</v>
      </c>
      <c r="B193" s="344" t="s">
        <v>228</v>
      </c>
      <c r="C193" s="344" t="s">
        <v>248</v>
      </c>
      <c r="D193" s="344" t="s">
        <v>340</v>
      </c>
      <c r="E193" s="343" t="s">
        <v>234</v>
      </c>
      <c r="F193" s="296">
        <f t="shared" ref="F193" si="47">F194</f>
        <v>804.272</v>
      </c>
    </row>
    <row r="194" ht="12" spans="1:6">
      <c r="A194" s="345" t="s">
        <v>341</v>
      </c>
      <c r="B194" s="344" t="s">
        <v>228</v>
      </c>
      <c r="C194" s="344" t="s">
        <v>248</v>
      </c>
      <c r="D194" s="344" t="s">
        <v>340</v>
      </c>
      <c r="E194" s="343">
        <v>110</v>
      </c>
      <c r="F194" s="296">
        <f>F195+F196</f>
        <v>804.272</v>
      </c>
    </row>
    <row r="195" ht="12" spans="1:6">
      <c r="A195" s="345" t="s">
        <v>342</v>
      </c>
      <c r="B195" s="344" t="s">
        <v>228</v>
      </c>
      <c r="C195" s="344" t="s">
        <v>248</v>
      </c>
      <c r="D195" s="344" t="s">
        <v>340</v>
      </c>
      <c r="E195" s="343">
        <v>111</v>
      </c>
      <c r="F195" s="296">
        <f>'Пр 7 вед'!G685</f>
        <v>617.72</v>
      </c>
    </row>
    <row r="196" ht="22.5" spans="1:6">
      <c r="A196" s="342" t="s">
        <v>343</v>
      </c>
      <c r="B196" s="344" t="s">
        <v>228</v>
      </c>
      <c r="C196" s="344" t="s">
        <v>248</v>
      </c>
      <c r="D196" s="344" t="s">
        <v>340</v>
      </c>
      <c r="E196" s="343">
        <v>119</v>
      </c>
      <c r="F196" s="296">
        <f>'Пр 7 вед'!G686</f>
        <v>186.552</v>
      </c>
    </row>
    <row r="197" ht="12" spans="1:6">
      <c r="A197" s="345" t="s">
        <v>255</v>
      </c>
      <c r="B197" s="344" t="s">
        <v>228</v>
      </c>
      <c r="C197" s="344" t="s">
        <v>248</v>
      </c>
      <c r="D197" s="344" t="s">
        <v>340</v>
      </c>
      <c r="E197" s="343">
        <v>200</v>
      </c>
      <c r="F197" s="296">
        <f t="shared" ref="F197:F198" si="48">F198</f>
        <v>192.428</v>
      </c>
    </row>
    <row r="198" ht="22.5" spans="1:6">
      <c r="A198" s="345" t="s">
        <v>256</v>
      </c>
      <c r="B198" s="344" t="s">
        <v>228</v>
      </c>
      <c r="C198" s="344" t="s">
        <v>248</v>
      </c>
      <c r="D198" s="344" t="s">
        <v>340</v>
      </c>
      <c r="E198" s="343" t="s">
        <v>280</v>
      </c>
      <c r="F198" s="296">
        <f t="shared" si="48"/>
        <v>192.428</v>
      </c>
    </row>
    <row r="199" ht="12" spans="1:6">
      <c r="A199" s="346" t="s">
        <v>258</v>
      </c>
      <c r="B199" s="344" t="s">
        <v>228</v>
      </c>
      <c r="C199" s="344" t="s">
        <v>248</v>
      </c>
      <c r="D199" s="344" t="s">
        <v>340</v>
      </c>
      <c r="E199" s="343" t="s">
        <v>259</v>
      </c>
      <c r="F199" s="296">
        <f>'Пр 7 вед'!G689</f>
        <v>192.428</v>
      </c>
    </row>
    <row r="200" ht="12" spans="1:6">
      <c r="A200" s="345" t="s">
        <v>331</v>
      </c>
      <c r="B200" s="344" t="s">
        <v>228</v>
      </c>
      <c r="C200" s="344" t="s">
        <v>248</v>
      </c>
      <c r="D200" s="344" t="s">
        <v>340</v>
      </c>
      <c r="E200" s="344" t="s">
        <v>344</v>
      </c>
      <c r="F200" s="296">
        <f>F201</f>
        <v>2591.9</v>
      </c>
    </row>
    <row r="201" ht="12" spans="1:6">
      <c r="A201" s="345" t="s">
        <v>332</v>
      </c>
      <c r="B201" s="344" t="s">
        <v>228</v>
      </c>
      <c r="C201" s="344" t="s">
        <v>248</v>
      </c>
      <c r="D201" s="344" t="s">
        <v>340</v>
      </c>
      <c r="E201" s="344" t="s">
        <v>345</v>
      </c>
      <c r="F201" s="296">
        <f>'Пр 7 вед'!G556</f>
        <v>2591.9</v>
      </c>
    </row>
    <row r="202" s="270" customFormat="1" ht="21" spans="1:6">
      <c r="A202" s="334" t="s">
        <v>346</v>
      </c>
      <c r="B202" s="337" t="s">
        <v>248</v>
      </c>
      <c r="C202" s="338" t="s">
        <v>224</v>
      </c>
      <c r="D202" s="338" t="s">
        <v>225</v>
      </c>
      <c r="E202" s="337" t="s">
        <v>226</v>
      </c>
      <c r="F202" s="290">
        <f>F203+F231</f>
        <v>4610</v>
      </c>
    </row>
    <row r="203" ht="21" spans="1:6">
      <c r="A203" s="334" t="s">
        <v>347</v>
      </c>
      <c r="B203" s="337" t="s">
        <v>248</v>
      </c>
      <c r="C203" s="338" t="s">
        <v>348</v>
      </c>
      <c r="D203" s="338"/>
      <c r="E203" s="337"/>
      <c r="F203" s="290">
        <f>F204+F213+F217</f>
        <v>3725</v>
      </c>
    </row>
    <row r="204" ht="12" spans="1:6">
      <c r="A204" s="342" t="s">
        <v>349</v>
      </c>
      <c r="B204" s="343" t="s">
        <v>248</v>
      </c>
      <c r="C204" s="344" t="s">
        <v>348</v>
      </c>
      <c r="D204" s="344" t="s">
        <v>350</v>
      </c>
      <c r="E204" s="343"/>
      <c r="F204" s="296">
        <f t="shared" ref="F204" si="49">F205+F209</f>
        <v>3240</v>
      </c>
    </row>
    <row r="205" ht="33.75" spans="1:6">
      <c r="A205" s="345" t="s">
        <v>233</v>
      </c>
      <c r="B205" s="343" t="s">
        <v>248</v>
      </c>
      <c r="C205" s="344" t="s">
        <v>348</v>
      </c>
      <c r="D205" s="344" t="s">
        <v>350</v>
      </c>
      <c r="E205" s="343" t="s">
        <v>234</v>
      </c>
      <c r="F205" s="296">
        <f t="shared" ref="F205" si="50">F206</f>
        <v>3151</v>
      </c>
    </row>
    <row r="206" ht="12" spans="1:6">
      <c r="A206" s="345" t="s">
        <v>341</v>
      </c>
      <c r="B206" s="343" t="s">
        <v>248</v>
      </c>
      <c r="C206" s="344" t="s">
        <v>348</v>
      </c>
      <c r="D206" s="344" t="s">
        <v>350</v>
      </c>
      <c r="E206" s="343">
        <v>110</v>
      </c>
      <c r="F206" s="296">
        <f t="shared" ref="F206" si="51">F207+F208</f>
        <v>3151</v>
      </c>
    </row>
    <row r="207" ht="12" spans="1:6">
      <c r="A207" s="345" t="s">
        <v>342</v>
      </c>
      <c r="B207" s="343" t="s">
        <v>248</v>
      </c>
      <c r="C207" s="344" t="s">
        <v>348</v>
      </c>
      <c r="D207" s="344" t="s">
        <v>350</v>
      </c>
      <c r="E207" s="343">
        <v>111</v>
      </c>
      <c r="F207" s="296">
        <f>'Пр 7 вед'!G695</f>
        <v>2420</v>
      </c>
    </row>
    <row r="208" ht="22.5" spans="1:6">
      <c r="A208" s="342" t="s">
        <v>343</v>
      </c>
      <c r="B208" s="343" t="s">
        <v>248</v>
      </c>
      <c r="C208" s="344" t="s">
        <v>348</v>
      </c>
      <c r="D208" s="344" t="s">
        <v>350</v>
      </c>
      <c r="E208" s="343">
        <v>119</v>
      </c>
      <c r="F208" s="296">
        <f>'Пр 7 вед'!G696</f>
        <v>731</v>
      </c>
    </row>
    <row r="209" ht="12" spans="1:6">
      <c r="A209" s="345" t="s">
        <v>255</v>
      </c>
      <c r="B209" s="343" t="s">
        <v>248</v>
      </c>
      <c r="C209" s="344" t="s">
        <v>348</v>
      </c>
      <c r="D209" s="344" t="s">
        <v>350</v>
      </c>
      <c r="E209" s="343">
        <v>200</v>
      </c>
      <c r="F209" s="296">
        <f t="shared" ref="F209" si="52">F210</f>
        <v>89</v>
      </c>
    </row>
    <row r="210" ht="22.5" spans="1:6">
      <c r="A210" s="345" t="s">
        <v>256</v>
      </c>
      <c r="B210" s="343" t="s">
        <v>248</v>
      </c>
      <c r="C210" s="344" t="s">
        <v>348</v>
      </c>
      <c r="D210" s="344" t="s">
        <v>350</v>
      </c>
      <c r="E210" s="343">
        <v>240</v>
      </c>
      <c r="F210" s="296">
        <f t="shared" ref="F210" si="53">F211+F212</f>
        <v>89</v>
      </c>
    </row>
    <row r="211" ht="22.5" spans="1:6">
      <c r="A211" s="346" t="s">
        <v>257</v>
      </c>
      <c r="B211" s="343" t="s">
        <v>248</v>
      </c>
      <c r="C211" s="344" t="s">
        <v>348</v>
      </c>
      <c r="D211" s="344" t="s">
        <v>350</v>
      </c>
      <c r="E211" s="343">
        <v>242</v>
      </c>
      <c r="F211" s="296">
        <f>'Пр 7 вед'!G699</f>
        <v>89</v>
      </c>
    </row>
    <row r="212" ht="12" spans="1:6">
      <c r="A212" s="346" t="s">
        <v>258</v>
      </c>
      <c r="B212" s="343" t="s">
        <v>248</v>
      </c>
      <c r="C212" s="344" t="s">
        <v>348</v>
      </c>
      <c r="D212" s="344" t="s">
        <v>350</v>
      </c>
      <c r="E212" s="343">
        <v>244</v>
      </c>
      <c r="F212" s="296">
        <f>'Пр 7 вед'!G700</f>
        <v>0</v>
      </c>
    </row>
    <row r="213" ht="12" spans="1:6">
      <c r="A213" s="346" t="s">
        <v>313</v>
      </c>
      <c r="B213" s="343" t="s">
        <v>248</v>
      </c>
      <c r="C213" s="344" t="s">
        <v>348</v>
      </c>
      <c r="D213" s="344" t="s">
        <v>314</v>
      </c>
      <c r="E213" s="343"/>
      <c r="F213" s="296">
        <f t="shared" ref="F213:F215" si="54">F214</f>
        <v>0</v>
      </c>
    </row>
    <row r="214" ht="12" spans="1:6">
      <c r="A214" s="346" t="s">
        <v>255</v>
      </c>
      <c r="B214" s="343" t="s">
        <v>248</v>
      </c>
      <c r="C214" s="344" t="s">
        <v>348</v>
      </c>
      <c r="D214" s="344" t="s">
        <v>314</v>
      </c>
      <c r="E214" s="343">
        <v>200</v>
      </c>
      <c r="F214" s="296">
        <f t="shared" si="54"/>
        <v>0</v>
      </c>
    </row>
    <row r="215" ht="22.5" spans="1:6">
      <c r="A215" s="346" t="s">
        <v>256</v>
      </c>
      <c r="B215" s="343" t="s">
        <v>248</v>
      </c>
      <c r="C215" s="344" t="s">
        <v>348</v>
      </c>
      <c r="D215" s="344" t="s">
        <v>314</v>
      </c>
      <c r="E215" s="343">
        <v>240</v>
      </c>
      <c r="F215" s="296">
        <f t="shared" si="54"/>
        <v>0</v>
      </c>
    </row>
    <row r="216" ht="12" spans="1:6">
      <c r="A216" s="346" t="s">
        <v>258</v>
      </c>
      <c r="B216" s="343" t="s">
        <v>248</v>
      </c>
      <c r="C216" s="344" t="s">
        <v>348</v>
      </c>
      <c r="D216" s="344" t="s">
        <v>314</v>
      </c>
      <c r="E216" s="343">
        <v>244</v>
      </c>
      <c r="F216" s="296">
        <f>'Пр 7 вед'!G704</f>
        <v>0</v>
      </c>
    </row>
    <row r="217" s="148" customFormat="1" ht="31.5" spans="1:6">
      <c r="A217" s="356" t="s">
        <v>351</v>
      </c>
      <c r="B217" s="337" t="s">
        <v>248</v>
      </c>
      <c r="C217" s="338" t="s">
        <v>348</v>
      </c>
      <c r="D217" s="338" t="s">
        <v>352</v>
      </c>
      <c r="E217" s="337"/>
      <c r="F217" s="290">
        <f t="shared" ref="F217" si="55">F218+F223+F227</f>
        <v>485</v>
      </c>
    </row>
    <row r="218" s="148" customFormat="1" ht="22.5" spans="1:6">
      <c r="A218" s="342" t="s">
        <v>353</v>
      </c>
      <c r="B218" s="343" t="s">
        <v>248</v>
      </c>
      <c r="C218" s="344" t="s">
        <v>348</v>
      </c>
      <c r="D218" s="344" t="s">
        <v>354</v>
      </c>
      <c r="E218" s="343"/>
      <c r="F218" s="296">
        <f t="shared" ref="F218:F219" si="56">F219</f>
        <v>390</v>
      </c>
    </row>
    <row r="219" s="148" customFormat="1" ht="12.75" spans="1:6">
      <c r="A219" s="345" t="s">
        <v>255</v>
      </c>
      <c r="B219" s="343" t="s">
        <v>248</v>
      </c>
      <c r="C219" s="344" t="s">
        <v>348</v>
      </c>
      <c r="D219" s="344" t="s">
        <v>354</v>
      </c>
      <c r="E219" s="343">
        <v>200</v>
      </c>
      <c r="F219" s="296">
        <f t="shared" si="56"/>
        <v>390</v>
      </c>
    </row>
    <row r="220" s="148" customFormat="1" ht="22.5" spans="1:6">
      <c r="A220" s="345" t="s">
        <v>256</v>
      </c>
      <c r="B220" s="343" t="s">
        <v>248</v>
      </c>
      <c r="C220" s="344" t="s">
        <v>348</v>
      </c>
      <c r="D220" s="344" t="s">
        <v>354</v>
      </c>
      <c r="E220" s="343">
        <v>240</v>
      </c>
      <c r="F220" s="296">
        <f>F222+F221</f>
        <v>390</v>
      </c>
    </row>
    <row r="221" ht="12" spans="1:6">
      <c r="A221" s="345"/>
      <c r="B221" s="343" t="s">
        <v>248</v>
      </c>
      <c r="C221" s="344" t="s">
        <v>348</v>
      </c>
      <c r="D221" s="344" t="s">
        <v>354</v>
      </c>
      <c r="E221" s="343">
        <v>242</v>
      </c>
      <c r="F221" s="296">
        <f>'Пр 7 вед'!G709</f>
        <v>0</v>
      </c>
    </row>
    <row r="222" s="148" customFormat="1" ht="12.75" spans="1:6">
      <c r="A222" s="346" t="s">
        <v>258</v>
      </c>
      <c r="B222" s="343" t="s">
        <v>248</v>
      </c>
      <c r="C222" s="344" t="s">
        <v>348</v>
      </c>
      <c r="D222" s="344" t="s">
        <v>354</v>
      </c>
      <c r="E222" s="343">
        <v>244</v>
      </c>
      <c r="F222" s="296">
        <f>'Пр 7 вед'!G710</f>
        <v>390</v>
      </c>
    </row>
    <row r="223" s="148" customFormat="1" ht="33.75" spans="1:6">
      <c r="A223" s="342" t="s">
        <v>355</v>
      </c>
      <c r="B223" s="343" t="s">
        <v>248</v>
      </c>
      <c r="C223" s="344" t="s">
        <v>348</v>
      </c>
      <c r="D223" s="344" t="s">
        <v>356</v>
      </c>
      <c r="E223" s="343"/>
      <c r="F223" s="296">
        <f t="shared" ref="F223:F225" si="57">F224</f>
        <v>85</v>
      </c>
    </row>
    <row r="224" s="148" customFormat="1" ht="12.75" spans="1:6">
      <c r="A224" s="345" t="s">
        <v>255</v>
      </c>
      <c r="B224" s="343" t="s">
        <v>248</v>
      </c>
      <c r="C224" s="344" t="s">
        <v>348</v>
      </c>
      <c r="D224" s="344" t="s">
        <v>356</v>
      </c>
      <c r="E224" s="343">
        <v>200</v>
      </c>
      <c r="F224" s="296">
        <f t="shared" si="57"/>
        <v>85</v>
      </c>
    </row>
    <row r="225" s="148" customFormat="1" ht="22.5" spans="1:6">
      <c r="A225" s="345" t="s">
        <v>256</v>
      </c>
      <c r="B225" s="343" t="s">
        <v>248</v>
      </c>
      <c r="C225" s="344" t="s">
        <v>348</v>
      </c>
      <c r="D225" s="344" t="s">
        <v>356</v>
      </c>
      <c r="E225" s="343">
        <v>240</v>
      </c>
      <c r="F225" s="296">
        <f t="shared" si="57"/>
        <v>85</v>
      </c>
    </row>
    <row r="226" s="148" customFormat="1" ht="12.75" spans="1:6">
      <c r="A226" s="346" t="s">
        <v>258</v>
      </c>
      <c r="B226" s="343" t="s">
        <v>248</v>
      </c>
      <c r="C226" s="344" t="s">
        <v>348</v>
      </c>
      <c r="D226" s="344" t="s">
        <v>356</v>
      </c>
      <c r="E226" s="343">
        <v>244</v>
      </c>
      <c r="F226" s="296">
        <f>'Пр 7 вед'!G714</f>
        <v>85</v>
      </c>
    </row>
    <row r="227" s="148" customFormat="1" ht="22.5" spans="1:6">
      <c r="A227" s="342" t="s">
        <v>357</v>
      </c>
      <c r="B227" s="343" t="s">
        <v>248</v>
      </c>
      <c r="C227" s="344" t="s">
        <v>348</v>
      </c>
      <c r="D227" s="344" t="s">
        <v>358</v>
      </c>
      <c r="E227" s="343"/>
      <c r="F227" s="296">
        <f t="shared" ref="F227:F229" si="58">F228</f>
        <v>10</v>
      </c>
    </row>
    <row r="228" s="148" customFormat="1" ht="12.75" spans="1:6">
      <c r="A228" s="345" t="s">
        <v>255</v>
      </c>
      <c r="B228" s="343" t="s">
        <v>248</v>
      </c>
      <c r="C228" s="344" t="s">
        <v>348</v>
      </c>
      <c r="D228" s="344" t="s">
        <v>358</v>
      </c>
      <c r="E228" s="343">
        <v>200</v>
      </c>
      <c r="F228" s="296">
        <f t="shared" si="58"/>
        <v>10</v>
      </c>
    </row>
    <row r="229" s="148" customFormat="1" ht="22.5" spans="1:6">
      <c r="A229" s="345" t="s">
        <v>256</v>
      </c>
      <c r="B229" s="343" t="s">
        <v>248</v>
      </c>
      <c r="C229" s="344" t="s">
        <v>348</v>
      </c>
      <c r="D229" s="344" t="s">
        <v>358</v>
      </c>
      <c r="E229" s="343">
        <v>240</v>
      </c>
      <c r="F229" s="296">
        <f t="shared" si="58"/>
        <v>10</v>
      </c>
    </row>
    <row r="230" s="148" customFormat="1" ht="12.75" spans="1:6">
      <c r="A230" s="346" t="s">
        <v>258</v>
      </c>
      <c r="B230" s="343" t="s">
        <v>248</v>
      </c>
      <c r="C230" s="344" t="s">
        <v>348</v>
      </c>
      <c r="D230" s="344" t="s">
        <v>358</v>
      </c>
      <c r="E230" s="343">
        <v>244</v>
      </c>
      <c r="F230" s="296">
        <f>'Пр 7 вед'!G718</f>
        <v>10</v>
      </c>
    </row>
    <row r="231" s="148" customFormat="1" ht="21" spans="1:6">
      <c r="A231" s="334" t="s">
        <v>359</v>
      </c>
      <c r="B231" s="337" t="s">
        <v>248</v>
      </c>
      <c r="C231" s="338" t="s">
        <v>360</v>
      </c>
      <c r="D231" s="338" t="s">
        <v>225</v>
      </c>
      <c r="E231" s="337" t="s">
        <v>226</v>
      </c>
      <c r="F231" s="290">
        <f>F232+F244</f>
        <v>885</v>
      </c>
    </row>
    <row r="232" s="271" customFormat="1" ht="21" spans="1:6">
      <c r="A232" s="334" t="s">
        <v>361</v>
      </c>
      <c r="B232" s="337" t="s">
        <v>248</v>
      </c>
      <c r="C232" s="338" t="s">
        <v>360</v>
      </c>
      <c r="D232" s="338" t="s">
        <v>362</v>
      </c>
      <c r="E232" s="337" t="s">
        <v>226</v>
      </c>
      <c r="F232" s="290">
        <f t="shared" ref="F232" si="59">F237+F233</f>
        <v>885</v>
      </c>
    </row>
    <row r="233" s="271" customFormat="1" ht="22.5" spans="1:6">
      <c r="A233" s="339" t="s">
        <v>363</v>
      </c>
      <c r="B233" s="340" t="s">
        <v>248</v>
      </c>
      <c r="C233" s="340" t="s">
        <v>360</v>
      </c>
      <c r="D233" s="341" t="s">
        <v>364</v>
      </c>
      <c r="E233" s="340" t="s">
        <v>226</v>
      </c>
      <c r="F233" s="295">
        <f t="shared" ref="F233:F235" si="60">+F234</f>
        <v>50</v>
      </c>
    </row>
    <row r="234" s="148" customFormat="1" ht="12.75" spans="1:6">
      <c r="A234" s="345" t="s">
        <v>255</v>
      </c>
      <c r="B234" s="343" t="s">
        <v>248</v>
      </c>
      <c r="C234" s="343" t="s">
        <v>360</v>
      </c>
      <c r="D234" s="344" t="s">
        <v>364</v>
      </c>
      <c r="E234" s="343" t="s">
        <v>279</v>
      </c>
      <c r="F234" s="296">
        <f t="shared" si="60"/>
        <v>50</v>
      </c>
    </row>
    <row r="235" s="148" customFormat="1" ht="22.5" spans="1:6">
      <c r="A235" s="345" t="s">
        <v>256</v>
      </c>
      <c r="B235" s="343" t="s">
        <v>248</v>
      </c>
      <c r="C235" s="343" t="s">
        <v>360</v>
      </c>
      <c r="D235" s="344" t="s">
        <v>364</v>
      </c>
      <c r="E235" s="343" t="s">
        <v>280</v>
      </c>
      <c r="F235" s="296">
        <f t="shared" si="60"/>
        <v>50</v>
      </c>
    </row>
    <row r="236" s="148" customFormat="1" ht="12.75" spans="1:6">
      <c r="A236" s="346" t="s">
        <v>258</v>
      </c>
      <c r="B236" s="343" t="s">
        <v>248</v>
      </c>
      <c r="C236" s="343" t="s">
        <v>360</v>
      </c>
      <c r="D236" s="344" t="s">
        <v>364</v>
      </c>
      <c r="E236" s="343" t="s">
        <v>259</v>
      </c>
      <c r="F236" s="296">
        <f>'Пр 7 вед'!G724</f>
        <v>50</v>
      </c>
    </row>
    <row r="237" s="148" customFormat="1" ht="22.5" spans="1:6">
      <c r="A237" s="352" t="s">
        <v>365</v>
      </c>
      <c r="B237" s="340" t="s">
        <v>248</v>
      </c>
      <c r="C237" s="340" t="s">
        <v>360</v>
      </c>
      <c r="D237" s="341" t="s">
        <v>366</v>
      </c>
      <c r="E237" s="340" t="s">
        <v>226</v>
      </c>
      <c r="F237" s="295">
        <f>+F238+F242</f>
        <v>835</v>
      </c>
    </row>
    <row r="238" s="148" customFormat="1" ht="12.75" spans="1:6">
      <c r="A238" s="345" t="s">
        <v>255</v>
      </c>
      <c r="B238" s="343" t="s">
        <v>248</v>
      </c>
      <c r="C238" s="343" t="s">
        <v>360</v>
      </c>
      <c r="D238" s="341" t="s">
        <v>366</v>
      </c>
      <c r="E238" s="343" t="s">
        <v>279</v>
      </c>
      <c r="F238" s="296">
        <f t="shared" ref="F238" si="61">+F239</f>
        <v>775</v>
      </c>
    </row>
    <row r="239" s="148" customFormat="1" ht="22.5" spans="1:6">
      <c r="A239" s="345" t="s">
        <v>256</v>
      </c>
      <c r="B239" s="343" t="s">
        <v>248</v>
      </c>
      <c r="C239" s="343" t="s">
        <v>360</v>
      </c>
      <c r="D239" s="341" t="s">
        <v>366</v>
      </c>
      <c r="E239" s="343" t="s">
        <v>280</v>
      </c>
      <c r="F239" s="296">
        <f>F240+F241</f>
        <v>775</v>
      </c>
    </row>
    <row r="240" s="148" customFormat="1" ht="22.5" spans="1:6">
      <c r="A240" s="345" t="s">
        <v>257</v>
      </c>
      <c r="B240" s="343" t="s">
        <v>248</v>
      </c>
      <c r="C240" s="343" t="s">
        <v>360</v>
      </c>
      <c r="D240" s="341" t="s">
        <v>366</v>
      </c>
      <c r="E240" s="343">
        <v>242</v>
      </c>
      <c r="F240" s="296">
        <f>'Пр 7 вед'!G728</f>
        <v>480</v>
      </c>
    </row>
    <row r="241" s="148" customFormat="1" ht="12.75" spans="1:6">
      <c r="A241" s="346" t="s">
        <v>258</v>
      </c>
      <c r="B241" s="343" t="s">
        <v>248</v>
      </c>
      <c r="C241" s="343" t="s">
        <v>360</v>
      </c>
      <c r="D241" s="341" t="s">
        <v>366</v>
      </c>
      <c r="E241" s="343" t="s">
        <v>259</v>
      </c>
      <c r="F241" s="296">
        <f>'Пр 7 вед'!G729</f>
        <v>295</v>
      </c>
    </row>
    <row r="242" s="148" customFormat="1" ht="12.75" spans="1:6">
      <c r="A242" s="345" t="s">
        <v>255</v>
      </c>
      <c r="B242" s="343" t="s">
        <v>248</v>
      </c>
      <c r="C242" s="343" t="s">
        <v>360</v>
      </c>
      <c r="D242" s="341" t="s">
        <v>366</v>
      </c>
      <c r="E242" s="343">
        <v>300</v>
      </c>
      <c r="F242" s="296">
        <f>F243</f>
        <v>60</v>
      </c>
    </row>
    <row r="243" s="148" customFormat="1" ht="12.75" spans="1:6">
      <c r="A243" s="346" t="s">
        <v>367</v>
      </c>
      <c r="B243" s="343" t="s">
        <v>248</v>
      </c>
      <c r="C243" s="343" t="s">
        <v>360</v>
      </c>
      <c r="D243" s="341" t="s">
        <v>366</v>
      </c>
      <c r="E243" s="343">
        <v>350</v>
      </c>
      <c r="F243" s="296">
        <f>'Пр 7 вед'!G731</f>
        <v>60</v>
      </c>
    </row>
    <row r="244" s="148" customFormat="1" ht="12.75" spans="1:6">
      <c r="A244" s="346" t="s">
        <v>313</v>
      </c>
      <c r="B244" s="343" t="s">
        <v>248</v>
      </c>
      <c r="C244" s="343" t="s">
        <v>360</v>
      </c>
      <c r="D244" s="344" t="s">
        <v>314</v>
      </c>
      <c r="E244" s="343"/>
      <c r="F244" s="296">
        <f t="shared" ref="F244:F246" si="62">F245</f>
        <v>0</v>
      </c>
    </row>
    <row r="245" s="148" customFormat="1" ht="12.75" spans="1:6">
      <c r="A245" s="345" t="s">
        <v>255</v>
      </c>
      <c r="B245" s="343" t="s">
        <v>248</v>
      </c>
      <c r="C245" s="343" t="s">
        <v>360</v>
      </c>
      <c r="D245" s="344" t="s">
        <v>314</v>
      </c>
      <c r="E245" s="343">
        <v>300</v>
      </c>
      <c r="F245" s="296">
        <f t="shared" si="62"/>
        <v>0</v>
      </c>
    </row>
    <row r="246" s="148" customFormat="1" ht="22.5" spans="1:6">
      <c r="A246" s="345" t="s">
        <v>256</v>
      </c>
      <c r="B246" s="343" t="s">
        <v>248</v>
      </c>
      <c r="C246" s="343" t="s">
        <v>360</v>
      </c>
      <c r="D246" s="344" t="s">
        <v>314</v>
      </c>
      <c r="E246" s="343">
        <v>320</v>
      </c>
      <c r="F246" s="296">
        <f t="shared" si="62"/>
        <v>0</v>
      </c>
    </row>
    <row r="247" s="148" customFormat="1" ht="12.75" spans="1:6">
      <c r="A247" s="346" t="s">
        <v>258</v>
      </c>
      <c r="B247" s="343" t="s">
        <v>248</v>
      </c>
      <c r="C247" s="343" t="s">
        <v>360</v>
      </c>
      <c r="D247" s="344" t="s">
        <v>314</v>
      </c>
      <c r="E247" s="343">
        <v>321</v>
      </c>
      <c r="F247" s="296">
        <f>'Пр 7 вед'!G735</f>
        <v>0</v>
      </c>
    </row>
    <row r="248" s="148" customFormat="1" ht="12.75" spans="1:6">
      <c r="A248" s="334" t="s">
        <v>368</v>
      </c>
      <c r="B248" s="337" t="s">
        <v>267</v>
      </c>
      <c r="C248" s="338" t="s">
        <v>224</v>
      </c>
      <c r="D248" s="338" t="s">
        <v>225</v>
      </c>
      <c r="E248" s="337" t="s">
        <v>226</v>
      </c>
      <c r="F248" s="290">
        <f>F249+F284+F298</f>
        <v>36915.279</v>
      </c>
    </row>
    <row r="249" s="148" customFormat="1" ht="12.75" spans="1:6">
      <c r="A249" s="334" t="s">
        <v>369</v>
      </c>
      <c r="B249" s="337" t="s">
        <v>267</v>
      </c>
      <c r="C249" s="338" t="s">
        <v>286</v>
      </c>
      <c r="D249" s="338" t="s">
        <v>225</v>
      </c>
      <c r="E249" s="337" t="s">
        <v>226</v>
      </c>
      <c r="F249" s="290">
        <f>F250+F254+F279</f>
        <v>18448.279</v>
      </c>
    </row>
    <row r="250" s="148" customFormat="1" ht="31.5" spans="1:6">
      <c r="A250" s="334" t="s">
        <v>370</v>
      </c>
      <c r="B250" s="344" t="s">
        <v>267</v>
      </c>
      <c r="C250" s="344" t="s">
        <v>286</v>
      </c>
      <c r="D250" s="344" t="s">
        <v>371</v>
      </c>
      <c r="E250" s="343"/>
      <c r="F250" s="296">
        <f t="shared" ref="F250:F252" si="63">F251</f>
        <v>444</v>
      </c>
    </row>
    <row r="251" s="148" customFormat="1" ht="12.75" spans="1:6">
      <c r="A251" s="345" t="s">
        <v>255</v>
      </c>
      <c r="B251" s="344" t="s">
        <v>267</v>
      </c>
      <c r="C251" s="344" t="s">
        <v>286</v>
      </c>
      <c r="D251" s="344" t="s">
        <v>371</v>
      </c>
      <c r="E251" s="343" t="s">
        <v>279</v>
      </c>
      <c r="F251" s="296">
        <f t="shared" si="63"/>
        <v>444</v>
      </c>
    </row>
    <row r="252" s="148" customFormat="1" ht="22.5" spans="1:6">
      <c r="A252" s="345" t="s">
        <v>256</v>
      </c>
      <c r="B252" s="344" t="s">
        <v>267</v>
      </c>
      <c r="C252" s="344" t="s">
        <v>286</v>
      </c>
      <c r="D252" s="344" t="s">
        <v>371</v>
      </c>
      <c r="E252" s="343" t="s">
        <v>280</v>
      </c>
      <c r="F252" s="296">
        <f t="shared" si="63"/>
        <v>444</v>
      </c>
    </row>
    <row r="253" s="148" customFormat="1" ht="12.75" spans="1:6">
      <c r="A253" s="346" t="s">
        <v>258</v>
      </c>
      <c r="B253" s="344" t="s">
        <v>267</v>
      </c>
      <c r="C253" s="344" t="s">
        <v>286</v>
      </c>
      <c r="D253" s="344" t="s">
        <v>371</v>
      </c>
      <c r="E253" s="343" t="s">
        <v>259</v>
      </c>
      <c r="F253" s="296">
        <f>'Пр 7 вед'!G464</f>
        <v>444</v>
      </c>
    </row>
    <row r="254" s="148" customFormat="1" ht="12.75" spans="1:6">
      <c r="A254" s="345" t="s">
        <v>372</v>
      </c>
      <c r="B254" s="343" t="s">
        <v>267</v>
      </c>
      <c r="C254" s="344" t="s">
        <v>286</v>
      </c>
      <c r="D254" s="344" t="s">
        <v>373</v>
      </c>
      <c r="E254" s="343" t="s">
        <v>226</v>
      </c>
      <c r="F254" s="296">
        <f>F255+F274</f>
        <v>5833.779</v>
      </c>
    </row>
    <row r="255" s="148" customFormat="1" ht="22.5" spans="1:6">
      <c r="A255" s="345" t="s">
        <v>374</v>
      </c>
      <c r="B255" s="343" t="s">
        <v>267</v>
      </c>
      <c r="C255" s="344" t="s">
        <v>286</v>
      </c>
      <c r="D255" s="344" t="s">
        <v>375</v>
      </c>
      <c r="E255" s="343" t="s">
        <v>226</v>
      </c>
      <c r="F255" s="296">
        <f>F256+F260+F263+F267</f>
        <v>5833.779</v>
      </c>
    </row>
    <row r="256" s="148" customFormat="1" ht="33.75" spans="1:6">
      <c r="A256" s="345" t="s">
        <v>233</v>
      </c>
      <c r="B256" s="343" t="s">
        <v>267</v>
      </c>
      <c r="C256" s="344" t="s">
        <v>286</v>
      </c>
      <c r="D256" s="344" t="s">
        <v>376</v>
      </c>
      <c r="E256" s="343" t="s">
        <v>234</v>
      </c>
      <c r="F256" s="296">
        <f t="shared" ref="F256" si="64">F257</f>
        <v>5299</v>
      </c>
    </row>
    <row r="257" s="148" customFormat="1" ht="12.75" spans="1:6">
      <c r="A257" s="345" t="s">
        <v>235</v>
      </c>
      <c r="B257" s="343" t="s">
        <v>267</v>
      </c>
      <c r="C257" s="344" t="s">
        <v>286</v>
      </c>
      <c r="D257" s="344" t="s">
        <v>376</v>
      </c>
      <c r="E257" s="343" t="s">
        <v>236</v>
      </c>
      <c r="F257" s="296">
        <f t="shared" ref="F257" si="65">F258+F259</f>
        <v>5299</v>
      </c>
    </row>
    <row r="258" s="148" customFormat="1" ht="12.75" spans="1:6">
      <c r="A258" s="342" t="s">
        <v>237</v>
      </c>
      <c r="B258" s="343" t="s">
        <v>267</v>
      </c>
      <c r="C258" s="344" t="s">
        <v>286</v>
      </c>
      <c r="D258" s="344" t="s">
        <v>376</v>
      </c>
      <c r="E258" s="343">
        <v>121</v>
      </c>
      <c r="F258" s="296">
        <f>'Пр 7 вед'!G469</f>
        <v>4070</v>
      </c>
    </row>
    <row r="259" s="148" customFormat="1" ht="22.5" spans="1:6">
      <c r="A259" s="342" t="s">
        <v>239</v>
      </c>
      <c r="B259" s="343" t="s">
        <v>267</v>
      </c>
      <c r="C259" s="344" t="s">
        <v>286</v>
      </c>
      <c r="D259" s="344" t="s">
        <v>376</v>
      </c>
      <c r="E259" s="343">
        <v>129</v>
      </c>
      <c r="F259" s="296">
        <f>'Пр 7 вед'!G470</f>
        <v>1229</v>
      </c>
    </row>
    <row r="260" s="148" customFormat="1" ht="33.75" spans="1:6">
      <c r="A260" s="345" t="s">
        <v>233</v>
      </c>
      <c r="B260" s="343" t="s">
        <v>267</v>
      </c>
      <c r="C260" s="344" t="s">
        <v>286</v>
      </c>
      <c r="D260" s="344" t="s">
        <v>377</v>
      </c>
      <c r="E260" s="343">
        <v>100</v>
      </c>
      <c r="F260" s="296">
        <f t="shared" ref="F260:F261" si="66">F261</f>
        <v>13</v>
      </c>
    </row>
    <row r="261" s="148" customFormat="1" ht="12.75" spans="1:6">
      <c r="A261" s="345" t="s">
        <v>235</v>
      </c>
      <c r="B261" s="343" t="s">
        <v>267</v>
      </c>
      <c r="C261" s="344" t="s">
        <v>286</v>
      </c>
      <c r="D261" s="344" t="s">
        <v>377</v>
      </c>
      <c r="E261" s="343">
        <v>120</v>
      </c>
      <c r="F261" s="296">
        <f t="shared" si="66"/>
        <v>13</v>
      </c>
    </row>
    <row r="262" s="148" customFormat="1" ht="22.5" spans="1:6">
      <c r="A262" s="342" t="s">
        <v>253</v>
      </c>
      <c r="B262" s="343" t="s">
        <v>267</v>
      </c>
      <c r="C262" s="344" t="s">
        <v>286</v>
      </c>
      <c r="D262" s="344" t="s">
        <v>377</v>
      </c>
      <c r="E262" s="343">
        <v>122</v>
      </c>
      <c r="F262" s="296">
        <f>'Пр 7 вед'!G473</f>
        <v>13</v>
      </c>
    </row>
    <row r="263" s="148" customFormat="1" ht="12.75" spans="1:6">
      <c r="A263" s="345" t="s">
        <v>255</v>
      </c>
      <c r="B263" s="343" t="s">
        <v>267</v>
      </c>
      <c r="C263" s="344" t="s">
        <v>286</v>
      </c>
      <c r="D263" s="344" t="s">
        <v>377</v>
      </c>
      <c r="E263" s="343" t="s">
        <v>279</v>
      </c>
      <c r="F263" s="296">
        <f t="shared" ref="F263" si="67">F264</f>
        <v>509</v>
      </c>
    </row>
    <row r="264" s="148" customFormat="1" ht="22.5" spans="1:6">
      <c r="A264" s="345" t="s">
        <v>256</v>
      </c>
      <c r="B264" s="343" t="s">
        <v>267</v>
      </c>
      <c r="C264" s="344" t="s">
        <v>286</v>
      </c>
      <c r="D264" s="344" t="s">
        <v>377</v>
      </c>
      <c r="E264" s="343" t="s">
        <v>280</v>
      </c>
      <c r="F264" s="296">
        <f t="shared" ref="F264" si="68">F266+F265</f>
        <v>509</v>
      </c>
    </row>
    <row r="265" s="148" customFormat="1" ht="22.5" spans="1:6">
      <c r="A265" s="346" t="s">
        <v>257</v>
      </c>
      <c r="B265" s="343" t="s">
        <v>267</v>
      </c>
      <c r="C265" s="344" t="s">
        <v>286</v>
      </c>
      <c r="D265" s="344" t="s">
        <v>377</v>
      </c>
      <c r="E265" s="343">
        <v>242</v>
      </c>
      <c r="F265" s="296">
        <f>'Пр 7 вед'!G476</f>
        <v>79</v>
      </c>
    </row>
    <row r="266" s="148" customFormat="1" ht="12.75" spans="1:6">
      <c r="A266" s="346" t="s">
        <v>258</v>
      </c>
      <c r="B266" s="343" t="s">
        <v>267</v>
      </c>
      <c r="C266" s="344" t="s">
        <v>286</v>
      </c>
      <c r="D266" s="344" t="s">
        <v>377</v>
      </c>
      <c r="E266" s="343" t="s">
        <v>259</v>
      </c>
      <c r="F266" s="296">
        <f>'Пр 7 вед'!G477</f>
        <v>430</v>
      </c>
    </row>
    <row r="267" s="148" customFormat="1" ht="12.75" spans="1:6">
      <c r="A267" s="346" t="s">
        <v>260</v>
      </c>
      <c r="B267" s="343" t="s">
        <v>267</v>
      </c>
      <c r="C267" s="344" t="s">
        <v>286</v>
      </c>
      <c r="D267" s="344" t="s">
        <v>377</v>
      </c>
      <c r="E267" s="343" t="s">
        <v>261</v>
      </c>
      <c r="F267" s="296">
        <f>F268+F270</f>
        <v>12.779</v>
      </c>
    </row>
    <row r="268" s="148" customFormat="1" ht="12.75" spans="1:6">
      <c r="A268" s="346" t="s">
        <v>378</v>
      </c>
      <c r="B268" s="343" t="s">
        <v>267</v>
      </c>
      <c r="C268" s="344" t="s">
        <v>286</v>
      </c>
      <c r="D268" s="344" t="s">
        <v>377</v>
      </c>
      <c r="E268" s="343">
        <v>830</v>
      </c>
      <c r="F268" s="296">
        <f>F269</f>
        <v>0</v>
      </c>
    </row>
    <row r="269" s="148" customFormat="1" ht="22.5" spans="1:6">
      <c r="A269" s="346" t="s">
        <v>379</v>
      </c>
      <c r="B269" s="343" t="s">
        <v>267</v>
      </c>
      <c r="C269" s="344" t="s">
        <v>286</v>
      </c>
      <c r="D269" s="344" t="s">
        <v>377</v>
      </c>
      <c r="E269" s="343">
        <v>831</v>
      </c>
      <c r="F269" s="296">
        <f>'Пр 7 вед'!G480</f>
        <v>0</v>
      </c>
    </row>
    <row r="270" s="148" customFormat="1" ht="12.75" spans="1:6">
      <c r="A270" s="346" t="s">
        <v>262</v>
      </c>
      <c r="B270" s="343" t="s">
        <v>267</v>
      </c>
      <c r="C270" s="344" t="s">
        <v>286</v>
      </c>
      <c r="D270" s="344" t="s">
        <v>377</v>
      </c>
      <c r="E270" s="343" t="s">
        <v>263</v>
      </c>
      <c r="F270" s="296">
        <f>F272+F271+F273</f>
        <v>12.779</v>
      </c>
    </row>
    <row r="271" s="148" customFormat="1" ht="12.75" spans="1:6">
      <c r="A271" s="347" t="s">
        <v>282</v>
      </c>
      <c r="B271" s="343" t="s">
        <v>267</v>
      </c>
      <c r="C271" s="344" t="s">
        <v>286</v>
      </c>
      <c r="D271" s="344" t="s">
        <v>377</v>
      </c>
      <c r="E271" s="343">
        <v>851</v>
      </c>
      <c r="F271" s="296">
        <f>'Пр 7 вед'!G482</f>
        <v>0</v>
      </c>
    </row>
    <row r="272" s="148" customFormat="1" ht="12.75" spans="1:6">
      <c r="A272" s="346" t="s">
        <v>264</v>
      </c>
      <c r="B272" s="343" t="s">
        <v>267</v>
      </c>
      <c r="C272" s="344" t="s">
        <v>286</v>
      </c>
      <c r="D272" s="344" t="s">
        <v>377</v>
      </c>
      <c r="E272" s="343" t="s">
        <v>300</v>
      </c>
      <c r="F272" s="296">
        <f>'Пр 7 вед'!G483</f>
        <v>4.779</v>
      </c>
    </row>
    <row r="273" s="148" customFormat="1" ht="12.75" spans="1:6">
      <c r="A273" s="346" t="s">
        <v>265</v>
      </c>
      <c r="B273" s="343" t="s">
        <v>267</v>
      </c>
      <c r="C273" s="344" t="s">
        <v>286</v>
      </c>
      <c r="D273" s="344" t="s">
        <v>377</v>
      </c>
      <c r="E273" s="343">
        <v>853</v>
      </c>
      <c r="F273" s="296">
        <f>'Пр 7 вед'!G484</f>
        <v>8</v>
      </c>
    </row>
    <row r="274" s="148" customFormat="1" ht="33.75" spans="1:6">
      <c r="A274" s="342" t="s">
        <v>245</v>
      </c>
      <c r="B274" s="343" t="s">
        <v>267</v>
      </c>
      <c r="C274" s="344" t="s">
        <v>286</v>
      </c>
      <c r="D274" s="344" t="s">
        <v>380</v>
      </c>
      <c r="E274" s="343"/>
      <c r="F274" s="296">
        <f>F275</f>
        <v>0</v>
      </c>
    </row>
    <row r="275" s="148" customFormat="1" ht="33.75" spans="1:6">
      <c r="A275" s="345" t="s">
        <v>233</v>
      </c>
      <c r="B275" s="343" t="s">
        <v>267</v>
      </c>
      <c r="C275" s="344" t="s">
        <v>286</v>
      </c>
      <c r="D275" s="344" t="s">
        <v>380</v>
      </c>
      <c r="E275" s="343">
        <v>100</v>
      </c>
      <c r="F275" s="296">
        <f>F276</f>
        <v>0</v>
      </c>
    </row>
    <row r="276" s="148" customFormat="1" ht="12.75" spans="1:6">
      <c r="A276" s="345" t="s">
        <v>235</v>
      </c>
      <c r="B276" s="343" t="s">
        <v>267</v>
      </c>
      <c r="C276" s="344" t="s">
        <v>286</v>
      </c>
      <c r="D276" s="344" t="s">
        <v>380</v>
      </c>
      <c r="E276" s="343">
        <v>120</v>
      </c>
      <c r="F276" s="296">
        <f>F277+F278</f>
        <v>0</v>
      </c>
    </row>
    <row r="277" s="148" customFormat="1" ht="12.75" spans="1:6">
      <c r="A277" s="342" t="s">
        <v>237</v>
      </c>
      <c r="B277" s="343" t="s">
        <v>267</v>
      </c>
      <c r="C277" s="344" t="s">
        <v>286</v>
      </c>
      <c r="D277" s="344" t="s">
        <v>380</v>
      </c>
      <c r="E277" s="343">
        <v>121</v>
      </c>
      <c r="F277" s="296">
        <f>'Пр 7 вед'!G488</f>
        <v>0</v>
      </c>
    </row>
    <row r="278" s="148" customFormat="1" ht="22.5" spans="1:6">
      <c r="A278" s="342" t="s">
        <v>239</v>
      </c>
      <c r="B278" s="343" t="s">
        <v>267</v>
      </c>
      <c r="C278" s="344" t="s">
        <v>286</v>
      </c>
      <c r="D278" s="344" t="s">
        <v>380</v>
      </c>
      <c r="E278" s="343">
        <v>129</v>
      </c>
      <c r="F278" s="296">
        <f>'Пр 7 вед'!G489</f>
        <v>0</v>
      </c>
    </row>
    <row r="279" s="148" customFormat="1" ht="21" spans="1:6">
      <c r="A279" s="334" t="s">
        <v>381</v>
      </c>
      <c r="B279" s="337" t="s">
        <v>267</v>
      </c>
      <c r="C279" s="338" t="s">
        <v>286</v>
      </c>
      <c r="D279" s="338" t="s">
        <v>382</v>
      </c>
      <c r="E279" s="337"/>
      <c r="F279" s="290">
        <f>F280</f>
        <v>12170.5</v>
      </c>
    </row>
    <row r="280" s="148" customFormat="1" ht="22.5" spans="1:6">
      <c r="A280" s="342" t="s">
        <v>383</v>
      </c>
      <c r="B280" s="343" t="s">
        <v>267</v>
      </c>
      <c r="C280" s="344" t="s">
        <v>286</v>
      </c>
      <c r="D280" s="344" t="s">
        <v>384</v>
      </c>
      <c r="E280" s="337"/>
      <c r="F280" s="296">
        <f t="shared" ref="F280:F282" si="69">F281</f>
        <v>12170.5</v>
      </c>
    </row>
    <row r="281" s="148" customFormat="1" ht="12.75" spans="1:6">
      <c r="A281" s="345" t="s">
        <v>255</v>
      </c>
      <c r="B281" s="343" t="s">
        <v>267</v>
      </c>
      <c r="C281" s="344" t="s">
        <v>286</v>
      </c>
      <c r="D281" s="344" t="s">
        <v>384</v>
      </c>
      <c r="E281" s="343">
        <v>200</v>
      </c>
      <c r="F281" s="296">
        <f t="shared" si="69"/>
        <v>12170.5</v>
      </c>
    </row>
    <row r="282" s="148" customFormat="1" ht="22.5" spans="1:6">
      <c r="A282" s="345" t="s">
        <v>256</v>
      </c>
      <c r="B282" s="343" t="s">
        <v>267</v>
      </c>
      <c r="C282" s="344" t="s">
        <v>286</v>
      </c>
      <c r="D282" s="344" t="s">
        <v>384</v>
      </c>
      <c r="E282" s="343">
        <v>240</v>
      </c>
      <c r="F282" s="296">
        <f t="shared" si="69"/>
        <v>12170.5</v>
      </c>
    </row>
    <row r="283" s="148" customFormat="1" ht="12.75" spans="1:6">
      <c r="A283" s="346" t="s">
        <v>258</v>
      </c>
      <c r="B283" s="343" t="s">
        <v>267</v>
      </c>
      <c r="C283" s="344" t="s">
        <v>286</v>
      </c>
      <c r="D283" s="344" t="s">
        <v>384</v>
      </c>
      <c r="E283" s="343">
        <v>244</v>
      </c>
      <c r="F283" s="296">
        <f>'Пр 7 вед'!G742</f>
        <v>12170.5</v>
      </c>
    </row>
    <row r="284" s="148" customFormat="1" ht="12.75" spans="1:6">
      <c r="A284" s="349" t="s">
        <v>385</v>
      </c>
      <c r="B284" s="338" t="s">
        <v>267</v>
      </c>
      <c r="C284" s="338" t="s">
        <v>348</v>
      </c>
      <c r="D284" s="338"/>
      <c r="E284" s="337"/>
      <c r="F284" s="290">
        <f>F285+F294</f>
        <v>8450</v>
      </c>
    </row>
    <row r="285" s="148" customFormat="1" ht="31.5" spans="1:6">
      <c r="A285" s="334" t="s">
        <v>386</v>
      </c>
      <c r="B285" s="338" t="s">
        <v>267</v>
      </c>
      <c r="C285" s="338" t="s">
        <v>348</v>
      </c>
      <c r="D285" s="338" t="s">
        <v>387</v>
      </c>
      <c r="E285" s="337"/>
      <c r="F285" s="290">
        <f>F286+F290</f>
        <v>8450</v>
      </c>
    </row>
    <row r="286" s="148" customFormat="1" ht="101.25" spans="1:6">
      <c r="A286" s="342" t="s">
        <v>388</v>
      </c>
      <c r="B286" s="344" t="s">
        <v>267</v>
      </c>
      <c r="C286" s="344" t="s">
        <v>348</v>
      </c>
      <c r="D286" s="344" t="s">
        <v>389</v>
      </c>
      <c r="E286" s="343"/>
      <c r="F286" s="296">
        <f t="shared" ref="F286:F288" si="70">F287</f>
        <v>2677</v>
      </c>
    </row>
    <row r="287" s="148" customFormat="1" ht="12.75" spans="1:6">
      <c r="A287" s="345" t="s">
        <v>255</v>
      </c>
      <c r="B287" s="344" t="s">
        <v>267</v>
      </c>
      <c r="C287" s="344" t="s">
        <v>348</v>
      </c>
      <c r="D287" s="344" t="s">
        <v>389</v>
      </c>
      <c r="E287" s="343" t="s">
        <v>279</v>
      </c>
      <c r="F287" s="296">
        <f t="shared" si="70"/>
        <v>2677</v>
      </c>
    </row>
    <row r="288" s="148" customFormat="1" ht="22.5" spans="1:6">
      <c r="A288" s="345" t="s">
        <v>256</v>
      </c>
      <c r="B288" s="344" t="s">
        <v>267</v>
      </c>
      <c r="C288" s="344" t="s">
        <v>348</v>
      </c>
      <c r="D288" s="344" t="s">
        <v>389</v>
      </c>
      <c r="E288" s="343" t="s">
        <v>280</v>
      </c>
      <c r="F288" s="296">
        <f t="shared" si="70"/>
        <v>2677</v>
      </c>
    </row>
    <row r="289" s="148" customFormat="1" ht="12.75" spans="1:6">
      <c r="A289" s="346" t="s">
        <v>258</v>
      </c>
      <c r="B289" s="344" t="s">
        <v>267</v>
      </c>
      <c r="C289" s="344" t="s">
        <v>348</v>
      </c>
      <c r="D289" s="344" t="s">
        <v>389</v>
      </c>
      <c r="E289" s="343" t="s">
        <v>259</v>
      </c>
      <c r="F289" s="296">
        <f>'Пр 7 вед'!G748</f>
        <v>2677</v>
      </c>
    </row>
    <row r="290" s="148" customFormat="1" ht="101.25" spans="1:6">
      <c r="A290" s="342" t="s">
        <v>390</v>
      </c>
      <c r="B290" s="344" t="s">
        <v>267</v>
      </c>
      <c r="C290" s="344" t="s">
        <v>348</v>
      </c>
      <c r="D290" s="344" t="s">
        <v>391</v>
      </c>
      <c r="E290" s="343"/>
      <c r="F290" s="296">
        <f t="shared" ref="F290:F292" si="71">F291</f>
        <v>5773</v>
      </c>
    </row>
    <row r="291" s="148" customFormat="1" ht="12.75" spans="1:6">
      <c r="A291" s="345" t="s">
        <v>255</v>
      </c>
      <c r="B291" s="344" t="s">
        <v>267</v>
      </c>
      <c r="C291" s="344" t="s">
        <v>348</v>
      </c>
      <c r="D291" s="344" t="s">
        <v>391</v>
      </c>
      <c r="E291" s="343" t="s">
        <v>279</v>
      </c>
      <c r="F291" s="296">
        <f t="shared" si="71"/>
        <v>5773</v>
      </c>
    </row>
    <row r="292" s="148" customFormat="1" ht="22.5" spans="1:6">
      <c r="A292" s="345" t="s">
        <v>256</v>
      </c>
      <c r="B292" s="344" t="s">
        <v>267</v>
      </c>
      <c r="C292" s="344" t="s">
        <v>348</v>
      </c>
      <c r="D292" s="344" t="s">
        <v>391</v>
      </c>
      <c r="E292" s="343" t="s">
        <v>280</v>
      </c>
      <c r="F292" s="296">
        <f t="shared" si="71"/>
        <v>5773</v>
      </c>
    </row>
    <row r="293" s="148" customFormat="1" ht="12.75" spans="1:6">
      <c r="A293" s="346" t="s">
        <v>258</v>
      </c>
      <c r="B293" s="344" t="s">
        <v>267</v>
      </c>
      <c r="C293" s="344" t="s">
        <v>348</v>
      </c>
      <c r="D293" s="344" t="s">
        <v>391</v>
      </c>
      <c r="E293" s="343" t="s">
        <v>259</v>
      </c>
      <c r="F293" s="296">
        <f>'Пр 7 вед'!G752</f>
        <v>5773</v>
      </c>
    </row>
    <row r="294" s="148" customFormat="1" ht="33.75" spans="1:6">
      <c r="A294" s="346" t="s">
        <v>392</v>
      </c>
      <c r="B294" s="344" t="s">
        <v>267</v>
      </c>
      <c r="C294" s="344" t="s">
        <v>348</v>
      </c>
      <c r="D294" s="344" t="s">
        <v>393</v>
      </c>
      <c r="E294" s="343"/>
      <c r="F294" s="296">
        <f t="shared" ref="F294:F296" si="72">F295</f>
        <v>0</v>
      </c>
    </row>
    <row r="295" s="148" customFormat="1" ht="12.75" spans="1:6">
      <c r="A295" s="346" t="s">
        <v>255</v>
      </c>
      <c r="B295" s="344" t="s">
        <v>267</v>
      </c>
      <c r="C295" s="344" t="s">
        <v>348</v>
      </c>
      <c r="D295" s="344" t="s">
        <v>393</v>
      </c>
      <c r="E295" s="343" t="s">
        <v>279</v>
      </c>
      <c r="F295" s="296">
        <f t="shared" si="72"/>
        <v>0</v>
      </c>
    </row>
    <row r="296" s="148" customFormat="1" ht="22.5" spans="1:6">
      <c r="A296" s="346" t="s">
        <v>256</v>
      </c>
      <c r="B296" s="344" t="s">
        <v>267</v>
      </c>
      <c r="C296" s="344" t="s">
        <v>348</v>
      </c>
      <c r="D296" s="344" t="s">
        <v>393</v>
      </c>
      <c r="E296" s="343" t="s">
        <v>280</v>
      </c>
      <c r="F296" s="296">
        <f t="shared" si="72"/>
        <v>0</v>
      </c>
    </row>
    <row r="297" s="148" customFormat="1" ht="12.75" spans="1:6">
      <c r="A297" s="346" t="s">
        <v>258</v>
      </c>
      <c r="B297" s="344" t="s">
        <v>267</v>
      </c>
      <c r="C297" s="344" t="s">
        <v>348</v>
      </c>
      <c r="D297" s="344" t="s">
        <v>393</v>
      </c>
      <c r="E297" s="343" t="s">
        <v>259</v>
      </c>
      <c r="F297" s="296">
        <f>'Пр 7 вед'!G756</f>
        <v>0</v>
      </c>
    </row>
    <row r="298" s="148" customFormat="1" ht="12.75" spans="1:6">
      <c r="A298" s="334" t="s">
        <v>394</v>
      </c>
      <c r="B298" s="338" t="s">
        <v>267</v>
      </c>
      <c r="C298" s="338" t="s">
        <v>395</v>
      </c>
      <c r="D298" s="338"/>
      <c r="E298" s="337"/>
      <c r="F298" s="290">
        <f>F299+F332+F358+F374+F379</f>
        <v>10017</v>
      </c>
    </row>
    <row r="299" s="148" customFormat="1" ht="31.5" spans="1:6">
      <c r="A299" s="334" t="s">
        <v>396</v>
      </c>
      <c r="B299" s="338" t="s">
        <v>267</v>
      </c>
      <c r="C299" s="338" t="s">
        <v>395</v>
      </c>
      <c r="D299" s="338" t="s">
        <v>397</v>
      </c>
      <c r="E299" s="337" t="s">
        <v>226</v>
      </c>
      <c r="F299" s="290">
        <f>F300+F323</f>
        <v>2840</v>
      </c>
    </row>
    <row r="300" s="148" customFormat="1" ht="12.75" spans="1:6">
      <c r="A300" s="345" t="s">
        <v>398</v>
      </c>
      <c r="B300" s="344" t="s">
        <v>267</v>
      </c>
      <c r="C300" s="344" t="s">
        <v>395</v>
      </c>
      <c r="D300" s="344" t="s">
        <v>399</v>
      </c>
      <c r="E300" s="343"/>
      <c r="F300" s="296">
        <f>F301+F305+F309+F313+F319</f>
        <v>2140</v>
      </c>
    </row>
    <row r="301" s="148" customFormat="1" ht="22.5" spans="1:6">
      <c r="A301" s="345" t="s">
        <v>400</v>
      </c>
      <c r="B301" s="344" t="s">
        <v>267</v>
      </c>
      <c r="C301" s="344" t="s">
        <v>395</v>
      </c>
      <c r="D301" s="344" t="s">
        <v>401</v>
      </c>
      <c r="E301" s="343"/>
      <c r="F301" s="296">
        <f t="shared" ref="F301:F303" si="73">F302</f>
        <v>130</v>
      </c>
    </row>
    <row r="302" s="148" customFormat="1" ht="12.75" spans="1:6">
      <c r="A302" s="345" t="s">
        <v>255</v>
      </c>
      <c r="B302" s="344" t="s">
        <v>267</v>
      </c>
      <c r="C302" s="344" t="s">
        <v>395</v>
      </c>
      <c r="D302" s="344" t="s">
        <v>401</v>
      </c>
      <c r="E302" s="343" t="s">
        <v>279</v>
      </c>
      <c r="F302" s="296">
        <f t="shared" si="73"/>
        <v>130</v>
      </c>
    </row>
    <row r="303" s="148" customFormat="1" ht="22.5" spans="1:6">
      <c r="A303" s="345" t="s">
        <v>256</v>
      </c>
      <c r="B303" s="344" t="s">
        <v>267</v>
      </c>
      <c r="C303" s="344" t="s">
        <v>395</v>
      </c>
      <c r="D303" s="344" t="s">
        <v>401</v>
      </c>
      <c r="E303" s="343" t="s">
        <v>280</v>
      </c>
      <c r="F303" s="296">
        <f t="shared" si="73"/>
        <v>130</v>
      </c>
    </row>
    <row r="304" s="148" customFormat="1" ht="12.75" spans="1:6">
      <c r="A304" s="346" t="s">
        <v>258</v>
      </c>
      <c r="B304" s="344" t="s">
        <v>267</v>
      </c>
      <c r="C304" s="344" t="s">
        <v>395</v>
      </c>
      <c r="D304" s="344" t="s">
        <v>401</v>
      </c>
      <c r="E304" s="343" t="s">
        <v>259</v>
      </c>
      <c r="F304" s="296">
        <f>'Пр 7 вед'!G496</f>
        <v>130</v>
      </c>
    </row>
    <row r="305" s="148" customFormat="1" ht="22.5" spans="1:6">
      <c r="A305" s="342" t="s">
        <v>402</v>
      </c>
      <c r="B305" s="344" t="s">
        <v>267</v>
      </c>
      <c r="C305" s="344" t="s">
        <v>395</v>
      </c>
      <c r="D305" s="344" t="s">
        <v>403</v>
      </c>
      <c r="E305" s="343"/>
      <c r="F305" s="296">
        <f t="shared" ref="F305:F307" si="74">F306</f>
        <v>140</v>
      </c>
    </row>
    <row r="306" s="148" customFormat="1" ht="12.75" spans="1:6">
      <c r="A306" s="345" t="s">
        <v>255</v>
      </c>
      <c r="B306" s="344" t="s">
        <v>267</v>
      </c>
      <c r="C306" s="344" t="s">
        <v>395</v>
      </c>
      <c r="D306" s="344" t="s">
        <v>403</v>
      </c>
      <c r="E306" s="343" t="s">
        <v>279</v>
      </c>
      <c r="F306" s="296">
        <f t="shared" si="74"/>
        <v>140</v>
      </c>
    </row>
    <row r="307" s="148" customFormat="1" ht="22.5" spans="1:6">
      <c r="A307" s="345" t="s">
        <v>256</v>
      </c>
      <c r="B307" s="344" t="s">
        <v>267</v>
      </c>
      <c r="C307" s="344" t="s">
        <v>395</v>
      </c>
      <c r="D307" s="344" t="s">
        <v>403</v>
      </c>
      <c r="E307" s="343" t="s">
        <v>280</v>
      </c>
      <c r="F307" s="296">
        <f t="shared" si="74"/>
        <v>140</v>
      </c>
    </row>
    <row r="308" s="148" customFormat="1" ht="12.75" spans="1:6">
      <c r="A308" s="346" t="s">
        <v>258</v>
      </c>
      <c r="B308" s="344" t="s">
        <v>267</v>
      </c>
      <c r="C308" s="344" t="s">
        <v>395</v>
      </c>
      <c r="D308" s="344" t="s">
        <v>403</v>
      </c>
      <c r="E308" s="343" t="s">
        <v>259</v>
      </c>
      <c r="F308" s="296">
        <f>'Пр 7 вед'!G500</f>
        <v>140</v>
      </c>
    </row>
    <row r="309" s="148" customFormat="1" ht="12.75" spans="1:6">
      <c r="A309" s="342" t="s">
        <v>404</v>
      </c>
      <c r="B309" s="344" t="s">
        <v>267</v>
      </c>
      <c r="C309" s="344" t="s">
        <v>395</v>
      </c>
      <c r="D309" s="344" t="s">
        <v>405</v>
      </c>
      <c r="E309" s="343"/>
      <c r="F309" s="296">
        <f>F310</f>
        <v>1000</v>
      </c>
    </row>
    <row r="310" s="148" customFormat="1" ht="12.75" spans="1:6">
      <c r="A310" s="345" t="s">
        <v>260</v>
      </c>
      <c r="B310" s="344" t="s">
        <v>267</v>
      </c>
      <c r="C310" s="344" t="s">
        <v>395</v>
      </c>
      <c r="D310" s="344" t="s">
        <v>405</v>
      </c>
      <c r="E310" s="343">
        <v>800</v>
      </c>
      <c r="F310" s="296">
        <f t="shared" ref="F310:F311" si="75">F311</f>
        <v>1000</v>
      </c>
    </row>
    <row r="311" s="148" customFormat="1" ht="33.75" spans="1:6">
      <c r="A311" s="346" t="s">
        <v>406</v>
      </c>
      <c r="B311" s="344" t="s">
        <v>267</v>
      </c>
      <c r="C311" s="344" t="s">
        <v>395</v>
      </c>
      <c r="D311" s="344" t="s">
        <v>405</v>
      </c>
      <c r="E311" s="343">
        <v>810</v>
      </c>
      <c r="F311" s="296">
        <f t="shared" si="75"/>
        <v>1000</v>
      </c>
    </row>
    <row r="312" s="148" customFormat="1" ht="78.75" spans="1:6">
      <c r="A312" s="357" t="s">
        <v>407</v>
      </c>
      <c r="B312" s="344" t="s">
        <v>267</v>
      </c>
      <c r="C312" s="344" t="s">
        <v>395</v>
      </c>
      <c r="D312" s="344" t="s">
        <v>405</v>
      </c>
      <c r="E312" s="343">
        <v>813</v>
      </c>
      <c r="F312" s="296">
        <f>'Пр 7 вед'!G504</f>
        <v>1000</v>
      </c>
    </row>
    <row r="313" s="148" customFormat="1" ht="12.75" spans="1:6">
      <c r="A313" s="342" t="s">
        <v>408</v>
      </c>
      <c r="B313" s="344" t="s">
        <v>267</v>
      </c>
      <c r="C313" s="344" t="s">
        <v>395</v>
      </c>
      <c r="D313" s="344" t="s">
        <v>409</v>
      </c>
      <c r="E313" s="343"/>
      <c r="F313" s="296">
        <f>F314+F317</f>
        <v>800</v>
      </c>
    </row>
    <row r="314" s="148" customFormat="1" ht="12.75" spans="1:6">
      <c r="A314" s="345" t="s">
        <v>255</v>
      </c>
      <c r="B314" s="344" t="s">
        <v>267</v>
      </c>
      <c r="C314" s="344" t="s">
        <v>395</v>
      </c>
      <c r="D314" s="344" t="s">
        <v>409</v>
      </c>
      <c r="E314" s="343" t="s">
        <v>279</v>
      </c>
      <c r="F314" s="296">
        <f t="shared" ref="F314:F315" si="76">F315</f>
        <v>800</v>
      </c>
    </row>
    <row r="315" s="148" customFormat="1" ht="22.5" spans="1:6">
      <c r="A315" s="345" t="s">
        <v>256</v>
      </c>
      <c r="B315" s="344" t="s">
        <v>267</v>
      </c>
      <c r="C315" s="344" t="s">
        <v>395</v>
      </c>
      <c r="D315" s="344" t="s">
        <v>409</v>
      </c>
      <c r="E315" s="343" t="s">
        <v>280</v>
      </c>
      <c r="F315" s="296">
        <f t="shared" si="76"/>
        <v>800</v>
      </c>
    </row>
    <row r="316" s="148" customFormat="1" ht="12.75" spans="1:6">
      <c r="A316" s="346" t="s">
        <v>258</v>
      </c>
      <c r="B316" s="344" t="s">
        <v>267</v>
      </c>
      <c r="C316" s="344" t="s">
        <v>395</v>
      </c>
      <c r="D316" s="344" t="s">
        <v>409</v>
      </c>
      <c r="E316" s="343" t="s">
        <v>259</v>
      </c>
      <c r="F316" s="296">
        <f>'Пр 7 вед'!G508</f>
        <v>800</v>
      </c>
    </row>
    <row r="317" s="148" customFormat="1" ht="12.75" spans="1:6">
      <c r="A317" s="346" t="s">
        <v>242</v>
      </c>
      <c r="B317" s="344" t="s">
        <v>267</v>
      </c>
      <c r="C317" s="344" t="s">
        <v>395</v>
      </c>
      <c r="D317" s="344" t="s">
        <v>409</v>
      </c>
      <c r="E317" s="343">
        <v>300</v>
      </c>
      <c r="F317" s="296">
        <f t="shared" ref="F317" si="77">F318</f>
        <v>0</v>
      </c>
    </row>
    <row r="318" s="148" customFormat="1" ht="12.75" spans="1:6">
      <c r="A318" s="346" t="s">
        <v>367</v>
      </c>
      <c r="B318" s="344" t="s">
        <v>267</v>
      </c>
      <c r="C318" s="344" t="s">
        <v>395</v>
      </c>
      <c r="D318" s="344" t="s">
        <v>409</v>
      </c>
      <c r="E318" s="343">
        <v>350</v>
      </c>
      <c r="F318" s="296">
        <f>'Пр 7 вед'!G510</f>
        <v>0</v>
      </c>
    </row>
    <row r="319" s="148" customFormat="1" ht="22.5" spans="1:6">
      <c r="A319" s="342" t="s">
        <v>410</v>
      </c>
      <c r="B319" s="344" t="s">
        <v>267</v>
      </c>
      <c r="C319" s="344" t="s">
        <v>395</v>
      </c>
      <c r="D319" s="344" t="s">
        <v>411</v>
      </c>
      <c r="E319" s="343"/>
      <c r="F319" s="296">
        <f t="shared" ref="F319:F321" si="78">F320</f>
        <v>70</v>
      </c>
    </row>
    <row r="320" s="148" customFormat="1" ht="12.75" spans="1:6">
      <c r="A320" s="345" t="s">
        <v>255</v>
      </c>
      <c r="B320" s="344" t="s">
        <v>267</v>
      </c>
      <c r="C320" s="344" t="s">
        <v>395</v>
      </c>
      <c r="D320" s="344" t="s">
        <v>411</v>
      </c>
      <c r="E320" s="343" t="s">
        <v>279</v>
      </c>
      <c r="F320" s="296">
        <f t="shared" si="78"/>
        <v>70</v>
      </c>
    </row>
    <row r="321" s="148" customFormat="1" ht="22.5" spans="1:6">
      <c r="A321" s="345" t="s">
        <v>256</v>
      </c>
      <c r="B321" s="344" t="s">
        <v>267</v>
      </c>
      <c r="C321" s="344" t="s">
        <v>395</v>
      </c>
      <c r="D321" s="344" t="s">
        <v>411</v>
      </c>
      <c r="E321" s="343" t="s">
        <v>280</v>
      </c>
      <c r="F321" s="296">
        <f t="shared" si="78"/>
        <v>70</v>
      </c>
    </row>
    <row r="322" s="148" customFormat="1" ht="12.75" spans="1:6">
      <c r="A322" s="346" t="s">
        <v>258</v>
      </c>
      <c r="B322" s="344" t="s">
        <v>267</v>
      </c>
      <c r="C322" s="344" t="s">
        <v>395</v>
      </c>
      <c r="D322" s="344" t="s">
        <v>411</v>
      </c>
      <c r="E322" s="343" t="s">
        <v>259</v>
      </c>
      <c r="F322" s="296">
        <f>'Пр 7 вед'!G514</f>
        <v>70</v>
      </c>
    </row>
    <row r="323" s="148" customFormat="1" ht="22.5" spans="1:6">
      <c r="A323" s="342" t="s">
        <v>412</v>
      </c>
      <c r="B323" s="344" t="s">
        <v>267</v>
      </c>
      <c r="C323" s="344" t="s">
        <v>395</v>
      </c>
      <c r="D323" s="344" t="s">
        <v>399</v>
      </c>
      <c r="E323" s="343"/>
      <c r="F323" s="296">
        <f t="shared" ref="F323" si="79">F324+F328</f>
        <v>700</v>
      </c>
    </row>
    <row r="324" s="148" customFormat="1" ht="12.75" spans="1:6">
      <c r="A324" s="342" t="s">
        <v>413</v>
      </c>
      <c r="B324" s="344" t="s">
        <v>267</v>
      </c>
      <c r="C324" s="344" t="s">
        <v>395</v>
      </c>
      <c r="D324" s="344" t="s">
        <v>414</v>
      </c>
      <c r="E324" s="343"/>
      <c r="F324" s="296">
        <f t="shared" ref="F324:F330" si="80">F325</f>
        <v>500</v>
      </c>
    </row>
    <row r="325" s="148" customFormat="1" ht="12.75" spans="1:6">
      <c r="A325" s="345" t="s">
        <v>255</v>
      </c>
      <c r="B325" s="344" t="s">
        <v>267</v>
      </c>
      <c r="C325" s="344" t="s">
        <v>395</v>
      </c>
      <c r="D325" s="344" t="s">
        <v>414</v>
      </c>
      <c r="E325" s="343" t="s">
        <v>279</v>
      </c>
      <c r="F325" s="296">
        <f t="shared" si="80"/>
        <v>500</v>
      </c>
    </row>
    <row r="326" s="148" customFormat="1" ht="22.5" spans="1:6">
      <c r="A326" s="345" t="s">
        <v>256</v>
      </c>
      <c r="B326" s="344" t="s">
        <v>267</v>
      </c>
      <c r="C326" s="344" t="s">
        <v>395</v>
      </c>
      <c r="D326" s="344" t="s">
        <v>414</v>
      </c>
      <c r="E326" s="343" t="s">
        <v>280</v>
      </c>
      <c r="F326" s="296">
        <f t="shared" si="80"/>
        <v>500</v>
      </c>
    </row>
    <row r="327" s="148" customFormat="1" ht="12.75" spans="1:6">
      <c r="A327" s="346" t="s">
        <v>258</v>
      </c>
      <c r="B327" s="344" t="s">
        <v>267</v>
      </c>
      <c r="C327" s="344" t="s">
        <v>395</v>
      </c>
      <c r="D327" s="344" t="s">
        <v>414</v>
      </c>
      <c r="E327" s="343" t="s">
        <v>259</v>
      </c>
      <c r="F327" s="296">
        <f>'Пр 7 вед'!G519</f>
        <v>500</v>
      </c>
    </row>
    <row r="328" s="148" customFormat="1" ht="12.75" spans="1:6">
      <c r="A328" s="342" t="s">
        <v>415</v>
      </c>
      <c r="B328" s="344" t="s">
        <v>267</v>
      </c>
      <c r="C328" s="344" t="s">
        <v>395</v>
      </c>
      <c r="D328" s="344" t="s">
        <v>416</v>
      </c>
      <c r="E328" s="343"/>
      <c r="F328" s="296">
        <f t="shared" ref="F328" si="81">F329</f>
        <v>200</v>
      </c>
    </row>
    <row r="329" s="148" customFormat="1" ht="12.75" spans="1:6">
      <c r="A329" s="345" t="s">
        <v>255</v>
      </c>
      <c r="B329" s="344" t="s">
        <v>267</v>
      </c>
      <c r="C329" s="344" t="s">
        <v>395</v>
      </c>
      <c r="D329" s="344" t="s">
        <v>416</v>
      </c>
      <c r="E329" s="343" t="s">
        <v>279</v>
      </c>
      <c r="F329" s="296">
        <f t="shared" si="80"/>
        <v>200</v>
      </c>
    </row>
    <row r="330" s="148" customFormat="1" ht="22.5" spans="1:6">
      <c r="A330" s="345" t="s">
        <v>256</v>
      </c>
      <c r="B330" s="344" t="s">
        <v>267</v>
      </c>
      <c r="C330" s="344" t="s">
        <v>395</v>
      </c>
      <c r="D330" s="344" t="s">
        <v>416</v>
      </c>
      <c r="E330" s="343" t="s">
        <v>280</v>
      </c>
      <c r="F330" s="296">
        <f t="shared" si="80"/>
        <v>200</v>
      </c>
    </row>
    <row r="331" s="148" customFormat="1" ht="12.75" spans="1:6">
      <c r="A331" s="346" t="s">
        <v>258</v>
      </c>
      <c r="B331" s="344" t="s">
        <v>267</v>
      </c>
      <c r="C331" s="344" t="s">
        <v>395</v>
      </c>
      <c r="D331" s="344" t="s">
        <v>416</v>
      </c>
      <c r="E331" s="343" t="s">
        <v>259</v>
      </c>
      <c r="F331" s="296">
        <f>'Пр 7 вед'!G523</f>
        <v>200</v>
      </c>
    </row>
    <row r="332" s="148" customFormat="1" ht="21" spans="1:6">
      <c r="A332" s="356" t="s">
        <v>417</v>
      </c>
      <c r="B332" s="338" t="s">
        <v>267</v>
      </c>
      <c r="C332" s="338" t="s">
        <v>395</v>
      </c>
      <c r="D332" s="338" t="s">
        <v>418</v>
      </c>
      <c r="E332" s="337" t="s">
        <v>226</v>
      </c>
      <c r="F332" s="290">
        <f>F333+F338</f>
        <v>1500</v>
      </c>
    </row>
    <row r="333" s="148" customFormat="1" ht="22.5" spans="1:6">
      <c r="A333" s="342" t="s">
        <v>419</v>
      </c>
      <c r="B333" s="344" t="s">
        <v>267</v>
      </c>
      <c r="C333" s="344" t="s">
        <v>395</v>
      </c>
      <c r="D333" s="344" t="s">
        <v>420</v>
      </c>
      <c r="E333" s="343"/>
      <c r="F333" s="296">
        <f t="shared" ref="F333:F336" si="82">F334</f>
        <v>140</v>
      </c>
    </row>
    <row r="334" s="148" customFormat="1" ht="12.75" spans="1:6">
      <c r="A334" s="342" t="s">
        <v>421</v>
      </c>
      <c r="B334" s="344" t="s">
        <v>267</v>
      </c>
      <c r="C334" s="344" t="s">
        <v>395</v>
      </c>
      <c r="D334" s="344" t="s">
        <v>422</v>
      </c>
      <c r="E334" s="343"/>
      <c r="F334" s="296">
        <f t="shared" si="82"/>
        <v>140</v>
      </c>
    </row>
    <row r="335" s="148" customFormat="1" ht="12.75" spans="1:6">
      <c r="A335" s="345" t="s">
        <v>255</v>
      </c>
      <c r="B335" s="344" t="s">
        <v>267</v>
      </c>
      <c r="C335" s="344" t="s">
        <v>395</v>
      </c>
      <c r="D335" s="344" t="s">
        <v>422</v>
      </c>
      <c r="E335" s="343" t="s">
        <v>279</v>
      </c>
      <c r="F335" s="296">
        <f t="shared" si="82"/>
        <v>140</v>
      </c>
    </row>
    <row r="336" s="148" customFormat="1" ht="22.5" spans="1:6">
      <c r="A336" s="345" t="s">
        <v>256</v>
      </c>
      <c r="B336" s="344" t="s">
        <v>267</v>
      </c>
      <c r="C336" s="344" t="s">
        <v>395</v>
      </c>
      <c r="D336" s="344" t="s">
        <v>422</v>
      </c>
      <c r="E336" s="343" t="s">
        <v>280</v>
      </c>
      <c r="F336" s="296">
        <f t="shared" si="82"/>
        <v>140</v>
      </c>
    </row>
    <row r="337" s="148" customFormat="1" ht="12.75" spans="1:6">
      <c r="A337" s="346" t="s">
        <v>258</v>
      </c>
      <c r="B337" s="344" t="s">
        <v>267</v>
      </c>
      <c r="C337" s="344" t="s">
        <v>395</v>
      </c>
      <c r="D337" s="344" t="s">
        <v>422</v>
      </c>
      <c r="E337" s="343" t="s">
        <v>259</v>
      </c>
      <c r="F337" s="296">
        <f>'Пр 7 вед'!G763</f>
        <v>140</v>
      </c>
    </row>
    <row r="338" s="148" customFormat="1" ht="22.5" spans="1:6">
      <c r="A338" s="342" t="s">
        <v>423</v>
      </c>
      <c r="B338" s="344" t="s">
        <v>267</v>
      </c>
      <c r="C338" s="344" t="s">
        <v>395</v>
      </c>
      <c r="D338" s="344" t="s">
        <v>424</v>
      </c>
      <c r="E338" s="343"/>
      <c r="F338" s="296">
        <f>F343+F350+F354+F339</f>
        <v>1360</v>
      </c>
    </row>
    <row r="339" s="148" customFormat="1" ht="22.5" spans="1:6">
      <c r="A339" s="342" t="s">
        <v>425</v>
      </c>
      <c r="B339" s="344" t="s">
        <v>267</v>
      </c>
      <c r="C339" s="344" t="s">
        <v>395</v>
      </c>
      <c r="D339" s="344" t="s">
        <v>426</v>
      </c>
      <c r="E339" s="343"/>
      <c r="F339" s="296">
        <f t="shared" ref="F339:F341" si="83">F340</f>
        <v>150</v>
      </c>
    </row>
    <row r="340" s="148" customFormat="1" ht="12.75" spans="1:6">
      <c r="A340" s="345" t="s">
        <v>255</v>
      </c>
      <c r="B340" s="344" t="s">
        <v>267</v>
      </c>
      <c r="C340" s="344" t="s">
        <v>395</v>
      </c>
      <c r="D340" s="344" t="s">
        <v>426</v>
      </c>
      <c r="E340" s="343" t="s">
        <v>279</v>
      </c>
      <c r="F340" s="296">
        <f t="shared" si="83"/>
        <v>150</v>
      </c>
    </row>
    <row r="341" s="148" customFormat="1" ht="22.5" spans="1:6">
      <c r="A341" s="345" t="s">
        <v>256</v>
      </c>
      <c r="B341" s="344" t="s">
        <v>267</v>
      </c>
      <c r="C341" s="344" t="s">
        <v>395</v>
      </c>
      <c r="D341" s="344" t="s">
        <v>426</v>
      </c>
      <c r="E341" s="343" t="s">
        <v>280</v>
      </c>
      <c r="F341" s="296">
        <f t="shared" si="83"/>
        <v>150</v>
      </c>
    </row>
    <row r="342" s="148" customFormat="1" ht="12.75" spans="1:6">
      <c r="A342" s="346" t="s">
        <v>258</v>
      </c>
      <c r="B342" s="344" t="s">
        <v>267</v>
      </c>
      <c r="C342" s="344" t="s">
        <v>395</v>
      </c>
      <c r="D342" s="344" t="s">
        <v>426</v>
      </c>
      <c r="E342" s="343" t="s">
        <v>259</v>
      </c>
      <c r="F342" s="296">
        <f>'Пр 7 вед'!G768</f>
        <v>150</v>
      </c>
    </row>
    <row r="343" s="148" customFormat="1" ht="33.75" spans="1:6">
      <c r="A343" s="342" t="s">
        <v>427</v>
      </c>
      <c r="B343" s="344" t="s">
        <v>267</v>
      </c>
      <c r="C343" s="344" t="s">
        <v>395</v>
      </c>
      <c r="D343" s="344" t="s">
        <v>428</v>
      </c>
      <c r="E343" s="343"/>
      <c r="F343" s="296">
        <f>F344+F347</f>
        <v>1100</v>
      </c>
    </row>
    <row r="344" s="148" customFormat="1" ht="12.75" spans="1:6">
      <c r="A344" s="342" t="s">
        <v>255</v>
      </c>
      <c r="B344" s="344" t="s">
        <v>267</v>
      </c>
      <c r="C344" s="344" t="s">
        <v>395</v>
      </c>
      <c r="D344" s="344" t="s">
        <v>428</v>
      </c>
      <c r="E344" s="343" t="s">
        <v>279</v>
      </c>
      <c r="F344" s="296">
        <f>F345</f>
        <v>0</v>
      </c>
    </row>
    <row r="345" s="148" customFormat="1" ht="22.5" spans="1:6">
      <c r="A345" s="342" t="s">
        <v>256</v>
      </c>
      <c r="B345" s="344" t="s">
        <v>267</v>
      </c>
      <c r="C345" s="344" t="s">
        <v>395</v>
      </c>
      <c r="D345" s="344" t="s">
        <v>428</v>
      </c>
      <c r="E345" s="343" t="s">
        <v>280</v>
      </c>
      <c r="F345" s="296">
        <f>F346</f>
        <v>0</v>
      </c>
    </row>
    <row r="346" s="148" customFormat="1" ht="12.75" spans="1:6">
      <c r="A346" s="342" t="s">
        <v>258</v>
      </c>
      <c r="B346" s="344" t="s">
        <v>267</v>
      </c>
      <c r="C346" s="344" t="s">
        <v>395</v>
      </c>
      <c r="D346" s="344" t="s">
        <v>428</v>
      </c>
      <c r="E346" s="343" t="s">
        <v>259</v>
      </c>
      <c r="F346" s="296">
        <f>'Пр 7 вед'!G772</f>
        <v>0</v>
      </c>
    </row>
    <row r="347" s="148" customFormat="1" ht="12.75" spans="1:6">
      <c r="A347" s="342" t="s">
        <v>315</v>
      </c>
      <c r="B347" s="344" t="s">
        <v>267</v>
      </c>
      <c r="C347" s="344" t="s">
        <v>395</v>
      </c>
      <c r="D347" s="344" t="s">
        <v>428</v>
      </c>
      <c r="E347" s="343">
        <v>800</v>
      </c>
      <c r="F347" s="296">
        <f t="shared" ref="F347:F348" si="84">F348</f>
        <v>1100</v>
      </c>
    </row>
    <row r="348" s="148" customFormat="1" ht="12.75" spans="1:6">
      <c r="A348" s="342" t="s">
        <v>429</v>
      </c>
      <c r="B348" s="344" t="s">
        <v>267</v>
      </c>
      <c r="C348" s="344" t="s">
        <v>395</v>
      </c>
      <c r="D348" s="344" t="s">
        <v>428</v>
      </c>
      <c r="E348" s="343">
        <v>810</v>
      </c>
      <c r="F348" s="296">
        <f t="shared" si="84"/>
        <v>1100</v>
      </c>
    </row>
    <row r="349" s="148" customFormat="1" ht="78.75" spans="1:6">
      <c r="A349" s="357" t="s">
        <v>407</v>
      </c>
      <c r="B349" s="344" t="s">
        <v>267</v>
      </c>
      <c r="C349" s="344" t="s">
        <v>395</v>
      </c>
      <c r="D349" s="344" t="s">
        <v>428</v>
      </c>
      <c r="E349" s="343">
        <v>813</v>
      </c>
      <c r="F349" s="296">
        <f>'Пр 7 вед'!G775</f>
        <v>1100</v>
      </c>
    </row>
    <row r="350" s="148" customFormat="1" ht="22.5" spans="1:6">
      <c r="A350" s="342" t="s">
        <v>430</v>
      </c>
      <c r="B350" s="344" t="s">
        <v>267</v>
      </c>
      <c r="C350" s="344" t="s">
        <v>395</v>
      </c>
      <c r="D350" s="344" t="s">
        <v>431</v>
      </c>
      <c r="E350" s="343"/>
      <c r="F350" s="296">
        <f t="shared" ref="F350:F352" si="85">F351</f>
        <v>10</v>
      </c>
    </row>
    <row r="351" s="148" customFormat="1" ht="12.75" spans="1:6">
      <c r="A351" s="345" t="s">
        <v>255</v>
      </c>
      <c r="B351" s="344" t="s">
        <v>267</v>
      </c>
      <c r="C351" s="344" t="s">
        <v>395</v>
      </c>
      <c r="D351" s="344" t="s">
        <v>431</v>
      </c>
      <c r="E351" s="343" t="s">
        <v>279</v>
      </c>
      <c r="F351" s="296">
        <f t="shared" si="85"/>
        <v>10</v>
      </c>
    </row>
    <row r="352" s="148" customFormat="1" ht="22.5" spans="1:6">
      <c r="A352" s="345" t="s">
        <v>256</v>
      </c>
      <c r="B352" s="344" t="s">
        <v>267</v>
      </c>
      <c r="C352" s="344" t="s">
        <v>395</v>
      </c>
      <c r="D352" s="344" t="s">
        <v>431</v>
      </c>
      <c r="E352" s="343" t="s">
        <v>280</v>
      </c>
      <c r="F352" s="296">
        <f t="shared" si="85"/>
        <v>10</v>
      </c>
    </row>
    <row r="353" s="148" customFormat="1" ht="12.75" spans="1:6">
      <c r="A353" s="346" t="s">
        <v>258</v>
      </c>
      <c r="B353" s="344" t="s">
        <v>267</v>
      </c>
      <c r="C353" s="344" t="s">
        <v>395</v>
      </c>
      <c r="D353" s="344" t="s">
        <v>431</v>
      </c>
      <c r="E353" s="343" t="s">
        <v>259</v>
      </c>
      <c r="F353" s="296">
        <f>'Пр 7 вед'!G779</f>
        <v>10</v>
      </c>
    </row>
    <row r="354" s="148" customFormat="1" ht="22.5" spans="1:6">
      <c r="A354" s="342" t="s">
        <v>432</v>
      </c>
      <c r="B354" s="344" t="s">
        <v>267</v>
      </c>
      <c r="C354" s="344" t="s">
        <v>395</v>
      </c>
      <c r="D354" s="344" t="s">
        <v>433</v>
      </c>
      <c r="E354" s="343"/>
      <c r="F354" s="296">
        <f t="shared" ref="F354:F356" si="86">F355</f>
        <v>100</v>
      </c>
    </row>
    <row r="355" s="148" customFormat="1" ht="12.75" spans="1:6">
      <c r="A355" s="345" t="s">
        <v>255</v>
      </c>
      <c r="B355" s="344" t="s">
        <v>267</v>
      </c>
      <c r="C355" s="344" t="s">
        <v>395</v>
      </c>
      <c r="D355" s="344" t="s">
        <v>433</v>
      </c>
      <c r="E355" s="343" t="s">
        <v>279</v>
      </c>
      <c r="F355" s="296">
        <f t="shared" si="86"/>
        <v>100</v>
      </c>
    </row>
    <row r="356" s="148" customFormat="1" ht="22.5" spans="1:6">
      <c r="A356" s="345" t="s">
        <v>256</v>
      </c>
      <c r="B356" s="344" t="s">
        <v>267</v>
      </c>
      <c r="C356" s="344" t="s">
        <v>395</v>
      </c>
      <c r="D356" s="344" t="s">
        <v>433</v>
      </c>
      <c r="E356" s="343" t="s">
        <v>280</v>
      </c>
      <c r="F356" s="296">
        <f t="shared" si="86"/>
        <v>100</v>
      </c>
    </row>
    <row r="357" s="148" customFormat="1" ht="12.75" spans="1:6">
      <c r="A357" s="346" t="s">
        <v>258</v>
      </c>
      <c r="B357" s="344" t="s">
        <v>267</v>
      </c>
      <c r="C357" s="344" t="s">
        <v>395</v>
      </c>
      <c r="D357" s="344" t="s">
        <v>433</v>
      </c>
      <c r="E357" s="343" t="s">
        <v>259</v>
      </c>
      <c r="F357" s="296">
        <f>'Пр 7 вед'!G783</f>
        <v>100</v>
      </c>
    </row>
    <row r="358" s="148" customFormat="1" ht="12.75" spans="1:6">
      <c r="A358" s="356" t="s">
        <v>434</v>
      </c>
      <c r="B358" s="338" t="s">
        <v>267</v>
      </c>
      <c r="C358" s="338" t="s">
        <v>395</v>
      </c>
      <c r="D358" s="338" t="s">
        <v>435</v>
      </c>
      <c r="E358" s="337"/>
      <c r="F358" s="290">
        <f>F359+F365+F369</f>
        <v>4102</v>
      </c>
    </row>
    <row r="359" s="148" customFormat="1" ht="22.5" spans="1:6">
      <c r="A359" s="342" t="s">
        <v>436</v>
      </c>
      <c r="B359" s="344" t="s">
        <v>267</v>
      </c>
      <c r="C359" s="344" t="s">
        <v>395</v>
      </c>
      <c r="D359" s="344" t="s">
        <v>437</v>
      </c>
      <c r="E359" s="343"/>
      <c r="F359" s="296">
        <f>F360</f>
        <v>592</v>
      </c>
    </row>
    <row r="360" s="148" customFormat="1" ht="12.75" spans="1:6">
      <c r="A360" s="345" t="s">
        <v>255</v>
      </c>
      <c r="B360" s="344" t="s">
        <v>267</v>
      </c>
      <c r="C360" s="344" t="s">
        <v>395</v>
      </c>
      <c r="D360" s="344" t="s">
        <v>437</v>
      </c>
      <c r="E360" s="343" t="s">
        <v>279</v>
      </c>
      <c r="F360" s="296">
        <f>F361</f>
        <v>592</v>
      </c>
    </row>
    <row r="361" s="148" customFormat="1" ht="22.5" spans="1:6">
      <c r="A361" s="345" t="s">
        <v>256</v>
      </c>
      <c r="B361" s="344" t="s">
        <v>267</v>
      </c>
      <c r="C361" s="344" t="s">
        <v>395</v>
      </c>
      <c r="D361" s="344" t="s">
        <v>437</v>
      </c>
      <c r="E361" s="343" t="s">
        <v>280</v>
      </c>
      <c r="F361" s="296">
        <f>F362+F363</f>
        <v>592</v>
      </c>
    </row>
    <row r="362" s="148" customFormat="1" ht="22.5" spans="1:6">
      <c r="A362" s="345" t="s">
        <v>257</v>
      </c>
      <c r="B362" s="344" t="s">
        <v>267</v>
      </c>
      <c r="C362" s="344" t="s">
        <v>395</v>
      </c>
      <c r="D362" s="344" t="s">
        <v>437</v>
      </c>
      <c r="E362" s="343">
        <v>242</v>
      </c>
      <c r="F362" s="296">
        <f>'Пр 7 вед'!G789</f>
        <v>48</v>
      </c>
    </row>
    <row r="363" s="148" customFormat="1" ht="12.75" spans="1:6">
      <c r="A363" s="346" t="s">
        <v>258</v>
      </c>
      <c r="B363" s="344" t="s">
        <v>267</v>
      </c>
      <c r="C363" s="344" t="s">
        <v>395</v>
      </c>
      <c r="D363" s="344" t="s">
        <v>437</v>
      </c>
      <c r="E363" s="343" t="s">
        <v>259</v>
      </c>
      <c r="F363" s="296">
        <f>'Пр 7 вед'!G790</f>
        <v>544</v>
      </c>
    </row>
    <row r="364" s="148" customFormat="1" ht="12.75" spans="1:6">
      <c r="A364" s="346" t="s">
        <v>438</v>
      </c>
      <c r="B364" s="344" t="s">
        <v>267</v>
      </c>
      <c r="C364" s="344" t="s">
        <v>395</v>
      </c>
      <c r="D364" s="344" t="s">
        <v>439</v>
      </c>
      <c r="E364" s="343"/>
      <c r="F364" s="296">
        <f>F365</f>
        <v>0</v>
      </c>
    </row>
    <row r="365" s="148" customFormat="1" ht="12.75" spans="1:6">
      <c r="A365" s="346" t="s">
        <v>255</v>
      </c>
      <c r="B365" s="344" t="s">
        <v>267</v>
      </c>
      <c r="C365" s="344" t="s">
        <v>395</v>
      </c>
      <c r="D365" s="344" t="s">
        <v>439</v>
      </c>
      <c r="E365" s="343" t="s">
        <v>279</v>
      </c>
      <c r="F365" s="296">
        <f>F366</f>
        <v>0</v>
      </c>
    </row>
    <row r="366" s="148" customFormat="1" ht="22.5" spans="1:6">
      <c r="A366" s="346" t="s">
        <v>256</v>
      </c>
      <c r="B366" s="344" t="s">
        <v>267</v>
      </c>
      <c r="C366" s="344" t="s">
        <v>395</v>
      </c>
      <c r="D366" s="344" t="s">
        <v>439</v>
      </c>
      <c r="E366" s="343" t="s">
        <v>280</v>
      </c>
      <c r="F366" s="296">
        <f>F367+F368</f>
        <v>0</v>
      </c>
    </row>
    <row r="367" s="148" customFormat="1" ht="22.5" spans="1:6">
      <c r="A367" s="346" t="s">
        <v>257</v>
      </c>
      <c r="B367" s="344" t="s">
        <v>267</v>
      </c>
      <c r="C367" s="344" t="s">
        <v>395</v>
      </c>
      <c r="D367" s="344" t="s">
        <v>439</v>
      </c>
      <c r="E367" s="343">
        <v>242</v>
      </c>
      <c r="F367" s="296">
        <f>'Пр 7 вед'!G794</f>
        <v>0</v>
      </c>
    </row>
    <row r="368" s="268" customFormat="1" ht="12.75" spans="1:6">
      <c r="A368" s="346" t="s">
        <v>258</v>
      </c>
      <c r="B368" s="344" t="s">
        <v>267</v>
      </c>
      <c r="C368" s="344" t="s">
        <v>395</v>
      </c>
      <c r="D368" s="344" t="s">
        <v>439</v>
      </c>
      <c r="E368" s="343" t="s">
        <v>259</v>
      </c>
      <c r="F368" s="296">
        <f>'Пр 7 вед'!G795</f>
        <v>0</v>
      </c>
    </row>
    <row r="369" s="268" customFormat="1" ht="22.5" spans="1:6">
      <c r="A369" s="342" t="s">
        <v>440</v>
      </c>
      <c r="B369" s="344" t="s">
        <v>267</v>
      </c>
      <c r="C369" s="344" t="s">
        <v>395</v>
      </c>
      <c r="D369" s="344" t="s">
        <v>441</v>
      </c>
      <c r="E369" s="343"/>
      <c r="F369" s="296">
        <f t="shared" ref="F369:F370" si="87">F370</f>
        <v>3510</v>
      </c>
    </row>
    <row r="370" s="268" customFormat="1" ht="12.75" spans="1:6">
      <c r="A370" s="345" t="s">
        <v>255</v>
      </c>
      <c r="B370" s="344" t="s">
        <v>267</v>
      </c>
      <c r="C370" s="344" t="s">
        <v>395</v>
      </c>
      <c r="D370" s="344" t="s">
        <v>441</v>
      </c>
      <c r="E370" s="343" t="s">
        <v>279</v>
      </c>
      <c r="F370" s="296">
        <f t="shared" si="87"/>
        <v>3510</v>
      </c>
    </row>
    <row r="371" s="268" customFormat="1" ht="22.5" spans="1:6">
      <c r="A371" s="345" t="s">
        <v>256</v>
      </c>
      <c r="B371" s="344" t="s">
        <v>267</v>
      </c>
      <c r="C371" s="344" t="s">
        <v>395</v>
      </c>
      <c r="D371" s="344" t="s">
        <v>441</v>
      </c>
      <c r="E371" s="343" t="s">
        <v>280</v>
      </c>
      <c r="F371" s="296">
        <f>F373+F372</f>
        <v>3510</v>
      </c>
    </row>
    <row r="372" s="268" customFormat="1" ht="22.5" spans="1:6">
      <c r="A372" s="346" t="s">
        <v>442</v>
      </c>
      <c r="B372" s="344" t="s">
        <v>267</v>
      </c>
      <c r="C372" s="344" t="s">
        <v>395</v>
      </c>
      <c r="D372" s="344" t="s">
        <v>441</v>
      </c>
      <c r="E372" s="343">
        <v>243</v>
      </c>
      <c r="F372" s="296">
        <f>'Пр 7 вед'!G799</f>
        <v>0</v>
      </c>
    </row>
    <row r="373" s="268" customFormat="1" ht="12.75" spans="1:6">
      <c r="A373" s="346" t="s">
        <v>258</v>
      </c>
      <c r="B373" s="344" t="s">
        <v>267</v>
      </c>
      <c r="C373" s="344" t="s">
        <v>395</v>
      </c>
      <c r="D373" s="344" t="s">
        <v>441</v>
      </c>
      <c r="E373" s="343" t="s">
        <v>259</v>
      </c>
      <c r="F373" s="296">
        <f>'Пр 7 вед'!G800</f>
        <v>3510</v>
      </c>
    </row>
    <row r="374" s="148" customFormat="1" ht="21" spans="1:6">
      <c r="A374" s="358" t="s">
        <v>443</v>
      </c>
      <c r="B374" s="338" t="s">
        <v>267</v>
      </c>
      <c r="C374" s="338" t="s">
        <v>395</v>
      </c>
      <c r="D374" s="338" t="s">
        <v>444</v>
      </c>
      <c r="E374" s="337"/>
      <c r="F374" s="290">
        <f t="shared" ref="F374:F377" si="88">F375</f>
        <v>100</v>
      </c>
    </row>
    <row r="375" s="148" customFormat="1" ht="36" spans="1:6">
      <c r="A375" s="359" t="s">
        <v>445</v>
      </c>
      <c r="B375" s="344" t="s">
        <v>267</v>
      </c>
      <c r="C375" s="344" t="s">
        <v>395</v>
      </c>
      <c r="D375" s="344" t="s">
        <v>446</v>
      </c>
      <c r="E375" s="343"/>
      <c r="F375" s="296">
        <f t="shared" si="88"/>
        <v>100</v>
      </c>
    </row>
    <row r="376" s="272" customFormat="1" ht="12" spans="1:6">
      <c r="A376" s="345" t="s">
        <v>255</v>
      </c>
      <c r="B376" s="344" t="s">
        <v>267</v>
      </c>
      <c r="C376" s="344" t="s">
        <v>395</v>
      </c>
      <c r="D376" s="344" t="s">
        <v>446</v>
      </c>
      <c r="E376" s="343" t="s">
        <v>279</v>
      </c>
      <c r="F376" s="296">
        <f t="shared" si="88"/>
        <v>100</v>
      </c>
    </row>
    <row r="377" s="272" customFormat="1" ht="22.5" spans="1:6">
      <c r="A377" s="345" t="s">
        <v>256</v>
      </c>
      <c r="B377" s="344" t="s">
        <v>267</v>
      </c>
      <c r="C377" s="344" t="s">
        <v>395</v>
      </c>
      <c r="D377" s="344" t="s">
        <v>446</v>
      </c>
      <c r="E377" s="343" t="s">
        <v>280</v>
      </c>
      <c r="F377" s="296">
        <f t="shared" si="88"/>
        <v>100</v>
      </c>
    </row>
    <row r="378" s="272" customFormat="1" ht="12" spans="1:6">
      <c r="A378" s="346" t="s">
        <v>258</v>
      </c>
      <c r="B378" s="344" t="s">
        <v>267</v>
      </c>
      <c r="C378" s="344" t="s">
        <v>395</v>
      </c>
      <c r="D378" s="344" t="s">
        <v>446</v>
      </c>
      <c r="E378" s="343" t="s">
        <v>259</v>
      </c>
      <c r="F378" s="296">
        <f>'Пр 7 вед'!G805</f>
        <v>100</v>
      </c>
    </row>
    <row r="379" s="272" customFormat="1" ht="12" spans="1:6">
      <c r="A379" s="349" t="s">
        <v>447</v>
      </c>
      <c r="B379" s="338" t="s">
        <v>267</v>
      </c>
      <c r="C379" s="338" t="s">
        <v>395</v>
      </c>
      <c r="D379" s="338" t="s">
        <v>448</v>
      </c>
      <c r="E379" s="337"/>
      <c r="F379" s="290">
        <f>F380</f>
        <v>1475</v>
      </c>
    </row>
    <row r="380" s="272" customFormat="1" ht="33.75" spans="1:6">
      <c r="A380" s="346" t="s">
        <v>233</v>
      </c>
      <c r="B380" s="344" t="s">
        <v>267</v>
      </c>
      <c r="C380" s="344" t="s">
        <v>395</v>
      </c>
      <c r="D380" s="344" t="s">
        <v>448</v>
      </c>
      <c r="E380" s="343">
        <v>100</v>
      </c>
      <c r="F380" s="296">
        <f>F381</f>
        <v>1475</v>
      </c>
    </row>
    <row r="381" s="268" customFormat="1" ht="12.75" spans="1:6">
      <c r="A381" s="346" t="s">
        <v>341</v>
      </c>
      <c r="B381" s="344" t="s">
        <v>267</v>
      </c>
      <c r="C381" s="344" t="s">
        <v>395</v>
      </c>
      <c r="D381" s="344" t="s">
        <v>448</v>
      </c>
      <c r="E381" s="343">
        <v>110</v>
      </c>
      <c r="F381" s="296">
        <f>F382+F383</f>
        <v>1475</v>
      </c>
    </row>
    <row r="382" s="148" customFormat="1" ht="12.75" spans="1:6">
      <c r="A382" s="346" t="s">
        <v>342</v>
      </c>
      <c r="B382" s="344" t="s">
        <v>267</v>
      </c>
      <c r="C382" s="344" t="s">
        <v>395</v>
      </c>
      <c r="D382" s="344" t="s">
        <v>448</v>
      </c>
      <c r="E382" s="343">
        <v>111</v>
      </c>
      <c r="F382" s="296">
        <f>'Пр 7 вед'!G809</f>
        <v>1133</v>
      </c>
    </row>
    <row r="383" s="148" customFormat="1" ht="22.5" spans="1:6">
      <c r="A383" s="346" t="s">
        <v>343</v>
      </c>
      <c r="B383" s="344" t="s">
        <v>267</v>
      </c>
      <c r="C383" s="344" t="s">
        <v>395</v>
      </c>
      <c r="D383" s="344" t="s">
        <v>448</v>
      </c>
      <c r="E383" s="343">
        <v>119</v>
      </c>
      <c r="F383" s="296">
        <f>'Пр 7 вед'!G810</f>
        <v>342</v>
      </c>
    </row>
    <row r="384" s="148" customFormat="1" ht="12.75" spans="1:6">
      <c r="A384" s="356" t="s">
        <v>449</v>
      </c>
      <c r="B384" s="338" t="s">
        <v>286</v>
      </c>
      <c r="C384" s="338"/>
      <c r="D384" s="338"/>
      <c r="E384" s="337"/>
      <c r="F384" s="290">
        <f>F385+F393+F399</f>
        <v>11432.1</v>
      </c>
    </row>
    <row r="385" s="148" customFormat="1" ht="12.75" spans="1:6">
      <c r="A385" s="360" t="s">
        <v>450</v>
      </c>
      <c r="B385" s="361" t="s">
        <v>286</v>
      </c>
      <c r="C385" s="361" t="s">
        <v>223</v>
      </c>
      <c r="D385" s="361"/>
      <c r="E385" s="362"/>
      <c r="F385" s="296">
        <f t="shared" ref="F385:F391" si="89">F386</f>
        <v>300</v>
      </c>
    </row>
    <row r="386" s="148" customFormat="1" ht="31.5" spans="1:6">
      <c r="A386" s="356" t="s">
        <v>451</v>
      </c>
      <c r="B386" s="344" t="s">
        <v>286</v>
      </c>
      <c r="C386" s="344" t="s">
        <v>223</v>
      </c>
      <c r="D386" s="344" t="s">
        <v>382</v>
      </c>
      <c r="E386" s="343"/>
      <c r="F386" s="296">
        <f t="shared" si="89"/>
        <v>300</v>
      </c>
    </row>
    <row r="387" s="148" customFormat="1" ht="12.75" spans="1:6">
      <c r="A387" s="342" t="s">
        <v>452</v>
      </c>
      <c r="B387" s="344" t="s">
        <v>286</v>
      </c>
      <c r="C387" s="344" t="s">
        <v>223</v>
      </c>
      <c r="D387" s="344" t="s">
        <v>453</v>
      </c>
      <c r="E387" s="343"/>
      <c r="F387" s="296">
        <f t="shared" si="89"/>
        <v>300</v>
      </c>
    </row>
    <row r="388" s="148" customFormat="1" ht="12.75" spans="1:6">
      <c r="A388" s="342" t="s">
        <v>454</v>
      </c>
      <c r="B388" s="344" t="s">
        <v>286</v>
      </c>
      <c r="C388" s="344" t="s">
        <v>223</v>
      </c>
      <c r="D388" s="344" t="s">
        <v>455</v>
      </c>
      <c r="E388" s="343"/>
      <c r="F388" s="296">
        <f t="shared" si="89"/>
        <v>300</v>
      </c>
    </row>
    <row r="389" s="148" customFormat="1" ht="12.75" spans="1:6">
      <c r="A389" s="342" t="s">
        <v>454</v>
      </c>
      <c r="B389" s="344" t="s">
        <v>286</v>
      </c>
      <c r="C389" s="344" t="s">
        <v>223</v>
      </c>
      <c r="D389" s="344" t="s">
        <v>456</v>
      </c>
      <c r="E389" s="343"/>
      <c r="F389" s="296">
        <f t="shared" si="89"/>
        <v>300</v>
      </c>
    </row>
    <row r="390" s="148" customFormat="1" ht="12.75" spans="1:6">
      <c r="A390" s="345" t="s">
        <v>255</v>
      </c>
      <c r="B390" s="344" t="s">
        <v>286</v>
      </c>
      <c r="C390" s="344" t="s">
        <v>223</v>
      </c>
      <c r="D390" s="344" t="s">
        <v>456</v>
      </c>
      <c r="E390" s="343" t="s">
        <v>279</v>
      </c>
      <c r="F390" s="296">
        <f t="shared" si="89"/>
        <v>300</v>
      </c>
    </row>
    <row r="391" s="148" customFormat="1" ht="22.5" spans="1:6">
      <c r="A391" s="345" t="s">
        <v>256</v>
      </c>
      <c r="B391" s="344" t="s">
        <v>286</v>
      </c>
      <c r="C391" s="344" t="s">
        <v>223</v>
      </c>
      <c r="D391" s="344" t="s">
        <v>456</v>
      </c>
      <c r="E391" s="343" t="s">
        <v>280</v>
      </c>
      <c r="F391" s="296">
        <f t="shared" si="89"/>
        <v>300</v>
      </c>
    </row>
    <row r="392" s="148" customFormat="1" ht="12.75" spans="1:6">
      <c r="A392" s="346" t="s">
        <v>258</v>
      </c>
      <c r="B392" s="344" t="s">
        <v>286</v>
      </c>
      <c r="C392" s="344" t="s">
        <v>223</v>
      </c>
      <c r="D392" s="344" t="s">
        <v>456</v>
      </c>
      <c r="E392" s="343" t="s">
        <v>259</v>
      </c>
      <c r="F392" s="296">
        <f>'Пр 7 вед'!G819</f>
        <v>300</v>
      </c>
    </row>
    <row r="393" s="148" customFormat="1" ht="21" spans="1:6">
      <c r="A393" s="356" t="s">
        <v>457</v>
      </c>
      <c r="B393" s="338" t="s">
        <v>286</v>
      </c>
      <c r="C393" s="338" t="s">
        <v>228</v>
      </c>
      <c r="D393" s="338"/>
      <c r="E393" s="337"/>
      <c r="F393" s="296">
        <f>F394</f>
        <v>1050</v>
      </c>
    </row>
    <row r="394" s="148" customFormat="1" ht="22.5" spans="1:6">
      <c r="A394" s="346" t="s">
        <v>458</v>
      </c>
      <c r="B394" s="344" t="s">
        <v>286</v>
      </c>
      <c r="C394" s="344" t="s">
        <v>228</v>
      </c>
      <c r="D394" s="344" t="s">
        <v>459</v>
      </c>
      <c r="E394" s="343"/>
      <c r="F394" s="296">
        <f>F395</f>
        <v>1050</v>
      </c>
    </row>
    <row r="395" s="148" customFormat="1" ht="12.75" spans="1:6">
      <c r="A395" s="346" t="s">
        <v>460</v>
      </c>
      <c r="B395" s="344" t="s">
        <v>286</v>
      </c>
      <c r="C395" s="344" t="s">
        <v>228</v>
      </c>
      <c r="D395" s="344" t="s">
        <v>459</v>
      </c>
      <c r="E395" s="343"/>
      <c r="F395" s="296">
        <f>F396</f>
        <v>1050</v>
      </c>
    </row>
    <row r="396" s="148" customFormat="1" ht="12.75" spans="1:6">
      <c r="A396" s="345" t="s">
        <v>255</v>
      </c>
      <c r="B396" s="344" t="s">
        <v>286</v>
      </c>
      <c r="C396" s="344" t="s">
        <v>228</v>
      </c>
      <c r="D396" s="344" t="s">
        <v>459</v>
      </c>
      <c r="E396" s="343">
        <v>200</v>
      </c>
      <c r="F396" s="296">
        <f>F397</f>
        <v>1050</v>
      </c>
    </row>
    <row r="397" s="148" customFormat="1" ht="22.5" spans="1:6">
      <c r="A397" s="345" t="s">
        <v>256</v>
      </c>
      <c r="B397" s="344" t="s">
        <v>286</v>
      </c>
      <c r="C397" s="344" t="s">
        <v>228</v>
      </c>
      <c r="D397" s="344" t="s">
        <v>459</v>
      </c>
      <c r="E397" s="343">
        <v>240</v>
      </c>
      <c r="F397" s="296">
        <f>F398</f>
        <v>1050</v>
      </c>
    </row>
    <row r="398" s="148" customFormat="1" ht="12.75" spans="1:6">
      <c r="A398" s="346" t="s">
        <v>258</v>
      </c>
      <c r="B398" s="344" t="s">
        <v>286</v>
      </c>
      <c r="C398" s="344" t="s">
        <v>228</v>
      </c>
      <c r="D398" s="344" t="s">
        <v>459</v>
      </c>
      <c r="E398" s="343">
        <v>244</v>
      </c>
      <c r="F398" s="296">
        <f>'Пр 7 вед'!G826</f>
        <v>1050</v>
      </c>
    </row>
    <row r="399" s="148" customFormat="1" ht="12.75" spans="1:6">
      <c r="A399" s="356" t="s">
        <v>461</v>
      </c>
      <c r="B399" s="338" t="s">
        <v>286</v>
      </c>
      <c r="C399" s="338" t="s">
        <v>248</v>
      </c>
      <c r="D399" s="338"/>
      <c r="E399" s="337"/>
      <c r="F399" s="290">
        <f>F400</f>
        <v>10082.1</v>
      </c>
    </row>
    <row r="400" s="148" customFormat="1" ht="31.5" spans="1:6">
      <c r="A400" s="356" t="s">
        <v>451</v>
      </c>
      <c r="B400" s="338" t="s">
        <v>286</v>
      </c>
      <c r="C400" s="338" t="s">
        <v>248</v>
      </c>
      <c r="D400" s="338" t="s">
        <v>382</v>
      </c>
      <c r="E400" s="337"/>
      <c r="F400" s="290">
        <f>F401</f>
        <v>10082.1</v>
      </c>
    </row>
    <row r="401" s="148" customFormat="1" ht="12.75" spans="1:6">
      <c r="A401" s="342" t="s">
        <v>452</v>
      </c>
      <c r="B401" s="344" t="s">
        <v>286</v>
      </c>
      <c r="C401" s="344" t="s">
        <v>248</v>
      </c>
      <c r="D401" s="344" t="s">
        <v>453</v>
      </c>
      <c r="E401" s="343"/>
      <c r="F401" s="296">
        <f>F402+F413+F408</f>
        <v>10082.1</v>
      </c>
    </row>
    <row r="402" s="148" customFormat="1" ht="12.75" spans="1:6">
      <c r="A402" s="342" t="s">
        <v>454</v>
      </c>
      <c r="B402" s="344" t="s">
        <v>286</v>
      </c>
      <c r="C402" s="344" t="s">
        <v>248</v>
      </c>
      <c r="D402" s="344" t="s">
        <v>455</v>
      </c>
      <c r="E402" s="343"/>
      <c r="F402" s="296">
        <f>F403</f>
        <v>3060.2</v>
      </c>
    </row>
    <row r="403" s="148" customFormat="1" ht="12.75" spans="1:6">
      <c r="A403" s="342" t="s">
        <v>454</v>
      </c>
      <c r="B403" s="344" t="s">
        <v>286</v>
      </c>
      <c r="C403" s="344" t="s">
        <v>248</v>
      </c>
      <c r="D403" s="344" t="s">
        <v>456</v>
      </c>
      <c r="E403" s="343"/>
      <c r="F403" s="296">
        <f t="shared" ref="F403:F404" si="90">F404</f>
        <v>3060.2</v>
      </c>
    </row>
    <row r="404" s="148" customFormat="1" ht="12.75" spans="1:6">
      <c r="A404" s="345" t="s">
        <v>255</v>
      </c>
      <c r="B404" s="344" t="s">
        <v>286</v>
      </c>
      <c r="C404" s="344" t="s">
        <v>248</v>
      </c>
      <c r="D404" s="344" t="s">
        <v>456</v>
      </c>
      <c r="E404" s="343" t="s">
        <v>279</v>
      </c>
      <c r="F404" s="296">
        <f t="shared" si="90"/>
        <v>3060.2</v>
      </c>
    </row>
    <row r="405" s="148" customFormat="1" ht="22.5" spans="1:6">
      <c r="A405" s="345" t="s">
        <v>256</v>
      </c>
      <c r="B405" s="344" t="s">
        <v>286</v>
      </c>
      <c r="C405" s="344" t="s">
        <v>248</v>
      </c>
      <c r="D405" s="344" t="s">
        <v>456</v>
      </c>
      <c r="E405" s="343" t="s">
        <v>280</v>
      </c>
      <c r="F405" s="296">
        <f>F406+F407</f>
        <v>3060.2</v>
      </c>
    </row>
    <row r="406" s="148" customFormat="1" ht="12.75" spans="1:6">
      <c r="A406" s="346" t="s">
        <v>258</v>
      </c>
      <c r="B406" s="344" t="s">
        <v>286</v>
      </c>
      <c r="C406" s="344" t="s">
        <v>248</v>
      </c>
      <c r="D406" s="344" t="s">
        <v>456</v>
      </c>
      <c r="E406" s="343" t="s">
        <v>259</v>
      </c>
      <c r="F406" s="296">
        <f>'Пр 7 вед'!G834</f>
        <v>2720.2</v>
      </c>
    </row>
    <row r="407" s="148" customFormat="1" ht="12.75" spans="1:6">
      <c r="A407" s="346" t="s">
        <v>281</v>
      </c>
      <c r="B407" s="344" t="s">
        <v>286</v>
      </c>
      <c r="C407" s="344" t="s">
        <v>248</v>
      </c>
      <c r="D407" s="344" t="s">
        <v>456</v>
      </c>
      <c r="E407" s="343">
        <v>247</v>
      </c>
      <c r="F407" s="296">
        <f>'Пр 7 вед'!G835</f>
        <v>340</v>
      </c>
    </row>
    <row r="408" s="148" customFormat="1" ht="22.5" spans="1:6">
      <c r="A408" s="363" t="s">
        <v>462</v>
      </c>
      <c r="B408" s="344" t="s">
        <v>286</v>
      </c>
      <c r="C408" s="344" t="s">
        <v>248</v>
      </c>
      <c r="D408" s="344" t="s">
        <v>463</v>
      </c>
      <c r="E408" s="343"/>
      <c r="F408" s="167">
        <f t="shared" ref="F408:F410" si="91">F409</f>
        <v>2241.1</v>
      </c>
    </row>
    <row r="409" s="148" customFormat="1" ht="12.75" spans="1:6">
      <c r="A409" s="345" t="s">
        <v>255</v>
      </c>
      <c r="B409" s="344" t="s">
        <v>286</v>
      </c>
      <c r="C409" s="344" t="s">
        <v>248</v>
      </c>
      <c r="D409" s="344" t="s">
        <v>463</v>
      </c>
      <c r="E409" s="343">
        <v>200</v>
      </c>
      <c r="F409" s="167">
        <f t="shared" si="91"/>
        <v>2241.1</v>
      </c>
    </row>
    <row r="410" s="148" customFormat="1" ht="22.5" spans="1:6">
      <c r="A410" s="345" t="s">
        <v>256</v>
      </c>
      <c r="B410" s="344" t="s">
        <v>286</v>
      </c>
      <c r="C410" s="344" t="s">
        <v>248</v>
      </c>
      <c r="D410" s="344" t="s">
        <v>463</v>
      </c>
      <c r="E410" s="343">
        <v>240</v>
      </c>
      <c r="F410" s="167">
        <f t="shared" si="91"/>
        <v>2241.1</v>
      </c>
    </row>
    <row r="411" s="148" customFormat="1" ht="12.75" spans="1:6">
      <c r="A411" s="346" t="s">
        <v>258</v>
      </c>
      <c r="B411" s="344" t="s">
        <v>286</v>
      </c>
      <c r="C411" s="344" t="s">
        <v>248</v>
      </c>
      <c r="D411" s="344" t="s">
        <v>463</v>
      </c>
      <c r="E411" s="343">
        <v>244</v>
      </c>
      <c r="F411" s="167">
        <f>'Пр 7 вед'!G839</f>
        <v>2241.1</v>
      </c>
    </row>
    <row r="412" s="148" customFormat="1" ht="22.5" spans="1:6">
      <c r="A412" s="342" t="s">
        <v>464</v>
      </c>
      <c r="B412" s="344" t="s">
        <v>286</v>
      </c>
      <c r="C412" s="344" t="s">
        <v>248</v>
      </c>
      <c r="D412" s="344" t="s">
        <v>465</v>
      </c>
      <c r="E412" s="364"/>
      <c r="F412" s="298">
        <f>F413</f>
        <v>4780.8</v>
      </c>
    </row>
    <row r="413" s="148" customFormat="1" ht="12.75" spans="1:6">
      <c r="A413" s="345" t="s">
        <v>466</v>
      </c>
      <c r="B413" s="344" t="s">
        <v>286</v>
      </c>
      <c r="C413" s="344" t="s">
        <v>248</v>
      </c>
      <c r="D413" s="344" t="s">
        <v>467</v>
      </c>
      <c r="E413" s="343"/>
      <c r="F413" s="296">
        <f t="shared" ref="F413:F415" si="92">F414</f>
        <v>4780.8</v>
      </c>
    </row>
    <row r="414" s="148" customFormat="1" ht="12.75" spans="1:6">
      <c r="A414" s="345" t="s">
        <v>255</v>
      </c>
      <c r="B414" s="344" t="s">
        <v>286</v>
      </c>
      <c r="C414" s="344" t="s">
        <v>248</v>
      </c>
      <c r="D414" s="344" t="s">
        <v>467</v>
      </c>
      <c r="E414" s="343" t="s">
        <v>279</v>
      </c>
      <c r="F414" s="296">
        <f t="shared" si="92"/>
        <v>4780.8</v>
      </c>
    </row>
    <row r="415" s="148" customFormat="1" ht="22.5" spans="1:6">
      <c r="A415" s="345" t="s">
        <v>256</v>
      </c>
      <c r="B415" s="344" t="s">
        <v>286</v>
      </c>
      <c r="C415" s="344" t="s">
        <v>248</v>
      </c>
      <c r="D415" s="344" t="s">
        <v>467</v>
      </c>
      <c r="E415" s="343" t="s">
        <v>280</v>
      </c>
      <c r="F415" s="296">
        <f t="shared" si="92"/>
        <v>4780.8</v>
      </c>
    </row>
    <row r="416" s="148" customFormat="1" ht="12.75" spans="1:6">
      <c r="A416" s="346" t="s">
        <v>258</v>
      </c>
      <c r="B416" s="344" t="s">
        <v>286</v>
      </c>
      <c r="C416" s="344" t="s">
        <v>248</v>
      </c>
      <c r="D416" s="344" t="s">
        <v>467</v>
      </c>
      <c r="E416" s="343" t="s">
        <v>259</v>
      </c>
      <c r="F416" s="296">
        <f>'Пр 7 вед'!G844</f>
        <v>4780.8</v>
      </c>
    </row>
    <row r="417" s="148" customFormat="1" ht="12.75" spans="1:6">
      <c r="A417" s="349" t="s">
        <v>468</v>
      </c>
      <c r="B417" s="338" t="s">
        <v>290</v>
      </c>
      <c r="C417" s="338" t="s">
        <v>248</v>
      </c>
      <c r="D417" s="338"/>
      <c r="E417" s="337"/>
      <c r="F417" s="296">
        <f>F418</f>
        <v>2480</v>
      </c>
    </row>
    <row r="418" s="148" customFormat="1" ht="21" spans="1:6">
      <c r="A418" s="356" t="s">
        <v>457</v>
      </c>
      <c r="B418" s="338" t="s">
        <v>290</v>
      </c>
      <c r="C418" s="338" t="s">
        <v>248</v>
      </c>
      <c r="D418" s="338"/>
      <c r="E418" s="337"/>
      <c r="F418" s="296">
        <f>F419</f>
        <v>2480</v>
      </c>
    </row>
    <row r="419" s="148" customFormat="1" ht="22.5" spans="1:6">
      <c r="A419" s="346" t="s">
        <v>469</v>
      </c>
      <c r="B419" s="344" t="s">
        <v>290</v>
      </c>
      <c r="C419" s="344" t="s">
        <v>248</v>
      </c>
      <c r="D419" s="344" t="s">
        <v>470</v>
      </c>
      <c r="E419" s="343"/>
      <c r="F419" s="296">
        <f t="shared" ref="F419:F421" si="93">F420</f>
        <v>2480</v>
      </c>
    </row>
    <row r="420" s="148" customFormat="1" ht="12.75" spans="1:6">
      <c r="A420" s="345" t="s">
        <v>255</v>
      </c>
      <c r="B420" s="344" t="s">
        <v>290</v>
      </c>
      <c r="C420" s="344" t="s">
        <v>248</v>
      </c>
      <c r="D420" s="344" t="s">
        <v>470</v>
      </c>
      <c r="E420" s="343">
        <v>200</v>
      </c>
      <c r="F420" s="296">
        <f t="shared" si="93"/>
        <v>2480</v>
      </c>
    </row>
    <row r="421" s="148" customFormat="1" ht="22.5" spans="1:6">
      <c r="A421" s="345" t="s">
        <v>256</v>
      </c>
      <c r="B421" s="344" t="s">
        <v>290</v>
      </c>
      <c r="C421" s="344" t="s">
        <v>248</v>
      </c>
      <c r="D421" s="344" t="s">
        <v>470</v>
      </c>
      <c r="E421" s="343">
        <v>240</v>
      </c>
      <c r="F421" s="296">
        <f t="shared" si="93"/>
        <v>2480</v>
      </c>
    </row>
    <row r="422" s="148" customFormat="1" ht="12.75" spans="1:6">
      <c r="A422" s="346" t="s">
        <v>258</v>
      </c>
      <c r="B422" s="344" t="s">
        <v>290</v>
      </c>
      <c r="C422" s="344" t="s">
        <v>248</v>
      </c>
      <c r="D422" s="344" t="s">
        <v>470</v>
      </c>
      <c r="E422" s="343">
        <v>244</v>
      </c>
      <c r="F422" s="296">
        <f>'Пр 7 вед'!G851</f>
        <v>2480</v>
      </c>
    </row>
    <row r="423" s="148" customFormat="1" ht="12.75" spans="1:6">
      <c r="A423" s="334" t="s">
        <v>471</v>
      </c>
      <c r="B423" s="337" t="s">
        <v>307</v>
      </c>
      <c r="C423" s="338" t="s">
        <v>224</v>
      </c>
      <c r="D423" s="338" t="s">
        <v>225</v>
      </c>
      <c r="E423" s="337" t="s">
        <v>226</v>
      </c>
      <c r="F423" s="290">
        <f>F424+F494+F566+F591+F603</f>
        <v>863667.00641</v>
      </c>
    </row>
    <row r="424" s="148" customFormat="1" ht="12.75" spans="1:6">
      <c r="A424" s="334" t="s">
        <v>472</v>
      </c>
      <c r="B424" s="337" t="s">
        <v>307</v>
      </c>
      <c r="C424" s="338" t="s">
        <v>223</v>
      </c>
      <c r="D424" s="338" t="s">
        <v>225</v>
      </c>
      <c r="E424" s="337" t="s">
        <v>226</v>
      </c>
      <c r="F424" s="290">
        <f>F425</f>
        <v>259618.55168</v>
      </c>
    </row>
    <row r="425" s="148" customFormat="1" ht="21" spans="1:6">
      <c r="A425" s="334" t="s">
        <v>473</v>
      </c>
      <c r="B425" s="337" t="s">
        <v>307</v>
      </c>
      <c r="C425" s="338" t="s">
        <v>223</v>
      </c>
      <c r="D425" s="338" t="s">
        <v>474</v>
      </c>
      <c r="E425" s="337"/>
      <c r="F425" s="290">
        <f>F426+F486</f>
        <v>259618.55168</v>
      </c>
    </row>
    <row r="426" s="148" customFormat="1" ht="12.75" spans="1:6">
      <c r="A426" s="345" t="s">
        <v>475</v>
      </c>
      <c r="B426" s="343" t="s">
        <v>307</v>
      </c>
      <c r="C426" s="344" t="s">
        <v>223</v>
      </c>
      <c r="D426" s="344" t="s">
        <v>476</v>
      </c>
      <c r="E426" s="343" t="s">
        <v>226</v>
      </c>
      <c r="F426" s="296">
        <f>F427+F465+F458</f>
        <v>259237.55168</v>
      </c>
    </row>
    <row r="427" s="148" customFormat="1" ht="33.75" spans="1:6">
      <c r="A427" s="346" t="s">
        <v>477</v>
      </c>
      <c r="B427" s="343" t="s">
        <v>307</v>
      </c>
      <c r="C427" s="344" t="s">
        <v>223</v>
      </c>
      <c r="D427" s="344" t="s">
        <v>478</v>
      </c>
      <c r="E427" s="343"/>
      <c r="F427" s="296">
        <f>F428+F431+F435+F447</f>
        <v>12295.55168</v>
      </c>
    </row>
    <row r="428" s="148" customFormat="1" ht="22.5" spans="1:6">
      <c r="A428" s="345" t="s">
        <v>479</v>
      </c>
      <c r="B428" s="343" t="s">
        <v>307</v>
      </c>
      <c r="C428" s="344" t="s">
        <v>223</v>
      </c>
      <c r="D428" s="344" t="s">
        <v>478</v>
      </c>
      <c r="E428" s="343" t="s">
        <v>480</v>
      </c>
      <c r="F428" s="296">
        <f t="shared" ref="F428:F429" si="94">F429</f>
        <v>9299.57968</v>
      </c>
    </row>
    <row r="429" s="148" customFormat="1" ht="12.75" spans="1:6">
      <c r="A429" s="345" t="s">
        <v>481</v>
      </c>
      <c r="B429" s="343" t="s">
        <v>307</v>
      </c>
      <c r="C429" s="344" t="s">
        <v>223</v>
      </c>
      <c r="D429" s="344" t="s">
        <v>478</v>
      </c>
      <c r="E429" s="343" t="s">
        <v>482</v>
      </c>
      <c r="F429" s="296">
        <f t="shared" si="94"/>
        <v>9299.57968</v>
      </c>
    </row>
    <row r="430" s="148" customFormat="1" ht="33.75" spans="1:6">
      <c r="A430" s="345" t="s">
        <v>483</v>
      </c>
      <c r="B430" s="343" t="s">
        <v>307</v>
      </c>
      <c r="C430" s="344" t="s">
        <v>223</v>
      </c>
      <c r="D430" s="344" t="s">
        <v>478</v>
      </c>
      <c r="E430" s="343" t="s">
        <v>484</v>
      </c>
      <c r="F430" s="296">
        <f>'Пр 7 вед'!G258</f>
        <v>9299.57968</v>
      </c>
    </row>
    <row r="431" s="148" customFormat="1" ht="22.5" spans="1:6">
      <c r="A431" s="345" t="s">
        <v>273</v>
      </c>
      <c r="B431" s="343" t="s">
        <v>307</v>
      </c>
      <c r="C431" s="344" t="s">
        <v>223</v>
      </c>
      <c r="D431" s="344" t="s">
        <v>485</v>
      </c>
      <c r="E431" s="343"/>
      <c r="F431" s="296">
        <f t="shared" ref="F431:F433" si="95">F432</f>
        <v>0</v>
      </c>
    </row>
    <row r="432" s="148" customFormat="1" ht="22.5" spans="1:6">
      <c r="A432" s="345" t="s">
        <v>479</v>
      </c>
      <c r="B432" s="343" t="s">
        <v>307</v>
      </c>
      <c r="C432" s="344" t="s">
        <v>223</v>
      </c>
      <c r="D432" s="344" t="s">
        <v>485</v>
      </c>
      <c r="E432" s="343">
        <v>600</v>
      </c>
      <c r="F432" s="296">
        <f t="shared" si="95"/>
        <v>0</v>
      </c>
    </row>
    <row r="433" s="148" customFormat="1" ht="12.75" spans="1:6">
      <c r="A433" s="345" t="s">
        <v>481</v>
      </c>
      <c r="B433" s="343" t="s">
        <v>307</v>
      </c>
      <c r="C433" s="344" t="s">
        <v>223</v>
      </c>
      <c r="D433" s="344" t="s">
        <v>485</v>
      </c>
      <c r="E433" s="343">
        <v>610</v>
      </c>
      <c r="F433" s="296">
        <f t="shared" si="95"/>
        <v>0</v>
      </c>
    </row>
    <row r="434" s="148" customFormat="1" ht="33.75" spans="1:6">
      <c r="A434" s="345" t="s">
        <v>483</v>
      </c>
      <c r="B434" s="343" t="s">
        <v>307</v>
      </c>
      <c r="C434" s="344" t="s">
        <v>223</v>
      </c>
      <c r="D434" s="344" t="s">
        <v>485</v>
      </c>
      <c r="E434" s="343">
        <v>611</v>
      </c>
      <c r="F434" s="296">
        <f>'Пр 7 вед'!G262</f>
        <v>0</v>
      </c>
    </row>
    <row r="435" s="148" customFormat="1" ht="33.75" spans="1:6">
      <c r="A435" s="342" t="s">
        <v>486</v>
      </c>
      <c r="B435" s="343" t="s">
        <v>307</v>
      </c>
      <c r="C435" s="344" t="s">
        <v>223</v>
      </c>
      <c r="D435" s="344" t="s">
        <v>487</v>
      </c>
      <c r="E435" s="343"/>
      <c r="F435" s="296">
        <f>F436+F441</f>
        <v>1478.166</v>
      </c>
    </row>
    <row r="436" s="148" customFormat="1" ht="12.75" spans="1:6">
      <c r="A436" s="345" t="s">
        <v>255</v>
      </c>
      <c r="B436" s="343" t="s">
        <v>307</v>
      </c>
      <c r="C436" s="344" t="s">
        <v>223</v>
      </c>
      <c r="D436" s="344" t="s">
        <v>487</v>
      </c>
      <c r="E436" s="343" t="s">
        <v>279</v>
      </c>
      <c r="F436" s="296">
        <f t="shared" ref="F436" si="96">F437</f>
        <v>1450.685</v>
      </c>
    </row>
    <row r="437" s="148" customFormat="1" ht="22.5" spans="1:6">
      <c r="A437" s="345" t="s">
        <v>256</v>
      </c>
      <c r="B437" s="343" t="s">
        <v>307</v>
      </c>
      <c r="C437" s="344" t="s">
        <v>223</v>
      </c>
      <c r="D437" s="344" t="s">
        <v>487</v>
      </c>
      <c r="E437" s="343" t="s">
        <v>280</v>
      </c>
      <c r="F437" s="296">
        <f t="shared" ref="F437" si="97">F438+F439+F440</f>
        <v>1450.685</v>
      </c>
    </row>
    <row r="438" s="148" customFormat="1" ht="22.5" spans="1:6">
      <c r="A438" s="346" t="s">
        <v>257</v>
      </c>
      <c r="B438" s="343" t="s">
        <v>307</v>
      </c>
      <c r="C438" s="344" t="s">
        <v>223</v>
      </c>
      <c r="D438" s="344" t="s">
        <v>487</v>
      </c>
      <c r="E438" s="343">
        <v>242</v>
      </c>
      <c r="F438" s="296">
        <f>'Пр 7 вед'!G266</f>
        <v>10</v>
      </c>
    </row>
    <row r="439" s="148" customFormat="1" ht="12.75" spans="1:6">
      <c r="A439" s="346" t="s">
        <v>258</v>
      </c>
      <c r="B439" s="343" t="s">
        <v>307</v>
      </c>
      <c r="C439" s="344" t="s">
        <v>223</v>
      </c>
      <c r="D439" s="344" t="s">
        <v>487</v>
      </c>
      <c r="E439" s="343" t="s">
        <v>259</v>
      </c>
      <c r="F439" s="296">
        <f>'Пр 7 вед'!G267</f>
        <v>1404.858</v>
      </c>
    </row>
    <row r="440" s="148" customFormat="1" ht="12.75" spans="1:6">
      <c r="A440" s="346" t="s">
        <v>281</v>
      </c>
      <c r="B440" s="343" t="s">
        <v>307</v>
      </c>
      <c r="C440" s="344" t="s">
        <v>223</v>
      </c>
      <c r="D440" s="344" t="s">
        <v>487</v>
      </c>
      <c r="E440" s="343">
        <v>247</v>
      </c>
      <c r="F440" s="296">
        <f>'Пр 7 вед'!G268</f>
        <v>35.827</v>
      </c>
    </row>
    <row r="441" s="148" customFormat="1" ht="12.75" spans="1:6">
      <c r="A441" s="346" t="s">
        <v>260</v>
      </c>
      <c r="B441" s="343" t="s">
        <v>307</v>
      </c>
      <c r="C441" s="344" t="s">
        <v>223</v>
      </c>
      <c r="D441" s="344" t="s">
        <v>487</v>
      </c>
      <c r="E441" s="343" t="s">
        <v>261</v>
      </c>
      <c r="F441" s="296">
        <f>F442+F444</f>
        <v>27.481</v>
      </c>
    </row>
    <row r="442" s="148" customFormat="1" ht="12.75" spans="1:6">
      <c r="A442" s="346" t="s">
        <v>378</v>
      </c>
      <c r="B442" s="343" t="s">
        <v>307</v>
      </c>
      <c r="C442" s="344" t="s">
        <v>223</v>
      </c>
      <c r="D442" s="344" t="s">
        <v>488</v>
      </c>
      <c r="E442" s="343">
        <v>830</v>
      </c>
      <c r="F442" s="296">
        <f>F443</f>
        <v>0</v>
      </c>
    </row>
    <row r="443" s="148" customFormat="1" ht="22.5" spans="1:6">
      <c r="A443" s="346" t="s">
        <v>379</v>
      </c>
      <c r="B443" s="343" t="s">
        <v>307</v>
      </c>
      <c r="C443" s="344" t="s">
        <v>223</v>
      </c>
      <c r="D443" s="344" t="s">
        <v>488</v>
      </c>
      <c r="E443" s="343">
        <v>831</v>
      </c>
      <c r="F443" s="296"/>
    </row>
    <row r="444" s="148" customFormat="1" ht="12.75" spans="1:6">
      <c r="A444" s="346" t="s">
        <v>262</v>
      </c>
      <c r="B444" s="343" t="s">
        <v>307</v>
      </c>
      <c r="C444" s="344" t="s">
        <v>223</v>
      </c>
      <c r="D444" s="344" t="s">
        <v>487</v>
      </c>
      <c r="E444" s="343" t="s">
        <v>263</v>
      </c>
      <c r="F444" s="296">
        <f t="shared" ref="F444" si="98">F445+F446</f>
        <v>27.481</v>
      </c>
    </row>
    <row r="445" s="148" customFormat="1" ht="12.75" spans="1:6">
      <c r="A445" s="347" t="s">
        <v>282</v>
      </c>
      <c r="B445" s="343" t="s">
        <v>307</v>
      </c>
      <c r="C445" s="344" t="s">
        <v>223</v>
      </c>
      <c r="D445" s="344" t="s">
        <v>487</v>
      </c>
      <c r="E445" s="343" t="s">
        <v>283</v>
      </c>
      <c r="F445" s="296">
        <f>'Пр 7 вед'!G271</f>
        <v>2.481</v>
      </c>
    </row>
    <row r="446" s="148" customFormat="1" ht="12.75" spans="1:6">
      <c r="A446" s="346" t="s">
        <v>265</v>
      </c>
      <c r="B446" s="343" t="s">
        <v>307</v>
      </c>
      <c r="C446" s="344" t="s">
        <v>223</v>
      </c>
      <c r="D446" s="344" t="s">
        <v>487</v>
      </c>
      <c r="E446" s="343">
        <v>853</v>
      </c>
      <c r="F446" s="296">
        <f>'Пр 7 вед'!G272</f>
        <v>25</v>
      </c>
    </row>
    <row r="447" s="148" customFormat="1" ht="33.75" spans="1:6">
      <c r="A447" s="342" t="s">
        <v>489</v>
      </c>
      <c r="B447" s="343" t="s">
        <v>307</v>
      </c>
      <c r="C447" s="344" t="s">
        <v>223</v>
      </c>
      <c r="D447" s="344" t="s">
        <v>488</v>
      </c>
      <c r="E447" s="343"/>
      <c r="F447" s="296">
        <f>F448+F454</f>
        <v>1517.806</v>
      </c>
    </row>
    <row r="448" s="148" customFormat="1" ht="12.75" spans="1:6">
      <c r="A448" s="345" t="s">
        <v>255</v>
      </c>
      <c r="B448" s="343" t="s">
        <v>307</v>
      </c>
      <c r="C448" s="344" t="s">
        <v>223</v>
      </c>
      <c r="D448" s="344" t="s">
        <v>488</v>
      </c>
      <c r="E448" s="343" t="s">
        <v>279</v>
      </c>
      <c r="F448" s="296">
        <f t="shared" ref="F448" si="99">F449</f>
        <v>1467.255</v>
      </c>
    </row>
    <row r="449" s="148" customFormat="1" ht="22.5" spans="1:6">
      <c r="A449" s="345" t="s">
        <v>256</v>
      </c>
      <c r="B449" s="343" t="s">
        <v>307</v>
      </c>
      <c r="C449" s="344" t="s">
        <v>223</v>
      </c>
      <c r="D449" s="344" t="s">
        <v>488</v>
      </c>
      <c r="E449" s="343" t="s">
        <v>280</v>
      </c>
      <c r="F449" s="296">
        <f>F451+F452+F453+F450</f>
        <v>1467.255</v>
      </c>
    </row>
    <row r="450" s="148" customFormat="1" ht="22.5" spans="1:6">
      <c r="A450" s="346" t="s">
        <v>257</v>
      </c>
      <c r="B450" s="343" t="s">
        <v>307</v>
      </c>
      <c r="C450" s="344" t="s">
        <v>223</v>
      </c>
      <c r="D450" s="344" t="s">
        <v>488</v>
      </c>
      <c r="E450" s="343">
        <v>242</v>
      </c>
      <c r="F450" s="296">
        <f>'Пр 7 вед'!G276</f>
        <v>18</v>
      </c>
    </row>
    <row r="451" s="148" customFormat="1" ht="22.5" spans="1:6">
      <c r="A451" s="346" t="s">
        <v>442</v>
      </c>
      <c r="B451" s="343" t="s">
        <v>307</v>
      </c>
      <c r="C451" s="344" t="s">
        <v>223</v>
      </c>
      <c r="D451" s="344" t="s">
        <v>488</v>
      </c>
      <c r="E451" s="343">
        <v>243</v>
      </c>
      <c r="F451" s="296">
        <f>'Пр 7 вед'!G277</f>
        <v>0</v>
      </c>
    </row>
    <row r="452" s="148" customFormat="1" ht="12.75" spans="1:6">
      <c r="A452" s="346" t="s">
        <v>258</v>
      </c>
      <c r="B452" s="343" t="s">
        <v>307</v>
      </c>
      <c r="C452" s="344" t="s">
        <v>223</v>
      </c>
      <c r="D452" s="344" t="s">
        <v>488</v>
      </c>
      <c r="E452" s="343" t="s">
        <v>259</v>
      </c>
      <c r="F452" s="296">
        <f>'Пр 7 вед'!G278</f>
        <v>1401.485</v>
      </c>
    </row>
    <row r="453" s="148" customFormat="1" ht="12.75" spans="1:6">
      <c r="A453" s="346" t="s">
        <v>281</v>
      </c>
      <c r="B453" s="343" t="s">
        <v>307</v>
      </c>
      <c r="C453" s="344" t="s">
        <v>223</v>
      </c>
      <c r="D453" s="344" t="s">
        <v>488</v>
      </c>
      <c r="E453" s="343">
        <v>247</v>
      </c>
      <c r="F453" s="296">
        <f>'Пр 7 вед'!G279</f>
        <v>47.77</v>
      </c>
    </row>
    <row r="454" s="148" customFormat="1" ht="12.75" spans="1:6">
      <c r="A454" s="346" t="s">
        <v>260</v>
      </c>
      <c r="B454" s="343" t="s">
        <v>307</v>
      </c>
      <c r="C454" s="344" t="s">
        <v>223</v>
      </c>
      <c r="D454" s="344" t="s">
        <v>488</v>
      </c>
      <c r="E454" s="343" t="s">
        <v>261</v>
      </c>
      <c r="F454" s="296">
        <f t="shared" ref="F454" si="100">F455</f>
        <v>50.551</v>
      </c>
    </row>
    <row r="455" s="148" customFormat="1" ht="12.75" spans="1:6">
      <c r="A455" s="346" t="s">
        <v>262</v>
      </c>
      <c r="B455" s="343" t="s">
        <v>307</v>
      </c>
      <c r="C455" s="344" t="s">
        <v>223</v>
      </c>
      <c r="D455" s="344" t="s">
        <v>488</v>
      </c>
      <c r="E455" s="343" t="s">
        <v>263</v>
      </c>
      <c r="F455" s="296">
        <f t="shared" ref="F455" si="101">F456+F457</f>
        <v>50.551</v>
      </c>
    </row>
    <row r="456" s="148" customFormat="1" ht="12.75" spans="1:6">
      <c r="A456" s="347" t="s">
        <v>282</v>
      </c>
      <c r="B456" s="343" t="s">
        <v>307</v>
      </c>
      <c r="C456" s="344" t="s">
        <v>223</v>
      </c>
      <c r="D456" s="344" t="s">
        <v>488</v>
      </c>
      <c r="E456" s="343" t="s">
        <v>283</v>
      </c>
      <c r="F456" s="296">
        <f>'Пр 7 вед'!G284</f>
        <v>10.551</v>
      </c>
    </row>
    <row r="457" s="148" customFormat="1" ht="12.75" spans="1:6">
      <c r="A457" s="346" t="s">
        <v>265</v>
      </c>
      <c r="B457" s="343" t="s">
        <v>307</v>
      </c>
      <c r="C457" s="344" t="s">
        <v>223</v>
      </c>
      <c r="D457" s="344" t="s">
        <v>488</v>
      </c>
      <c r="E457" s="343">
        <v>853</v>
      </c>
      <c r="F457" s="296">
        <f>'Пр 7 вед'!G285</f>
        <v>40</v>
      </c>
    </row>
    <row r="458" s="148" customFormat="1" ht="22.5" spans="1:6">
      <c r="A458" s="345" t="s">
        <v>490</v>
      </c>
      <c r="B458" s="343" t="s">
        <v>307</v>
      </c>
      <c r="C458" s="344" t="s">
        <v>223</v>
      </c>
      <c r="D458" s="344" t="s">
        <v>491</v>
      </c>
      <c r="E458" s="343"/>
      <c r="F458" s="296">
        <f>F459+F462</f>
        <v>0</v>
      </c>
    </row>
    <row r="459" s="148" customFormat="1" ht="12.75" spans="1:6">
      <c r="A459" s="345" t="s">
        <v>255</v>
      </c>
      <c r="B459" s="343" t="s">
        <v>307</v>
      </c>
      <c r="C459" s="344" t="s">
        <v>223</v>
      </c>
      <c r="D459" s="344" t="s">
        <v>491</v>
      </c>
      <c r="E459" s="343">
        <v>200</v>
      </c>
      <c r="F459" s="296">
        <f t="shared" ref="F459:F460" si="102">F460</f>
        <v>0</v>
      </c>
    </row>
    <row r="460" s="148" customFormat="1" ht="22.5" spans="1:6">
      <c r="A460" s="345" t="s">
        <v>256</v>
      </c>
      <c r="B460" s="343" t="s">
        <v>307</v>
      </c>
      <c r="C460" s="344" t="s">
        <v>223</v>
      </c>
      <c r="D460" s="344" t="s">
        <v>491</v>
      </c>
      <c r="E460" s="343">
        <v>240</v>
      </c>
      <c r="F460" s="296">
        <f t="shared" si="102"/>
        <v>0</v>
      </c>
    </row>
    <row r="461" s="148" customFormat="1" ht="12.75" spans="1:6">
      <c r="A461" s="346" t="s">
        <v>258</v>
      </c>
      <c r="B461" s="343" t="s">
        <v>307</v>
      </c>
      <c r="C461" s="344" t="s">
        <v>223</v>
      </c>
      <c r="D461" s="344" t="s">
        <v>491</v>
      </c>
      <c r="E461" s="343">
        <v>244</v>
      </c>
      <c r="F461" s="296">
        <f>'Пр 7 вед'!G310</f>
        <v>0</v>
      </c>
    </row>
    <row r="462" s="148" customFormat="1" ht="22.5" spans="1:6">
      <c r="A462" s="345" t="s">
        <v>479</v>
      </c>
      <c r="B462" s="343" t="s">
        <v>307</v>
      </c>
      <c r="C462" s="344" t="s">
        <v>223</v>
      </c>
      <c r="D462" s="344" t="s">
        <v>491</v>
      </c>
      <c r="E462" s="343">
        <v>600</v>
      </c>
      <c r="F462" s="296">
        <f t="shared" ref="F462:F463" si="103">F463</f>
        <v>0</v>
      </c>
    </row>
    <row r="463" s="148" customFormat="1" ht="12.75" spans="1:6">
      <c r="A463" s="345" t="s">
        <v>481</v>
      </c>
      <c r="B463" s="343" t="s">
        <v>307</v>
      </c>
      <c r="C463" s="344" t="s">
        <v>223</v>
      </c>
      <c r="D463" s="344" t="s">
        <v>491</v>
      </c>
      <c r="E463" s="343">
        <v>610</v>
      </c>
      <c r="F463" s="296">
        <f t="shared" si="103"/>
        <v>0</v>
      </c>
    </row>
    <row r="464" s="148" customFormat="1" ht="33.75" spans="1:6">
      <c r="A464" s="345" t="s">
        <v>483</v>
      </c>
      <c r="B464" s="343" t="s">
        <v>307</v>
      </c>
      <c r="C464" s="344" t="s">
        <v>223</v>
      </c>
      <c r="D464" s="344" t="s">
        <v>491</v>
      </c>
      <c r="E464" s="343">
        <v>611</v>
      </c>
      <c r="F464" s="296">
        <f>'Пр 7 вед'!G313</f>
        <v>0</v>
      </c>
    </row>
    <row r="465" s="148" customFormat="1" ht="12.75" spans="1:6">
      <c r="A465" s="346" t="s">
        <v>159</v>
      </c>
      <c r="B465" s="343" t="s">
        <v>307</v>
      </c>
      <c r="C465" s="344" t="s">
        <v>223</v>
      </c>
      <c r="D465" s="344" t="s">
        <v>492</v>
      </c>
      <c r="E465" s="343"/>
      <c r="F465" s="296">
        <f t="shared" ref="F465" si="104">F466</f>
        <v>246942</v>
      </c>
    </row>
    <row r="466" s="148" customFormat="1" ht="33.75" spans="1:6">
      <c r="A466" s="342" t="s">
        <v>477</v>
      </c>
      <c r="B466" s="343" t="s">
        <v>307</v>
      </c>
      <c r="C466" s="344" t="s">
        <v>223</v>
      </c>
      <c r="D466" s="344" t="s">
        <v>492</v>
      </c>
      <c r="E466" s="343" t="s">
        <v>226</v>
      </c>
      <c r="F466" s="296">
        <f t="shared" ref="F466" si="105">F467+F470+F478</f>
        <v>246942</v>
      </c>
    </row>
    <row r="467" s="273" customFormat="1" ht="22.5" spans="1:6">
      <c r="A467" s="345" t="s">
        <v>479</v>
      </c>
      <c r="B467" s="343" t="s">
        <v>307</v>
      </c>
      <c r="C467" s="344" t="s">
        <v>223</v>
      </c>
      <c r="D467" s="344" t="s">
        <v>492</v>
      </c>
      <c r="E467" s="343" t="s">
        <v>480</v>
      </c>
      <c r="F467" s="296">
        <f t="shared" ref="F467:F468" si="106">F468</f>
        <v>216220.8</v>
      </c>
    </row>
    <row r="468" s="273" customFormat="1" ht="12" spans="1:6">
      <c r="A468" s="345" t="s">
        <v>481</v>
      </c>
      <c r="B468" s="343" t="s">
        <v>307</v>
      </c>
      <c r="C468" s="344" t="s">
        <v>223</v>
      </c>
      <c r="D468" s="344" t="s">
        <v>492</v>
      </c>
      <c r="E468" s="343" t="s">
        <v>482</v>
      </c>
      <c r="F468" s="296">
        <f t="shared" si="106"/>
        <v>216220.8</v>
      </c>
    </row>
    <row r="469" s="148" customFormat="1" ht="33.75" spans="1:6">
      <c r="A469" s="345" t="s">
        <v>483</v>
      </c>
      <c r="B469" s="343" t="s">
        <v>307</v>
      </c>
      <c r="C469" s="344" t="s">
        <v>223</v>
      </c>
      <c r="D469" s="344" t="s">
        <v>492</v>
      </c>
      <c r="E469" s="343" t="s">
        <v>484</v>
      </c>
      <c r="F469" s="296">
        <f>'Пр 7 вед'!G290</f>
        <v>216220.8</v>
      </c>
    </row>
    <row r="470" s="148" customFormat="1" ht="33.75" spans="1:6">
      <c r="A470" s="342" t="s">
        <v>493</v>
      </c>
      <c r="B470" s="343" t="s">
        <v>307</v>
      </c>
      <c r="C470" s="344" t="s">
        <v>223</v>
      </c>
      <c r="D470" s="344" t="s">
        <v>494</v>
      </c>
      <c r="E470" s="343"/>
      <c r="F470" s="296">
        <f t="shared" ref="F470" si="107">F471+F475</f>
        <v>14030.6</v>
      </c>
    </row>
    <row r="471" s="273" customFormat="1" ht="33.75" spans="1:6">
      <c r="A471" s="345" t="s">
        <v>233</v>
      </c>
      <c r="B471" s="343" t="s">
        <v>307</v>
      </c>
      <c r="C471" s="344" t="s">
        <v>223</v>
      </c>
      <c r="D471" s="344" t="s">
        <v>494</v>
      </c>
      <c r="E471" s="343" t="s">
        <v>234</v>
      </c>
      <c r="F471" s="296">
        <f t="shared" ref="F471" si="108">F472</f>
        <v>14005.6</v>
      </c>
    </row>
    <row r="472" s="273" customFormat="1" ht="12" spans="1:6">
      <c r="A472" s="345" t="s">
        <v>341</v>
      </c>
      <c r="B472" s="343" t="s">
        <v>307</v>
      </c>
      <c r="C472" s="344" t="s">
        <v>223</v>
      </c>
      <c r="D472" s="344" t="s">
        <v>494</v>
      </c>
      <c r="E472" s="343">
        <v>110</v>
      </c>
      <c r="F472" s="296">
        <f t="shared" ref="F472" si="109">F473+F474</f>
        <v>14005.6</v>
      </c>
    </row>
    <row r="473" s="148" customFormat="1" ht="12.75" spans="1:6">
      <c r="A473" s="345" t="s">
        <v>342</v>
      </c>
      <c r="B473" s="343" t="s">
        <v>307</v>
      </c>
      <c r="C473" s="344" t="s">
        <v>223</v>
      </c>
      <c r="D473" s="344" t="s">
        <v>494</v>
      </c>
      <c r="E473" s="343">
        <v>111</v>
      </c>
      <c r="F473" s="296">
        <f>'Пр 7 вед'!G294</f>
        <v>10757</v>
      </c>
    </row>
    <row r="474" s="148" customFormat="1" ht="22.5" spans="1:6">
      <c r="A474" s="342" t="s">
        <v>343</v>
      </c>
      <c r="B474" s="343" t="s">
        <v>307</v>
      </c>
      <c r="C474" s="344" t="s">
        <v>223</v>
      </c>
      <c r="D474" s="344" t="s">
        <v>494</v>
      </c>
      <c r="E474" s="343">
        <v>119</v>
      </c>
      <c r="F474" s="296">
        <f>'Пр 7 вед'!G295</f>
        <v>3248.6</v>
      </c>
    </row>
    <row r="475" s="273" customFormat="1" ht="12" spans="1:6">
      <c r="A475" s="345" t="s">
        <v>255</v>
      </c>
      <c r="B475" s="343" t="s">
        <v>307</v>
      </c>
      <c r="C475" s="344" t="s">
        <v>223</v>
      </c>
      <c r="D475" s="344" t="s">
        <v>494</v>
      </c>
      <c r="E475" s="343" t="s">
        <v>279</v>
      </c>
      <c r="F475" s="296">
        <f t="shared" ref="F475" si="110">F476</f>
        <v>25</v>
      </c>
    </row>
    <row r="476" s="273" customFormat="1" ht="22.5" spans="1:6">
      <c r="A476" s="345" t="s">
        <v>256</v>
      </c>
      <c r="B476" s="343" t="s">
        <v>307</v>
      </c>
      <c r="C476" s="344" t="s">
        <v>223</v>
      </c>
      <c r="D476" s="344" t="s">
        <v>494</v>
      </c>
      <c r="E476" s="343" t="s">
        <v>280</v>
      </c>
      <c r="F476" s="296">
        <f t="shared" ref="F476" si="111">+F477</f>
        <v>25</v>
      </c>
    </row>
    <row r="477" s="148" customFormat="1" ht="12.75" spans="1:6">
      <c r="A477" s="346" t="s">
        <v>258</v>
      </c>
      <c r="B477" s="343" t="s">
        <v>307</v>
      </c>
      <c r="C477" s="344" t="s">
        <v>223</v>
      </c>
      <c r="D477" s="344" t="s">
        <v>494</v>
      </c>
      <c r="E477" s="343" t="s">
        <v>259</v>
      </c>
      <c r="F477" s="296">
        <f>'Пр 7 вед'!G298</f>
        <v>25</v>
      </c>
    </row>
    <row r="478" s="148" customFormat="1" ht="33.75" spans="1:6">
      <c r="A478" s="342" t="s">
        <v>495</v>
      </c>
      <c r="B478" s="343" t="s">
        <v>307</v>
      </c>
      <c r="C478" s="344" t="s">
        <v>223</v>
      </c>
      <c r="D478" s="344" t="s">
        <v>496</v>
      </c>
      <c r="E478" s="343"/>
      <c r="F478" s="296">
        <f t="shared" ref="F478" si="112">F479+F483</f>
        <v>16690.6</v>
      </c>
    </row>
    <row r="479" s="273" customFormat="1" ht="33.75" spans="1:6">
      <c r="A479" s="345" t="s">
        <v>233</v>
      </c>
      <c r="B479" s="343" t="s">
        <v>307</v>
      </c>
      <c r="C479" s="344" t="s">
        <v>223</v>
      </c>
      <c r="D479" s="344" t="s">
        <v>496</v>
      </c>
      <c r="E479" s="343" t="s">
        <v>234</v>
      </c>
      <c r="F479" s="296">
        <f t="shared" ref="F479" si="113">F480</f>
        <v>16665.6</v>
      </c>
    </row>
    <row r="480" s="273" customFormat="1" ht="12" spans="1:6">
      <c r="A480" s="345" t="s">
        <v>341</v>
      </c>
      <c r="B480" s="343" t="s">
        <v>307</v>
      </c>
      <c r="C480" s="344" t="s">
        <v>223</v>
      </c>
      <c r="D480" s="344" t="s">
        <v>496</v>
      </c>
      <c r="E480" s="343">
        <v>110</v>
      </c>
      <c r="F480" s="296">
        <f t="shared" ref="F480" si="114">F481+F482</f>
        <v>16665.6</v>
      </c>
    </row>
    <row r="481" s="148" customFormat="1" ht="12.75" spans="1:6">
      <c r="A481" s="345" t="s">
        <v>342</v>
      </c>
      <c r="B481" s="343" t="s">
        <v>307</v>
      </c>
      <c r="C481" s="344" t="s">
        <v>223</v>
      </c>
      <c r="D481" s="344" t="s">
        <v>496</v>
      </c>
      <c r="E481" s="343">
        <v>111</v>
      </c>
      <c r="F481" s="296">
        <f>'Пр 7 вед'!G302</f>
        <v>12800</v>
      </c>
    </row>
    <row r="482" s="148" customFormat="1" ht="22.5" spans="1:6">
      <c r="A482" s="342" t="s">
        <v>343</v>
      </c>
      <c r="B482" s="343" t="s">
        <v>307</v>
      </c>
      <c r="C482" s="344" t="s">
        <v>223</v>
      </c>
      <c r="D482" s="344" t="s">
        <v>496</v>
      </c>
      <c r="E482" s="343">
        <v>119</v>
      </c>
      <c r="F482" s="296">
        <f>'Пр 7 вед'!G303</f>
        <v>3865.6</v>
      </c>
    </row>
    <row r="483" s="273" customFormat="1" ht="12" spans="1:6">
      <c r="A483" s="345" t="s">
        <v>255</v>
      </c>
      <c r="B483" s="343" t="s">
        <v>307</v>
      </c>
      <c r="C483" s="344" t="s">
        <v>223</v>
      </c>
      <c r="D483" s="344" t="s">
        <v>496</v>
      </c>
      <c r="E483" s="343" t="s">
        <v>279</v>
      </c>
      <c r="F483" s="296">
        <f t="shared" ref="F483" si="115">F484</f>
        <v>25</v>
      </c>
    </row>
    <row r="484" s="273" customFormat="1" ht="22.5" spans="1:6">
      <c r="A484" s="345" t="s">
        <v>256</v>
      </c>
      <c r="B484" s="343" t="s">
        <v>307</v>
      </c>
      <c r="C484" s="344" t="s">
        <v>223</v>
      </c>
      <c r="D484" s="344" t="s">
        <v>496</v>
      </c>
      <c r="E484" s="343" t="s">
        <v>280</v>
      </c>
      <c r="F484" s="296">
        <f t="shared" ref="F484" si="116">+F485</f>
        <v>25</v>
      </c>
    </row>
    <row r="485" s="148" customFormat="1" ht="12.75" spans="1:6">
      <c r="A485" s="346" t="s">
        <v>258</v>
      </c>
      <c r="B485" s="343" t="s">
        <v>307</v>
      </c>
      <c r="C485" s="344" t="s">
        <v>223</v>
      </c>
      <c r="D485" s="344" t="s">
        <v>496</v>
      </c>
      <c r="E485" s="343" t="s">
        <v>259</v>
      </c>
      <c r="F485" s="296">
        <f>'Пр 7 вед'!G306</f>
        <v>25</v>
      </c>
    </row>
    <row r="486" s="148" customFormat="1" ht="33.75" spans="1:6">
      <c r="A486" s="345" t="s">
        <v>497</v>
      </c>
      <c r="B486" s="343" t="s">
        <v>307</v>
      </c>
      <c r="C486" s="344" t="s">
        <v>223</v>
      </c>
      <c r="D486" s="344" t="s">
        <v>498</v>
      </c>
      <c r="E486" s="343"/>
      <c r="F486" s="296">
        <f t="shared" ref="F486" si="117">F487</f>
        <v>381</v>
      </c>
    </row>
    <row r="487" s="273" customFormat="1" ht="33.75" spans="1:6">
      <c r="A487" s="365" t="s">
        <v>499</v>
      </c>
      <c r="B487" s="343" t="s">
        <v>307</v>
      </c>
      <c r="C487" s="344" t="s">
        <v>223</v>
      </c>
      <c r="D487" s="344" t="s">
        <v>500</v>
      </c>
      <c r="E487" s="343"/>
      <c r="F487" s="296">
        <f t="shared" ref="F487" si="118">F488+F491</f>
        <v>381</v>
      </c>
    </row>
    <row r="488" s="273" customFormat="1" ht="33.75" spans="1:6">
      <c r="A488" s="345" t="s">
        <v>233</v>
      </c>
      <c r="B488" s="343" t="s">
        <v>307</v>
      </c>
      <c r="C488" s="344" t="s">
        <v>223</v>
      </c>
      <c r="D488" s="344" t="s">
        <v>500</v>
      </c>
      <c r="E488" s="343">
        <v>100</v>
      </c>
      <c r="F488" s="296">
        <f t="shared" ref="F488" si="119">F490</f>
        <v>50</v>
      </c>
    </row>
    <row r="489" s="148" customFormat="1" ht="12.75" spans="1:6">
      <c r="A489" s="345" t="s">
        <v>341</v>
      </c>
      <c r="B489" s="343" t="s">
        <v>307</v>
      </c>
      <c r="C489" s="344" t="s">
        <v>223</v>
      </c>
      <c r="D489" s="344" t="s">
        <v>500</v>
      </c>
      <c r="E489" s="343">
        <v>110</v>
      </c>
      <c r="F489" s="296">
        <f t="shared" ref="F489" si="120">F490</f>
        <v>50</v>
      </c>
    </row>
    <row r="490" s="148" customFormat="1" ht="12.75" spans="1:6">
      <c r="A490" s="346" t="s">
        <v>501</v>
      </c>
      <c r="B490" s="343" t="s">
        <v>307</v>
      </c>
      <c r="C490" s="344" t="s">
        <v>223</v>
      </c>
      <c r="D490" s="344" t="s">
        <v>500</v>
      </c>
      <c r="E490" s="343">
        <v>112</v>
      </c>
      <c r="F490" s="296">
        <f>'Пр 7 вед'!G318</f>
        <v>50</v>
      </c>
    </row>
    <row r="491" s="148" customFormat="1" ht="22.5" spans="1:6">
      <c r="A491" s="345" t="s">
        <v>479</v>
      </c>
      <c r="B491" s="343" t="s">
        <v>307</v>
      </c>
      <c r="C491" s="344" t="s">
        <v>223</v>
      </c>
      <c r="D491" s="344" t="s">
        <v>500</v>
      </c>
      <c r="E491" s="343">
        <v>600</v>
      </c>
      <c r="F491" s="296">
        <f t="shared" ref="F491:F492" si="121">F492</f>
        <v>331</v>
      </c>
    </row>
    <row r="492" s="148" customFormat="1" ht="12.75" spans="1:6">
      <c r="A492" s="345" t="s">
        <v>481</v>
      </c>
      <c r="B492" s="343" t="s">
        <v>307</v>
      </c>
      <c r="C492" s="344" t="s">
        <v>223</v>
      </c>
      <c r="D492" s="344" t="s">
        <v>500</v>
      </c>
      <c r="E492" s="343">
        <v>610</v>
      </c>
      <c r="F492" s="296">
        <f t="shared" si="121"/>
        <v>331</v>
      </c>
    </row>
    <row r="493" s="148" customFormat="1" ht="33.75" spans="1:6">
      <c r="A493" s="345" t="s">
        <v>483</v>
      </c>
      <c r="B493" s="343" t="s">
        <v>307</v>
      </c>
      <c r="C493" s="344" t="s">
        <v>223</v>
      </c>
      <c r="D493" s="344" t="s">
        <v>500</v>
      </c>
      <c r="E493" s="343">
        <v>611</v>
      </c>
      <c r="F493" s="296">
        <f>'Пр 7 вед'!G321</f>
        <v>331</v>
      </c>
    </row>
    <row r="494" s="148" customFormat="1" ht="12.75" spans="1:6">
      <c r="A494" s="334" t="s">
        <v>502</v>
      </c>
      <c r="B494" s="337" t="s">
        <v>307</v>
      </c>
      <c r="C494" s="338" t="s">
        <v>228</v>
      </c>
      <c r="D494" s="338" t="s">
        <v>225</v>
      </c>
      <c r="E494" s="337" t="s">
        <v>226</v>
      </c>
      <c r="F494" s="290">
        <f>F495</f>
        <v>466468.46873</v>
      </c>
    </row>
    <row r="495" s="148" customFormat="1" ht="12.75" spans="1:6">
      <c r="A495" s="334" t="s">
        <v>503</v>
      </c>
      <c r="B495" s="337" t="s">
        <v>307</v>
      </c>
      <c r="C495" s="338" t="s">
        <v>228</v>
      </c>
      <c r="D495" s="338" t="s">
        <v>504</v>
      </c>
      <c r="E495" s="337" t="s">
        <v>226</v>
      </c>
      <c r="F495" s="290">
        <f>F496+F500+F525+F541+F537+F545+F554+F549+F529+F533+F558+F562</f>
        <v>466468.46873</v>
      </c>
    </row>
    <row r="496" s="148" customFormat="1" ht="22.5" spans="1:6">
      <c r="A496" s="345" t="s">
        <v>273</v>
      </c>
      <c r="B496" s="343" t="s">
        <v>307</v>
      </c>
      <c r="C496" s="344" t="s">
        <v>228</v>
      </c>
      <c r="D496" s="344" t="s">
        <v>505</v>
      </c>
      <c r="E496" s="343"/>
      <c r="F496" s="296">
        <f t="shared" ref="F496:F498" si="122">F497</f>
        <v>0</v>
      </c>
    </row>
    <row r="497" s="148" customFormat="1" ht="22.5" spans="1:6">
      <c r="A497" s="345" t="s">
        <v>479</v>
      </c>
      <c r="B497" s="343" t="s">
        <v>307</v>
      </c>
      <c r="C497" s="344" t="s">
        <v>228</v>
      </c>
      <c r="D497" s="344" t="s">
        <v>505</v>
      </c>
      <c r="E497" s="343">
        <v>600</v>
      </c>
      <c r="F497" s="296">
        <f t="shared" si="122"/>
        <v>0</v>
      </c>
    </row>
    <row r="498" s="148" customFormat="1" ht="12.75" spans="1:6">
      <c r="A498" s="345" t="s">
        <v>481</v>
      </c>
      <c r="B498" s="343" t="s">
        <v>307</v>
      </c>
      <c r="C498" s="344" t="s">
        <v>228</v>
      </c>
      <c r="D498" s="344" t="s">
        <v>505</v>
      </c>
      <c r="E498" s="343">
        <v>610</v>
      </c>
      <c r="F498" s="296">
        <f t="shared" si="122"/>
        <v>0</v>
      </c>
    </row>
    <row r="499" s="148" customFormat="1" ht="33.75" spans="1:6">
      <c r="A499" s="345" t="s">
        <v>483</v>
      </c>
      <c r="B499" s="343" t="s">
        <v>307</v>
      </c>
      <c r="C499" s="344" t="s">
        <v>228</v>
      </c>
      <c r="D499" s="344" t="s">
        <v>505</v>
      </c>
      <c r="E499" s="343">
        <v>611</v>
      </c>
      <c r="F499" s="296">
        <f>'Пр 7 вед'!G327</f>
        <v>0</v>
      </c>
    </row>
    <row r="500" s="148" customFormat="1" ht="33.75" spans="1:6">
      <c r="A500" s="352" t="s">
        <v>506</v>
      </c>
      <c r="B500" s="343" t="s">
        <v>307</v>
      </c>
      <c r="C500" s="344" t="s">
        <v>228</v>
      </c>
      <c r="D500" s="344" t="s">
        <v>507</v>
      </c>
      <c r="E500" s="337"/>
      <c r="F500" s="290">
        <f>F501+F505+F509+F513+F517+F521</f>
        <v>16228.96873</v>
      </c>
    </row>
    <row r="501" s="148" customFormat="1" ht="45" spans="1:6">
      <c r="A501" s="352" t="s">
        <v>508</v>
      </c>
      <c r="B501" s="343" t="s">
        <v>307</v>
      </c>
      <c r="C501" s="344" t="s">
        <v>228</v>
      </c>
      <c r="D501" s="344" t="s">
        <v>509</v>
      </c>
      <c r="E501" s="337"/>
      <c r="F501" s="290">
        <f t="shared" ref="F501:F503" si="123">F502</f>
        <v>3299.802</v>
      </c>
    </row>
    <row r="502" s="148" customFormat="1" ht="22.5" spans="1:6">
      <c r="A502" s="345" t="s">
        <v>479</v>
      </c>
      <c r="B502" s="343" t="s">
        <v>307</v>
      </c>
      <c r="C502" s="344" t="s">
        <v>228</v>
      </c>
      <c r="D502" s="344" t="s">
        <v>509</v>
      </c>
      <c r="E502" s="343">
        <v>600</v>
      </c>
      <c r="F502" s="296">
        <f t="shared" si="123"/>
        <v>3299.802</v>
      </c>
    </row>
    <row r="503" s="148" customFormat="1" ht="12.75" spans="1:6">
      <c r="A503" s="345" t="s">
        <v>481</v>
      </c>
      <c r="B503" s="343" t="s">
        <v>307</v>
      </c>
      <c r="C503" s="344" t="s">
        <v>228</v>
      </c>
      <c r="D503" s="344" t="s">
        <v>509</v>
      </c>
      <c r="E503" s="343">
        <v>610</v>
      </c>
      <c r="F503" s="296">
        <f t="shared" si="123"/>
        <v>3299.802</v>
      </c>
    </row>
    <row r="504" s="148" customFormat="1" ht="33.75" spans="1:6">
      <c r="A504" s="345" t="s">
        <v>483</v>
      </c>
      <c r="B504" s="343" t="s">
        <v>307</v>
      </c>
      <c r="C504" s="344" t="s">
        <v>228</v>
      </c>
      <c r="D504" s="344" t="s">
        <v>509</v>
      </c>
      <c r="E504" s="343">
        <v>611</v>
      </c>
      <c r="F504" s="296">
        <f>'Пр 7 вед'!G356</f>
        <v>3299.802</v>
      </c>
    </row>
    <row r="505" s="148" customFormat="1" ht="45" spans="1:6">
      <c r="A505" s="352" t="s">
        <v>510</v>
      </c>
      <c r="B505" s="343" t="s">
        <v>307</v>
      </c>
      <c r="C505" s="344" t="s">
        <v>228</v>
      </c>
      <c r="D505" s="344" t="s">
        <v>511</v>
      </c>
      <c r="E505" s="337"/>
      <c r="F505" s="290">
        <f t="shared" ref="F505:F507" si="124">F506</f>
        <v>2718.571</v>
      </c>
    </row>
    <row r="506" s="148" customFormat="1" ht="22.5" spans="1:6">
      <c r="A506" s="345" t="s">
        <v>479</v>
      </c>
      <c r="B506" s="343" t="s">
        <v>307</v>
      </c>
      <c r="C506" s="344" t="s">
        <v>228</v>
      </c>
      <c r="D506" s="344" t="s">
        <v>511</v>
      </c>
      <c r="E506" s="343">
        <v>600</v>
      </c>
      <c r="F506" s="296">
        <f t="shared" si="124"/>
        <v>2718.571</v>
      </c>
    </row>
    <row r="507" s="148" customFormat="1" ht="12.75" spans="1:6">
      <c r="A507" s="345" t="s">
        <v>481</v>
      </c>
      <c r="B507" s="343" t="s">
        <v>307</v>
      </c>
      <c r="C507" s="344" t="s">
        <v>228</v>
      </c>
      <c r="D507" s="344" t="s">
        <v>511</v>
      </c>
      <c r="E507" s="343">
        <v>610</v>
      </c>
      <c r="F507" s="296">
        <f t="shared" si="124"/>
        <v>2718.571</v>
      </c>
    </row>
    <row r="508" s="148" customFormat="1" ht="33.75" spans="1:6">
      <c r="A508" s="345" t="s">
        <v>483</v>
      </c>
      <c r="B508" s="343" t="s">
        <v>307</v>
      </c>
      <c r="C508" s="344" t="s">
        <v>228</v>
      </c>
      <c r="D508" s="344" t="s">
        <v>511</v>
      </c>
      <c r="E508" s="343">
        <v>611</v>
      </c>
      <c r="F508" s="296">
        <f>'Пр 7 вед'!G360</f>
        <v>2718.571</v>
      </c>
    </row>
    <row r="509" s="148" customFormat="1" ht="45" spans="1:6">
      <c r="A509" s="352" t="s">
        <v>512</v>
      </c>
      <c r="B509" s="343" t="s">
        <v>307</v>
      </c>
      <c r="C509" s="344" t="s">
        <v>228</v>
      </c>
      <c r="D509" s="344" t="s">
        <v>513</v>
      </c>
      <c r="E509" s="337"/>
      <c r="F509" s="290">
        <f t="shared" ref="F509:F511" si="125">F510</f>
        <v>2257.736</v>
      </c>
    </row>
    <row r="510" s="148" customFormat="1" ht="22.5" spans="1:6">
      <c r="A510" s="345" t="s">
        <v>479</v>
      </c>
      <c r="B510" s="343" t="s">
        <v>307</v>
      </c>
      <c r="C510" s="344" t="s">
        <v>228</v>
      </c>
      <c r="D510" s="344" t="s">
        <v>513</v>
      </c>
      <c r="E510" s="343">
        <v>600</v>
      </c>
      <c r="F510" s="296">
        <f t="shared" si="125"/>
        <v>2257.736</v>
      </c>
    </row>
    <row r="511" s="148" customFormat="1" ht="12.75" spans="1:6">
      <c r="A511" s="345" t="s">
        <v>481</v>
      </c>
      <c r="B511" s="343" t="s">
        <v>307</v>
      </c>
      <c r="C511" s="344" t="s">
        <v>228</v>
      </c>
      <c r="D511" s="344" t="s">
        <v>513</v>
      </c>
      <c r="E511" s="343">
        <v>610</v>
      </c>
      <c r="F511" s="296">
        <f t="shared" si="125"/>
        <v>2257.736</v>
      </c>
    </row>
    <row r="512" s="148" customFormat="1" ht="33.75" spans="1:6">
      <c r="A512" s="345" t="s">
        <v>483</v>
      </c>
      <c r="B512" s="343" t="s">
        <v>307</v>
      </c>
      <c r="C512" s="344" t="s">
        <v>228</v>
      </c>
      <c r="D512" s="344" t="s">
        <v>513</v>
      </c>
      <c r="E512" s="343">
        <v>611</v>
      </c>
      <c r="F512" s="296">
        <f>'Пр 7 вед'!G364</f>
        <v>2257.736</v>
      </c>
    </row>
    <row r="513" s="148" customFormat="1" ht="45" spans="1:6">
      <c r="A513" s="352" t="s">
        <v>514</v>
      </c>
      <c r="B513" s="343" t="s">
        <v>307</v>
      </c>
      <c r="C513" s="344" t="s">
        <v>228</v>
      </c>
      <c r="D513" s="344" t="s">
        <v>515</v>
      </c>
      <c r="E513" s="337"/>
      <c r="F513" s="290">
        <f t="shared" ref="F513:F515" si="126">F514</f>
        <v>2542.206</v>
      </c>
    </row>
    <row r="514" s="148" customFormat="1" ht="22.5" spans="1:6">
      <c r="A514" s="345" t="s">
        <v>479</v>
      </c>
      <c r="B514" s="343" t="s">
        <v>307</v>
      </c>
      <c r="C514" s="344" t="s">
        <v>228</v>
      </c>
      <c r="D514" s="344" t="s">
        <v>515</v>
      </c>
      <c r="E514" s="343">
        <v>600</v>
      </c>
      <c r="F514" s="296">
        <f t="shared" si="126"/>
        <v>2542.206</v>
      </c>
    </row>
    <row r="515" s="148" customFormat="1" ht="12.75" spans="1:6">
      <c r="A515" s="345" t="s">
        <v>481</v>
      </c>
      <c r="B515" s="343" t="s">
        <v>307</v>
      </c>
      <c r="C515" s="344" t="s">
        <v>228</v>
      </c>
      <c r="D515" s="344" t="s">
        <v>515</v>
      </c>
      <c r="E515" s="343">
        <v>610</v>
      </c>
      <c r="F515" s="296">
        <f t="shared" si="126"/>
        <v>2542.206</v>
      </c>
    </row>
    <row r="516" s="148" customFormat="1" ht="33.75" spans="1:6">
      <c r="A516" s="345" t="s">
        <v>483</v>
      </c>
      <c r="B516" s="343" t="s">
        <v>307</v>
      </c>
      <c r="C516" s="344" t="s">
        <v>228</v>
      </c>
      <c r="D516" s="344" t="s">
        <v>515</v>
      </c>
      <c r="E516" s="343">
        <v>611</v>
      </c>
      <c r="F516" s="296">
        <f>'Пр 7 вед'!G368</f>
        <v>2542.206</v>
      </c>
    </row>
    <row r="517" s="148" customFormat="1" ht="45" spans="1:6">
      <c r="A517" s="352" t="s">
        <v>516</v>
      </c>
      <c r="B517" s="343" t="s">
        <v>307</v>
      </c>
      <c r="C517" s="344" t="s">
        <v>228</v>
      </c>
      <c r="D517" s="344" t="s">
        <v>517</v>
      </c>
      <c r="E517" s="337"/>
      <c r="F517" s="290">
        <f t="shared" ref="F517:F519" si="127">F518</f>
        <v>3367.816</v>
      </c>
    </row>
    <row r="518" s="273" customFormat="1" ht="22.5" spans="1:6">
      <c r="A518" s="345" t="s">
        <v>479</v>
      </c>
      <c r="B518" s="343" t="s">
        <v>307</v>
      </c>
      <c r="C518" s="344" t="s">
        <v>228</v>
      </c>
      <c r="D518" s="344" t="s">
        <v>517</v>
      </c>
      <c r="E518" s="343">
        <v>600</v>
      </c>
      <c r="F518" s="296">
        <f t="shared" si="127"/>
        <v>3367.816</v>
      </c>
    </row>
    <row r="519" s="273" customFormat="1" ht="12" spans="1:6">
      <c r="A519" s="345" t="s">
        <v>481</v>
      </c>
      <c r="B519" s="343" t="s">
        <v>307</v>
      </c>
      <c r="C519" s="344" t="s">
        <v>228</v>
      </c>
      <c r="D519" s="344" t="s">
        <v>517</v>
      </c>
      <c r="E519" s="343">
        <v>610</v>
      </c>
      <c r="F519" s="296">
        <f t="shared" si="127"/>
        <v>3367.816</v>
      </c>
    </row>
    <row r="520" s="273" customFormat="1" ht="33.75" spans="1:6">
      <c r="A520" s="345" t="s">
        <v>483</v>
      </c>
      <c r="B520" s="343" t="s">
        <v>307</v>
      </c>
      <c r="C520" s="344" t="s">
        <v>228</v>
      </c>
      <c r="D520" s="344" t="s">
        <v>517</v>
      </c>
      <c r="E520" s="343">
        <v>611</v>
      </c>
      <c r="F520" s="296">
        <f>'Пр 7 вед'!G372</f>
        <v>3367.816</v>
      </c>
    </row>
    <row r="521" s="273" customFormat="1" ht="45" spans="1:6">
      <c r="A521" s="352" t="s">
        <v>518</v>
      </c>
      <c r="B521" s="343" t="s">
        <v>307</v>
      </c>
      <c r="C521" s="344" t="s">
        <v>228</v>
      </c>
      <c r="D521" s="344" t="s">
        <v>519</v>
      </c>
      <c r="E521" s="337"/>
      <c r="F521" s="290">
        <f t="shared" ref="F521:F523" si="128">F522</f>
        <v>2042.83773</v>
      </c>
    </row>
    <row r="522" s="148" customFormat="1" ht="22.5" spans="1:6">
      <c r="A522" s="345" t="s">
        <v>479</v>
      </c>
      <c r="B522" s="343" t="s">
        <v>307</v>
      </c>
      <c r="C522" s="344" t="s">
        <v>228</v>
      </c>
      <c r="D522" s="344" t="s">
        <v>519</v>
      </c>
      <c r="E522" s="343">
        <v>600</v>
      </c>
      <c r="F522" s="296">
        <f t="shared" si="128"/>
        <v>2042.83773</v>
      </c>
    </row>
    <row r="523" s="148" customFormat="1" ht="12.75" spans="1:6">
      <c r="A523" s="345" t="s">
        <v>481</v>
      </c>
      <c r="B523" s="343" t="s">
        <v>307</v>
      </c>
      <c r="C523" s="344" t="s">
        <v>228</v>
      </c>
      <c r="D523" s="344" t="s">
        <v>519</v>
      </c>
      <c r="E523" s="343">
        <v>610</v>
      </c>
      <c r="F523" s="296">
        <f t="shared" si="128"/>
        <v>2042.83773</v>
      </c>
    </row>
    <row r="524" s="148" customFormat="1" ht="33.75" spans="1:6">
      <c r="A524" s="345" t="s">
        <v>483</v>
      </c>
      <c r="B524" s="343" t="s">
        <v>307</v>
      </c>
      <c r="C524" s="344" t="s">
        <v>228</v>
      </c>
      <c r="D524" s="344" t="s">
        <v>519</v>
      </c>
      <c r="E524" s="343">
        <v>611</v>
      </c>
      <c r="F524" s="296">
        <f>'Пр 7 вед'!G376</f>
        <v>2042.83773</v>
      </c>
    </row>
    <row r="525" s="148" customFormat="1" ht="45" spans="1:6">
      <c r="A525" s="345" t="s">
        <v>158</v>
      </c>
      <c r="B525" s="343" t="s">
        <v>307</v>
      </c>
      <c r="C525" s="344" t="s">
        <v>228</v>
      </c>
      <c r="D525" s="344" t="s">
        <v>520</v>
      </c>
      <c r="E525" s="343" t="s">
        <v>226</v>
      </c>
      <c r="F525" s="296">
        <f t="shared" ref="F525:F527" si="129">F526</f>
        <v>404625</v>
      </c>
    </row>
    <row r="526" s="148" customFormat="1" ht="22.5" spans="1:6">
      <c r="A526" s="345" t="s">
        <v>479</v>
      </c>
      <c r="B526" s="343" t="s">
        <v>307</v>
      </c>
      <c r="C526" s="343" t="s">
        <v>228</v>
      </c>
      <c r="D526" s="344" t="s">
        <v>520</v>
      </c>
      <c r="E526" s="343" t="s">
        <v>480</v>
      </c>
      <c r="F526" s="296">
        <f t="shared" si="129"/>
        <v>404625</v>
      </c>
    </row>
    <row r="527" s="148" customFormat="1" ht="12.75" spans="1:6">
      <c r="A527" s="345" t="s">
        <v>481</v>
      </c>
      <c r="B527" s="343" t="s">
        <v>307</v>
      </c>
      <c r="C527" s="343" t="s">
        <v>228</v>
      </c>
      <c r="D527" s="344" t="s">
        <v>520</v>
      </c>
      <c r="E527" s="343" t="s">
        <v>482</v>
      </c>
      <c r="F527" s="296">
        <f t="shared" si="129"/>
        <v>404625</v>
      </c>
    </row>
    <row r="528" s="148" customFormat="1" ht="33.75" spans="1:6">
      <c r="A528" s="345" t="s">
        <v>483</v>
      </c>
      <c r="B528" s="343" t="s">
        <v>307</v>
      </c>
      <c r="C528" s="343" t="s">
        <v>228</v>
      </c>
      <c r="D528" s="344" t="s">
        <v>520</v>
      </c>
      <c r="E528" s="343" t="s">
        <v>484</v>
      </c>
      <c r="F528" s="296">
        <f>'Пр 7 вед'!G339</f>
        <v>404625</v>
      </c>
    </row>
    <row r="529" s="148" customFormat="1" ht="22.5" spans="1:6">
      <c r="A529" s="345" t="s">
        <v>490</v>
      </c>
      <c r="B529" s="343" t="s">
        <v>307</v>
      </c>
      <c r="C529" s="344" t="s">
        <v>223</v>
      </c>
      <c r="D529" s="344" t="s">
        <v>521</v>
      </c>
      <c r="E529" s="343"/>
      <c r="F529" s="296">
        <f t="shared" ref="F529:F531" si="130">F530</f>
        <v>1405</v>
      </c>
    </row>
    <row r="530" s="148" customFormat="1" ht="22.5" spans="1:6">
      <c r="A530" s="345" t="s">
        <v>479</v>
      </c>
      <c r="B530" s="343" t="s">
        <v>307</v>
      </c>
      <c r="C530" s="344" t="s">
        <v>228</v>
      </c>
      <c r="D530" s="344" t="s">
        <v>521</v>
      </c>
      <c r="E530" s="343">
        <v>600</v>
      </c>
      <c r="F530" s="296">
        <f t="shared" si="130"/>
        <v>1405</v>
      </c>
    </row>
    <row r="531" s="148" customFormat="1" ht="12.75" spans="1:6">
      <c r="A531" s="345" t="s">
        <v>481</v>
      </c>
      <c r="B531" s="343" t="s">
        <v>307</v>
      </c>
      <c r="C531" s="344" t="s">
        <v>228</v>
      </c>
      <c r="D531" s="344" t="s">
        <v>521</v>
      </c>
      <c r="E531" s="343">
        <v>610</v>
      </c>
      <c r="F531" s="296">
        <f t="shared" si="130"/>
        <v>1405</v>
      </c>
    </row>
    <row r="532" s="148" customFormat="1" ht="33.75" spans="1:6">
      <c r="A532" s="345" t="s">
        <v>483</v>
      </c>
      <c r="B532" s="343" t="s">
        <v>307</v>
      </c>
      <c r="C532" s="344" t="s">
        <v>228</v>
      </c>
      <c r="D532" s="344" t="s">
        <v>521</v>
      </c>
      <c r="E532" s="343">
        <v>611</v>
      </c>
      <c r="F532" s="296">
        <f>'Пр 7 вед'!G335</f>
        <v>1405</v>
      </c>
    </row>
    <row r="533" s="148" customFormat="1" ht="33.75" spans="1:6">
      <c r="A533" s="345" t="s">
        <v>522</v>
      </c>
      <c r="B533" s="343" t="s">
        <v>307</v>
      </c>
      <c r="C533" s="344" t="s">
        <v>228</v>
      </c>
      <c r="D533" s="344" t="s">
        <v>523</v>
      </c>
      <c r="E533" s="343"/>
      <c r="F533" s="296">
        <f t="shared" ref="F533:F535" si="131">F534</f>
        <v>804</v>
      </c>
    </row>
    <row r="534" s="148" customFormat="1" ht="22.5" spans="1:6">
      <c r="A534" s="345" t="s">
        <v>479</v>
      </c>
      <c r="B534" s="343" t="s">
        <v>307</v>
      </c>
      <c r="C534" s="344" t="s">
        <v>228</v>
      </c>
      <c r="D534" s="344" t="s">
        <v>523</v>
      </c>
      <c r="E534" s="343" t="s">
        <v>480</v>
      </c>
      <c r="F534" s="296">
        <f t="shared" si="131"/>
        <v>804</v>
      </c>
    </row>
    <row r="535" s="148" customFormat="1" ht="12.75" spans="1:6">
      <c r="A535" s="345" t="s">
        <v>481</v>
      </c>
      <c r="B535" s="343" t="s">
        <v>307</v>
      </c>
      <c r="C535" s="344" t="s">
        <v>228</v>
      </c>
      <c r="D535" s="344" t="s">
        <v>523</v>
      </c>
      <c r="E535" s="343" t="s">
        <v>482</v>
      </c>
      <c r="F535" s="296">
        <f t="shared" si="131"/>
        <v>804</v>
      </c>
    </row>
    <row r="536" s="148" customFormat="1" ht="12.75" spans="1:6">
      <c r="A536" s="345" t="s">
        <v>524</v>
      </c>
      <c r="B536" s="343" t="s">
        <v>307</v>
      </c>
      <c r="C536" s="344" t="s">
        <v>228</v>
      </c>
      <c r="D536" s="344" t="s">
        <v>523</v>
      </c>
      <c r="E536" s="343">
        <v>612</v>
      </c>
      <c r="F536" s="296">
        <f>'Пр 7 вед'!G380</f>
        <v>804</v>
      </c>
    </row>
    <row r="537" s="148" customFormat="1" ht="33.75" spans="1:6">
      <c r="A537" s="345" t="s">
        <v>522</v>
      </c>
      <c r="B537" s="343" t="s">
        <v>307</v>
      </c>
      <c r="C537" s="344" t="s">
        <v>228</v>
      </c>
      <c r="D537" s="344" t="s">
        <v>525</v>
      </c>
      <c r="E537" s="343"/>
      <c r="F537" s="296">
        <f t="shared" ref="F537:F539" si="132">F538</f>
        <v>29685.6</v>
      </c>
    </row>
    <row r="538" s="148" customFormat="1" ht="22.5" spans="1:6">
      <c r="A538" s="345" t="s">
        <v>479</v>
      </c>
      <c r="B538" s="343" t="s">
        <v>307</v>
      </c>
      <c r="C538" s="344" t="s">
        <v>228</v>
      </c>
      <c r="D538" s="344" t="s">
        <v>525</v>
      </c>
      <c r="E538" s="343" t="s">
        <v>480</v>
      </c>
      <c r="F538" s="296">
        <f t="shared" si="132"/>
        <v>29685.6</v>
      </c>
    </row>
    <row r="539" s="148" customFormat="1" ht="12.75" spans="1:6">
      <c r="A539" s="345" t="s">
        <v>481</v>
      </c>
      <c r="B539" s="343" t="s">
        <v>307</v>
      </c>
      <c r="C539" s="344" t="s">
        <v>228</v>
      </c>
      <c r="D539" s="344" t="s">
        <v>525</v>
      </c>
      <c r="E539" s="343" t="s">
        <v>482</v>
      </c>
      <c r="F539" s="296">
        <f t="shared" si="132"/>
        <v>29685.6</v>
      </c>
    </row>
    <row r="540" s="148" customFormat="1" ht="12.75" spans="1:6">
      <c r="A540" s="345" t="s">
        <v>524</v>
      </c>
      <c r="B540" s="343" t="s">
        <v>307</v>
      </c>
      <c r="C540" s="344" t="s">
        <v>228</v>
      </c>
      <c r="D540" s="344" t="s">
        <v>525</v>
      </c>
      <c r="E540" s="343">
        <v>612</v>
      </c>
      <c r="F540" s="296">
        <f>'Пр 7 вед'!G384</f>
        <v>29685.6</v>
      </c>
    </row>
    <row r="541" s="148" customFormat="1" ht="33.75" spans="1:6">
      <c r="A541" s="345" t="s">
        <v>128</v>
      </c>
      <c r="B541" s="343" t="s">
        <v>307</v>
      </c>
      <c r="C541" s="344" t="s">
        <v>228</v>
      </c>
      <c r="D541" s="344" t="s">
        <v>526</v>
      </c>
      <c r="E541" s="343"/>
      <c r="F541" s="296">
        <f t="shared" ref="F541:F543" si="133">F542</f>
        <v>10300.1</v>
      </c>
    </row>
    <row r="542" s="148" customFormat="1" ht="22.5" spans="1:6">
      <c r="A542" s="345" t="s">
        <v>479</v>
      </c>
      <c r="B542" s="343" t="s">
        <v>307</v>
      </c>
      <c r="C542" s="344" t="s">
        <v>228</v>
      </c>
      <c r="D542" s="344" t="s">
        <v>526</v>
      </c>
      <c r="E542" s="343" t="s">
        <v>480</v>
      </c>
      <c r="F542" s="296">
        <f t="shared" si="133"/>
        <v>10300.1</v>
      </c>
    </row>
    <row r="543" s="148" customFormat="1" ht="12.75" spans="1:6">
      <c r="A543" s="345" t="s">
        <v>481</v>
      </c>
      <c r="B543" s="343" t="s">
        <v>307</v>
      </c>
      <c r="C543" s="344" t="s">
        <v>228</v>
      </c>
      <c r="D543" s="344" t="s">
        <v>526</v>
      </c>
      <c r="E543" s="343" t="s">
        <v>482</v>
      </c>
      <c r="F543" s="296">
        <f t="shared" si="133"/>
        <v>10300.1</v>
      </c>
    </row>
    <row r="544" s="148" customFormat="1" ht="12.75" spans="1:6">
      <c r="A544" s="342" t="s">
        <v>524</v>
      </c>
      <c r="B544" s="343" t="s">
        <v>307</v>
      </c>
      <c r="C544" s="344" t="s">
        <v>228</v>
      </c>
      <c r="D544" s="344" t="s">
        <v>526</v>
      </c>
      <c r="E544" s="343">
        <v>612</v>
      </c>
      <c r="F544" s="296">
        <f>'Пр 7 вед'!G351</f>
        <v>10300.1</v>
      </c>
    </row>
    <row r="545" s="148" customFormat="1" ht="33.75" spans="1:6">
      <c r="A545" s="342" t="s">
        <v>527</v>
      </c>
      <c r="B545" s="343" t="s">
        <v>307</v>
      </c>
      <c r="C545" s="344" t="s">
        <v>228</v>
      </c>
      <c r="D545" s="344" t="s">
        <v>528</v>
      </c>
      <c r="E545" s="343"/>
      <c r="F545" s="296">
        <f t="shared" ref="F545:F547" si="134">F546</f>
        <v>986</v>
      </c>
    </row>
    <row r="546" s="148" customFormat="1" ht="22.5" spans="1:6">
      <c r="A546" s="345" t="s">
        <v>479</v>
      </c>
      <c r="B546" s="343" t="s">
        <v>307</v>
      </c>
      <c r="C546" s="344" t="s">
        <v>228</v>
      </c>
      <c r="D546" s="344" t="s">
        <v>528</v>
      </c>
      <c r="E546" s="343" t="s">
        <v>480</v>
      </c>
      <c r="F546" s="296">
        <f t="shared" si="134"/>
        <v>986</v>
      </c>
    </row>
    <row r="547" s="148" customFormat="1" ht="12.75" spans="1:6">
      <c r="A547" s="345" t="s">
        <v>481</v>
      </c>
      <c r="B547" s="343" t="s">
        <v>307</v>
      </c>
      <c r="C547" s="344" t="s">
        <v>228</v>
      </c>
      <c r="D547" s="344" t="s">
        <v>528</v>
      </c>
      <c r="E547" s="343" t="s">
        <v>482</v>
      </c>
      <c r="F547" s="296">
        <f t="shared" si="134"/>
        <v>986</v>
      </c>
    </row>
    <row r="548" s="148" customFormat="1" ht="12.75" spans="1:6">
      <c r="A548" s="327" t="s">
        <v>524</v>
      </c>
      <c r="B548" s="343" t="s">
        <v>307</v>
      </c>
      <c r="C548" s="344" t="s">
        <v>228</v>
      </c>
      <c r="D548" s="344" t="s">
        <v>528</v>
      </c>
      <c r="E548" s="343">
        <v>612</v>
      </c>
      <c r="F548" s="296">
        <f>'Пр 7 вед'!G331</f>
        <v>986</v>
      </c>
    </row>
    <row r="549" s="148" customFormat="1" ht="33.75" spans="1:6">
      <c r="A549" s="339" t="s">
        <v>529</v>
      </c>
      <c r="B549" s="340" t="s">
        <v>307</v>
      </c>
      <c r="C549" s="340" t="s">
        <v>228</v>
      </c>
      <c r="D549" s="341" t="s">
        <v>498</v>
      </c>
      <c r="E549" s="340"/>
      <c r="F549" s="295">
        <f t="shared" ref="F549:F552" si="135">F550</f>
        <v>804</v>
      </c>
    </row>
    <row r="550" s="148" customFormat="1" ht="33.75" spans="1:6">
      <c r="A550" s="365" t="s">
        <v>530</v>
      </c>
      <c r="B550" s="343" t="s">
        <v>307</v>
      </c>
      <c r="C550" s="343" t="s">
        <v>228</v>
      </c>
      <c r="D550" s="344" t="s">
        <v>531</v>
      </c>
      <c r="E550" s="343"/>
      <c r="F550" s="296">
        <f t="shared" si="135"/>
        <v>804</v>
      </c>
    </row>
    <row r="551" s="148" customFormat="1" ht="22.5" spans="1:6">
      <c r="A551" s="345" t="s">
        <v>479</v>
      </c>
      <c r="B551" s="343" t="s">
        <v>307</v>
      </c>
      <c r="C551" s="343" t="s">
        <v>228</v>
      </c>
      <c r="D551" s="344" t="s">
        <v>531</v>
      </c>
      <c r="E551" s="343">
        <v>600</v>
      </c>
      <c r="F551" s="296">
        <f t="shared" si="135"/>
        <v>804</v>
      </c>
    </row>
    <row r="552" s="148" customFormat="1" ht="12.75" spans="1:6">
      <c r="A552" s="345" t="s">
        <v>481</v>
      </c>
      <c r="B552" s="343" t="s">
        <v>307</v>
      </c>
      <c r="C552" s="343" t="s">
        <v>228</v>
      </c>
      <c r="D552" s="344" t="s">
        <v>531</v>
      </c>
      <c r="E552" s="343">
        <v>610</v>
      </c>
      <c r="F552" s="296">
        <f t="shared" si="135"/>
        <v>804</v>
      </c>
    </row>
    <row r="553" s="148" customFormat="1" ht="33.75" spans="1:6">
      <c r="A553" s="345" t="s">
        <v>483</v>
      </c>
      <c r="B553" s="343" t="s">
        <v>307</v>
      </c>
      <c r="C553" s="343" t="s">
        <v>228</v>
      </c>
      <c r="D553" s="344" t="s">
        <v>531</v>
      </c>
      <c r="E553" s="343">
        <v>611</v>
      </c>
      <c r="F553" s="296">
        <f>'Пр 7 вед'!G393</f>
        <v>804</v>
      </c>
    </row>
    <row r="554" s="148" customFormat="1" ht="33.75" spans="1:6">
      <c r="A554" s="345" t="s">
        <v>126</v>
      </c>
      <c r="B554" s="343" t="s">
        <v>307</v>
      </c>
      <c r="C554" s="344" t="s">
        <v>228</v>
      </c>
      <c r="D554" s="344" t="s">
        <v>532</v>
      </c>
      <c r="E554" s="343"/>
      <c r="F554" s="296">
        <f t="shared" ref="F554:F556" si="136">F555</f>
        <v>1629.8</v>
      </c>
    </row>
    <row r="555" s="148" customFormat="1" ht="22.5" spans="1:6">
      <c r="A555" s="345" t="s">
        <v>479</v>
      </c>
      <c r="B555" s="343" t="s">
        <v>307</v>
      </c>
      <c r="C555" s="344" t="s">
        <v>228</v>
      </c>
      <c r="D555" s="344" t="s">
        <v>532</v>
      </c>
      <c r="E555" s="343">
        <v>600</v>
      </c>
      <c r="F555" s="296">
        <f t="shared" si="136"/>
        <v>1629.8</v>
      </c>
    </row>
    <row r="556" s="148" customFormat="1" ht="12.75" spans="1:6">
      <c r="A556" s="345" t="s">
        <v>481</v>
      </c>
      <c r="B556" s="343" t="s">
        <v>307</v>
      </c>
      <c r="C556" s="344" t="s">
        <v>228</v>
      </c>
      <c r="D556" s="344" t="s">
        <v>532</v>
      </c>
      <c r="E556" s="343">
        <v>610</v>
      </c>
      <c r="F556" s="296">
        <f t="shared" si="136"/>
        <v>1629.8</v>
      </c>
    </row>
    <row r="557" s="148" customFormat="1" ht="12.75" spans="1:6">
      <c r="A557" s="345" t="s">
        <v>524</v>
      </c>
      <c r="B557" s="343" t="s">
        <v>307</v>
      </c>
      <c r="C557" s="344" t="s">
        <v>228</v>
      </c>
      <c r="D557" s="344" t="s">
        <v>532</v>
      </c>
      <c r="E557" s="343">
        <v>612</v>
      </c>
      <c r="F557" s="296">
        <f>'Пр 7 вед'!G388</f>
        <v>1629.8</v>
      </c>
    </row>
    <row r="558" s="148" customFormat="1" ht="33.75" spans="1:6">
      <c r="A558" s="345" t="s">
        <v>533</v>
      </c>
      <c r="B558" s="343" t="s">
        <v>307</v>
      </c>
      <c r="C558" s="344" t="s">
        <v>228</v>
      </c>
      <c r="D558" s="344" t="s">
        <v>534</v>
      </c>
      <c r="E558" s="343"/>
      <c r="F558" s="167">
        <f t="shared" ref="F558:F560" si="137">F559</f>
        <v>0</v>
      </c>
    </row>
    <row r="559" s="148" customFormat="1" ht="22.5" spans="1:6">
      <c r="A559" s="345" t="s">
        <v>479</v>
      </c>
      <c r="B559" s="343" t="s">
        <v>307</v>
      </c>
      <c r="C559" s="344" t="s">
        <v>228</v>
      </c>
      <c r="D559" s="344" t="s">
        <v>534</v>
      </c>
      <c r="E559" s="343">
        <v>600</v>
      </c>
      <c r="F559" s="167">
        <f t="shared" si="137"/>
        <v>0</v>
      </c>
    </row>
    <row r="560" s="148" customFormat="1" ht="12.75" spans="1:6">
      <c r="A560" s="345" t="s">
        <v>481</v>
      </c>
      <c r="B560" s="343" t="s">
        <v>307</v>
      </c>
      <c r="C560" s="344" t="s">
        <v>228</v>
      </c>
      <c r="D560" s="344" t="s">
        <v>534</v>
      </c>
      <c r="E560" s="343">
        <v>610</v>
      </c>
      <c r="F560" s="167">
        <f t="shared" si="137"/>
        <v>0</v>
      </c>
    </row>
    <row r="561" s="148" customFormat="1" ht="12.75" spans="1:6">
      <c r="A561" s="345" t="s">
        <v>524</v>
      </c>
      <c r="B561" s="343" t="s">
        <v>307</v>
      </c>
      <c r="C561" s="344" t="s">
        <v>228</v>
      </c>
      <c r="D561" s="344" t="s">
        <v>534</v>
      </c>
      <c r="E561" s="343">
        <v>612</v>
      </c>
      <c r="F561" s="167"/>
    </row>
    <row r="562" s="148" customFormat="1" ht="33.75" spans="1:6">
      <c r="A562" s="345" t="s">
        <v>522</v>
      </c>
      <c r="B562" s="343" t="s">
        <v>307</v>
      </c>
      <c r="C562" s="344" t="s">
        <v>228</v>
      </c>
      <c r="D562" s="344" t="s">
        <v>535</v>
      </c>
      <c r="E562" s="343"/>
      <c r="F562" s="167">
        <f t="shared" ref="F562:F564" si="138">F563</f>
        <v>0</v>
      </c>
    </row>
    <row r="563" s="148" customFormat="1" ht="22.5" spans="1:6">
      <c r="A563" s="345" t="s">
        <v>479</v>
      </c>
      <c r="B563" s="343" t="s">
        <v>307</v>
      </c>
      <c r="C563" s="344" t="s">
        <v>228</v>
      </c>
      <c r="D563" s="344" t="s">
        <v>535</v>
      </c>
      <c r="E563" s="343" t="s">
        <v>480</v>
      </c>
      <c r="F563" s="167">
        <f t="shared" si="138"/>
        <v>0</v>
      </c>
    </row>
    <row r="564" s="148" customFormat="1" ht="12.75" spans="1:6">
      <c r="A564" s="345" t="s">
        <v>481</v>
      </c>
      <c r="B564" s="343" t="s">
        <v>307</v>
      </c>
      <c r="C564" s="344" t="s">
        <v>228</v>
      </c>
      <c r="D564" s="344" t="s">
        <v>535</v>
      </c>
      <c r="E564" s="343" t="s">
        <v>482</v>
      </c>
      <c r="F564" s="167">
        <f t="shared" si="138"/>
        <v>0</v>
      </c>
    </row>
    <row r="565" s="148" customFormat="1" ht="12.75" spans="1:6">
      <c r="A565" s="345" t="s">
        <v>524</v>
      </c>
      <c r="B565" s="343" t="s">
        <v>307</v>
      </c>
      <c r="C565" s="344" t="s">
        <v>228</v>
      </c>
      <c r="D565" s="344" t="s">
        <v>535</v>
      </c>
      <c r="E565" s="343">
        <v>612</v>
      </c>
      <c r="F565" s="167"/>
    </row>
    <row r="566" s="148" customFormat="1" ht="12.75" spans="1:6">
      <c r="A566" s="334" t="s">
        <v>536</v>
      </c>
      <c r="B566" s="337" t="s">
        <v>307</v>
      </c>
      <c r="C566" s="338" t="s">
        <v>248</v>
      </c>
      <c r="D566" s="338"/>
      <c r="E566" s="337" t="s">
        <v>226</v>
      </c>
      <c r="F566" s="290">
        <f>F567+F571+F575+F580</f>
        <v>88239.488</v>
      </c>
    </row>
    <row r="567" s="148" customFormat="1" ht="22.5" spans="1:6">
      <c r="A567" s="345" t="s">
        <v>537</v>
      </c>
      <c r="B567" s="343" t="s">
        <v>307</v>
      </c>
      <c r="C567" s="344" t="s">
        <v>248</v>
      </c>
      <c r="D567" s="344" t="s">
        <v>538</v>
      </c>
      <c r="E567" s="343" t="s">
        <v>226</v>
      </c>
      <c r="F567" s="296">
        <f t="shared" ref="F567:F569" si="139">F568</f>
        <v>53260.828</v>
      </c>
    </row>
    <row r="568" s="148" customFormat="1" ht="22.5" spans="1:6">
      <c r="A568" s="345" t="s">
        <v>479</v>
      </c>
      <c r="B568" s="343" t="s">
        <v>307</v>
      </c>
      <c r="C568" s="344" t="s">
        <v>248</v>
      </c>
      <c r="D568" s="344" t="s">
        <v>538</v>
      </c>
      <c r="E568" s="343">
        <v>600</v>
      </c>
      <c r="F568" s="296">
        <f t="shared" si="139"/>
        <v>53260.828</v>
      </c>
    </row>
    <row r="569" s="148" customFormat="1" ht="12.75" spans="1:6">
      <c r="A569" s="345" t="s">
        <v>481</v>
      </c>
      <c r="B569" s="343" t="s">
        <v>307</v>
      </c>
      <c r="C569" s="344" t="s">
        <v>248</v>
      </c>
      <c r="D569" s="344" t="s">
        <v>538</v>
      </c>
      <c r="E569" s="343">
        <v>610</v>
      </c>
      <c r="F569" s="296">
        <f t="shared" si="139"/>
        <v>53260.828</v>
      </c>
    </row>
    <row r="570" s="148" customFormat="1" ht="33.75" spans="1:6">
      <c r="A570" s="345" t="s">
        <v>483</v>
      </c>
      <c r="B570" s="343" t="s">
        <v>307</v>
      </c>
      <c r="C570" s="344" t="s">
        <v>248</v>
      </c>
      <c r="D570" s="344" t="s">
        <v>538</v>
      </c>
      <c r="E570" s="343">
        <v>611</v>
      </c>
      <c r="F570" s="296">
        <f>'Пр 7 вед'!G398</f>
        <v>53260.828</v>
      </c>
    </row>
    <row r="571" s="148" customFormat="1" ht="22.5" spans="1:6">
      <c r="A571" s="345" t="s">
        <v>490</v>
      </c>
      <c r="B571" s="343" t="s">
        <v>307</v>
      </c>
      <c r="C571" s="344" t="s">
        <v>248</v>
      </c>
      <c r="D571" s="344" t="s">
        <v>539</v>
      </c>
      <c r="E571" s="343"/>
      <c r="F571" s="296">
        <f t="shared" ref="F571:F573" si="140">F572</f>
        <v>0</v>
      </c>
    </row>
    <row r="572" s="148" customFormat="1" ht="22.5" spans="1:6">
      <c r="A572" s="345" t="s">
        <v>479</v>
      </c>
      <c r="B572" s="343" t="s">
        <v>307</v>
      </c>
      <c r="C572" s="344" t="s">
        <v>248</v>
      </c>
      <c r="D572" s="344" t="s">
        <v>539</v>
      </c>
      <c r="E572" s="343">
        <v>600</v>
      </c>
      <c r="F572" s="296">
        <f t="shared" si="140"/>
        <v>0</v>
      </c>
    </row>
    <row r="573" s="148" customFormat="1" ht="12.75" spans="1:6">
      <c r="A573" s="345" t="s">
        <v>481</v>
      </c>
      <c r="B573" s="343" t="s">
        <v>307</v>
      </c>
      <c r="C573" s="344" t="s">
        <v>248</v>
      </c>
      <c r="D573" s="344" t="s">
        <v>539</v>
      </c>
      <c r="E573" s="343">
        <v>610</v>
      </c>
      <c r="F573" s="296">
        <f t="shared" si="140"/>
        <v>0</v>
      </c>
    </row>
    <row r="574" s="148" customFormat="1" ht="33.75" spans="1:6">
      <c r="A574" s="345" t="s">
        <v>483</v>
      </c>
      <c r="B574" s="343" t="s">
        <v>307</v>
      </c>
      <c r="C574" s="344" t="s">
        <v>248</v>
      </c>
      <c r="D574" s="344" t="s">
        <v>539</v>
      </c>
      <c r="E574" s="343">
        <v>611</v>
      </c>
      <c r="F574" s="296">
        <f>'Пр 7 вед'!G403</f>
        <v>0</v>
      </c>
    </row>
    <row r="575" s="148" customFormat="1" ht="33.75" spans="1:6">
      <c r="A575" s="345" t="s">
        <v>529</v>
      </c>
      <c r="B575" s="343" t="s">
        <v>307</v>
      </c>
      <c r="C575" s="344" t="s">
        <v>248</v>
      </c>
      <c r="D575" s="344" t="s">
        <v>498</v>
      </c>
      <c r="E575" s="343"/>
      <c r="F575" s="296">
        <f t="shared" ref="F575:F578" si="141">F576</f>
        <v>114</v>
      </c>
    </row>
    <row r="576" s="148" customFormat="1" ht="33.75" spans="1:6">
      <c r="A576" s="365" t="s">
        <v>530</v>
      </c>
      <c r="B576" s="343" t="s">
        <v>307</v>
      </c>
      <c r="C576" s="344" t="s">
        <v>248</v>
      </c>
      <c r="D576" s="344" t="s">
        <v>531</v>
      </c>
      <c r="E576" s="343"/>
      <c r="F576" s="296">
        <f t="shared" si="141"/>
        <v>114</v>
      </c>
    </row>
    <row r="577" s="148" customFormat="1" ht="22.5" spans="1:6">
      <c r="A577" s="345" t="s">
        <v>479</v>
      </c>
      <c r="B577" s="343" t="s">
        <v>307</v>
      </c>
      <c r="C577" s="344" t="s">
        <v>248</v>
      </c>
      <c r="D577" s="344" t="s">
        <v>531</v>
      </c>
      <c r="E577" s="343">
        <v>600</v>
      </c>
      <c r="F577" s="296">
        <f t="shared" si="141"/>
        <v>114</v>
      </c>
    </row>
    <row r="578" s="148" customFormat="1" ht="12.75" spans="1:6">
      <c r="A578" s="345" t="s">
        <v>481</v>
      </c>
      <c r="B578" s="343" t="s">
        <v>307</v>
      </c>
      <c r="C578" s="344" t="s">
        <v>248</v>
      </c>
      <c r="D578" s="344" t="s">
        <v>531</v>
      </c>
      <c r="E578" s="343">
        <v>610</v>
      </c>
      <c r="F578" s="296">
        <f t="shared" si="141"/>
        <v>114</v>
      </c>
    </row>
    <row r="579" s="148" customFormat="1" ht="33.75" spans="1:6">
      <c r="A579" s="345" t="s">
        <v>483</v>
      </c>
      <c r="B579" s="343" t="s">
        <v>307</v>
      </c>
      <c r="C579" s="344" t="s">
        <v>248</v>
      </c>
      <c r="D579" s="344" t="s">
        <v>531</v>
      </c>
      <c r="E579" s="343">
        <v>611</v>
      </c>
      <c r="F579" s="296">
        <f>'Пр 7 вед'!G408</f>
        <v>114</v>
      </c>
    </row>
    <row r="580" s="148" customFormat="1" ht="12.75" spans="1:6">
      <c r="A580" s="334" t="s">
        <v>540</v>
      </c>
      <c r="B580" s="337" t="s">
        <v>307</v>
      </c>
      <c r="C580" s="338" t="s">
        <v>248</v>
      </c>
      <c r="D580" s="338" t="s">
        <v>541</v>
      </c>
      <c r="E580" s="337" t="s">
        <v>129</v>
      </c>
      <c r="F580" s="290">
        <f>F581+F586</f>
        <v>34864.66</v>
      </c>
    </row>
    <row r="581" s="148" customFormat="1" ht="12.75" spans="1:6">
      <c r="A581" s="339" t="s">
        <v>542</v>
      </c>
      <c r="B581" s="340" t="s">
        <v>307</v>
      </c>
      <c r="C581" s="341" t="s">
        <v>248</v>
      </c>
      <c r="D581" s="341" t="s">
        <v>543</v>
      </c>
      <c r="E581" s="340" t="s">
        <v>226</v>
      </c>
      <c r="F581" s="295">
        <f>F582</f>
        <v>34808.66</v>
      </c>
    </row>
    <row r="582" s="148" customFormat="1" ht="22.5" spans="1:6">
      <c r="A582" s="342" t="s">
        <v>544</v>
      </c>
      <c r="B582" s="343" t="s">
        <v>307</v>
      </c>
      <c r="C582" s="344" t="s">
        <v>248</v>
      </c>
      <c r="D582" s="344" t="s">
        <v>545</v>
      </c>
      <c r="E582" s="343" t="s">
        <v>226</v>
      </c>
      <c r="F582" s="296">
        <f t="shared" ref="F582:F584" si="142">F583</f>
        <v>34808.66</v>
      </c>
    </row>
    <row r="583" s="148" customFormat="1" ht="22.5" spans="1:6">
      <c r="A583" s="345" t="s">
        <v>479</v>
      </c>
      <c r="B583" s="343" t="s">
        <v>307</v>
      </c>
      <c r="C583" s="344" t="s">
        <v>248</v>
      </c>
      <c r="D583" s="344" t="s">
        <v>545</v>
      </c>
      <c r="E583" s="343">
        <v>600</v>
      </c>
      <c r="F583" s="296">
        <f t="shared" si="142"/>
        <v>34808.66</v>
      </c>
    </row>
    <row r="584" s="148" customFormat="1" ht="12.75" spans="1:6">
      <c r="A584" s="345" t="s">
        <v>481</v>
      </c>
      <c r="B584" s="343" t="s">
        <v>307</v>
      </c>
      <c r="C584" s="344" t="s">
        <v>248</v>
      </c>
      <c r="D584" s="344" t="s">
        <v>545</v>
      </c>
      <c r="E584" s="343">
        <v>610</v>
      </c>
      <c r="F584" s="296">
        <f t="shared" si="142"/>
        <v>34808.66</v>
      </c>
    </row>
    <row r="585" s="148" customFormat="1" ht="33.75" spans="1:6">
      <c r="A585" s="345" t="s">
        <v>483</v>
      </c>
      <c r="B585" s="343" t="s">
        <v>307</v>
      </c>
      <c r="C585" s="344" t="s">
        <v>248</v>
      </c>
      <c r="D585" s="344" t="s">
        <v>545</v>
      </c>
      <c r="E585" s="343">
        <v>611</v>
      </c>
      <c r="F585" s="296">
        <f>'Пр 7 вед'!G21</f>
        <v>34808.66</v>
      </c>
    </row>
    <row r="586" s="148" customFormat="1" ht="33.75" spans="1:6">
      <c r="A586" s="345" t="s">
        <v>546</v>
      </c>
      <c r="B586" s="343" t="s">
        <v>307</v>
      </c>
      <c r="C586" s="344" t="s">
        <v>248</v>
      </c>
      <c r="D586" s="344" t="s">
        <v>547</v>
      </c>
      <c r="E586" s="343"/>
      <c r="F586" s="296">
        <f t="shared" ref="F586:F587" si="143">F587</f>
        <v>56</v>
      </c>
    </row>
    <row r="587" s="148" customFormat="1" ht="33.75" spans="1:6">
      <c r="A587" s="345" t="s">
        <v>499</v>
      </c>
      <c r="B587" s="343" t="s">
        <v>307</v>
      </c>
      <c r="C587" s="344" t="s">
        <v>248</v>
      </c>
      <c r="D587" s="344" t="s">
        <v>548</v>
      </c>
      <c r="E587" s="343"/>
      <c r="F587" s="296">
        <f t="shared" si="143"/>
        <v>56</v>
      </c>
    </row>
    <row r="588" s="148" customFormat="1" ht="22.5" spans="1:6">
      <c r="A588" s="345" t="s">
        <v>479</v>
      </c>
      <c r="B588" s="343" t="s">
        <v>307</v>
      </c>
      <c r="C588" s="344" t="s">
        <v>248</v>
      </c>
      <c r="D588" s="344" t="s">
        <v>548</v>
      </c>
      <c r="E588" s="343">
        <v>600</v>
      </c>
      <c r="F588" s="296">
        <f>F590</f>
        <v>56</v>
      </c>
    </row>
    <row r="589" s="148" customFormat="1" ht="12.75" spans="1:6">
      <c r="A589" s="345" t="s">
        <v>481</v>
      </c>
      <c r="B589" s="343" t="s">
        <v>307</v>
      </c>
      <c r="C589" s="344" t="s">
        <v>248</v>
      </c>
      <c r="D589" s="344" t="s">
        <v>548</v>
      </c>
      <c r="E589" s="343">
        <v>610</v>
      </c>
      <c r="F589" s="296">
        <f>F590</f>
        <v>56</v>
      </c>
    </row>
    <row r="590" s="148" customFormat="1" ht="33.75" spans="1:6">
      <c r="A590" s="345" t="s">
        <v>483</v>
      </c>
      <c r="B590" s="343" t="s">
        <v>307</v>
      </c>
      <c r="C590" s="344" t="s">
        <v>248</v>
      </c>
      <c r="D590" s="344" t="s">
        <v>548</v>
      </c>
      <c r="E590" s="343">
        <v>611</v>
      </c>
      <c r="F590" s="296">
        <f>'Пр 7 вед'!G30</f>
        <v>56</v>
      </c>
    </row>
    <row r="591" s="148" customFormat="1" ht="12.75" spans="1:6">
      <c r="A591" s="334" t="s">
        <v>549</v>
      </c>
      <c r="B591" s="338" t="s">
        <v>307</v>
      </c>
      <c r="C591" s="338" t="s">
        <v>307</v>
      </c>
      <c r="D591" s="338"/>
      <c r="E591" s="337"/>
      <c r="F591" s="290">
        <f>F592+F598</f>
        <v>7938</v>
      </c>
    </row>
    <row r="592" s="148" customFormat="1" ht="12.75" spans="1:6">
      <c r="A592" s="345" t="s">
        <v>550</v>
      </c>
      <c r="B592" s="343" t="s">
        <v>307</v>
      </c>
      <c r="C592" s="343" t="s">
        <v>307</v>
      </c>
      <c r="D592" s="344" t="s">
        <v>551</v>
      </c>
      <c r="E592" s="343" t="s">
        <v>226</v>
      </c>
      <c r="F592" s="296">
        <f t="shared" ref="F592:F596" si="144">F593</f>
        <v>7738</v>
      </c>
    </row>
    <row r="593" s="148" customFormat="1" ht="12.75" spans="1:6">
      <c r="A593" s="345" t="s">
        <v>552</v>
      </c>
      <c r="B593" s="343" t="s">
        <v>307</v>
      </c>
      <c r="C593" s="344" t="s">
        <v>307</v>
      </c>
      <c r="D593" s="344" t="s">
        <v>553</v>
      </c>
      <c r="E593" s="343"/>
      <c r="F593" s="296">
        <f t="shared" si="144"/>
        <v>7738</v>
      </c>
    </row>
    <row r="594" s="148" customFormat="1" ht="12.75" spans="1:6">
      <c r="A594" s="345" t="s">
        <v>554</v>
      </c>
      <c r="B594" s="343" t="s">
        <v>307</v>
      </c>
      <c r="C594" s="344" t="s">
        <v>307</v>
      </c>
      <c r="D594" s="344" t="s">
        <v>555</v>
      </c>
      <c r="E594" s="343"/>
      <c r="F594" s="296">
        <f t="shared" si="144"/>
        <v>7738</v>
      </c>
    </row>
    <row r="595" s="148" customFormat="1" ht="22.5" spans="1:6">
      <c r="A595" s="345" t="s">
        <v>479</v>
      </c>
      <c r="B595" s="343" t="s">
        <v>307</v>
      </c>
      <c r="C595" s="344" t="s">
        <v>307</v>
      </c>
      <c r="D595" s="344" t="s">
        <v>555</v>
      </c>
      <c r="E595" s="343">
        <v>600</v>
      </c>
      <c r="F595" s="296">
        <f t="shared" si="144"/>
        <v>7738</v>
      </c>
    </row>
    <row r="596" s="148" customFormat="1" ht="12.75" spans="1:6">
      <c r="A596" s="345" t="s">
        <v>481</v>
      </c>
      <c r="B596" s="343" t="s">
        <v>307</v>
      </c>
      <c r="C596" s="344" t="s">
        <v>307</v>
      </c>
      <c r="D596" s="344" t="s">
        <v>555</v>
      </c>
      <c r="E596" s="343">
        <v>610</v>
      </c>
      <c r="F596" s="296">
        <f t="shared" si="144"/>
        <v>7738</v>
      </c>
    </row>
    <row r="597" s="148" customFormat="1" ht="33.75" spans="1:6">
      <c r="A597" s="345" t="s">
        <v>483</v>
      </c>
      <c r="B597" s="343" t="s">
        <v>307</v>
      </c>
      <c r="C597" s="344" t="s">
        <v>307</v>
      </c>
      <c r="D597" s="344" t="s">
        <v>555</v>
      </c>
      <c r="E597" s="343">
        <v>611</v>
      </c>
      <c r="F597" s="296">
        <f>'Пр 7 вед'!G415</f>
        <v>7738</v>
      </c>
    </row>
    <row r="598" s="148" customFormat="1" ht="31.5" spans="1:6">
      <c r="A598" s="334" t="s">
        <v>556</v>
      </c>
      <c r="B598" s="338" t="s">
        <v>307</v>
      </c>
      <c r="C598" s="338" t="s">
        <v>307</v>
      </c>
      <c r="D598" s="338" t="s">
        <v>557</v>
      </c>
      <c r="E598" s="337"/>
      <c r="F598" s="290">
        <f t="shared" ref="F598:F601" si="145">F599</f>
        <v>200</v>
      </c>
    </row>
    <row r="599" s="148" customFormat="1" ht="22.5" spans="1:6">
      <c r="A599" s="366" t="s">
        <v>558</v>
      </c>
      <c r="B599" s="341" t="s">
        <v>307</v>
      </c>
      <c r="C599" s="341" t="s">
        <v>307</v>
      </c>
      <c r="D599" s="341" t="s">
        <v>559</v>
      </c>
      <c r="E599" s="340"/>
      <c r="F599" s="295">
        <f t="shared" si="145"/>
        <v>200</v>
      </c>
    </row>
    <row r="600" s="148" customFormat="1" ht="12.75" spans="1:6">
      <c r="A600" s="345" t="s">
        <v>255</v>
      </c>
      <c r="B600" s="344" t="s">
        <v>307</v>
      </c>
      <c r="C600" s="344" t="s">
        <v>307</v>
      </c>
      <c r="D600" s="344" t="s">
        <v>559</v>
      </c>
      <c r="E600" s="343">
        <v>200</v>
      </c>
      <c r="F600" s="296">
        <f t="shared" si="145"/>
        <v>200</v>
      </c>
    </row>
    <row r="601" s="148" customFormat="1" ht="22.5" spans="1:6">
      <c r="A601" s="345" t="s">
        <v>256</v>
      </c>
      <c r="B601" s="344" t="s">
        <v>307</v>
      </c>
      <c r="C601" s="344" t="s">
        <v>307</v>
      </c>
      <c r="D601" s="344" t="s">
        <v>559</v>
      </c>
      <c r="E601" s="343">
        <v>240</v>
      </c>
      <c r="F601" s="296">
        <f t="shared" si="145"/>
        <v>200</v>
      </c>
    </row>
    <row r="602" s="148" customFormat="1" ht="12.75" spans="1:6">
      <c r="A602" s="346" t="s">
        <v>258</v>
      </c>
      <c r="B602" s="344" t="s">
        <v>307</v>
      </c>
      <c r="C602" s="344" t="s">
        <v>307</v>
      </c>
      <c r="D602" s="344" t="s">
        <v>559</v>
      </c>
      <c r="E602" s="343">
        <v>244</v>
      </c>
      <c r="F602" s="296">
        <f>'Пр 7 вед'!G858</f>
        <v>200</v>
      </c>
    </row>
    <row r="603" s="148" customFormat="1" ht="12.75" spans="1:6">
      <c r="A603" s="334" t="s">
        <v>560</v>
      </c>
      <c r="B603" s="337" t="s">
        <v>307</v>
      </c>
      <c r="C603" s="338" t="s">
        <v>348</v>
      </c>
      <c r="D603" s="338" t="s">
        <v>225</v>
      </c>
      <c r="E603" s="337" t="s">
        <v>226</v>
      </c>
      <c r="F603" s="290">
        <f>F604+F653+F632</f>
        <v>41402.498</v>
      </c>
    </row>
    <row r="604" s="148" customFormat="1" ht="33.75" spans="1:6">
      <c r="A604" s="345" t="s">
        <v>561</v>
      </c>
      <c r="B604" s="343" t="s">
        <v>307</v>
      </c>
      <c r="C604" s="344" t="s">
        <v>348</v>
      </c>
      <c r="D604" s="344" t="s">
        <v>562</v>
      </c>
      <c r="E604" s="343"/>
      <c r="F604" s="296">
        <f>F605+F625+F610</f>
        <v>35692.498</v>
      </c>
    </row>
    <row r="605" s="274" customFormat="1" ht="22.5" spans="1:6">
      <c r="A605" s="345" t="s">
        <v>563</v>
      </c>
      <c r="B605" s="343" t="s">
        <v>307</v>
      </c>
      <c r="C605" s="344" t="s">
        <v>348</v>
      </c>
      <c r="D605" s="344" t="s">
        <v>564</v>
      </c>
      <c r="E605" s="343"/>
      <c r="F605" s="296">
        <f>F606</f>
        <v>2268</v>
      </c>
    </row>
    <row r="606" s="275" customFormat="1" ht="33.75" spans="1:6">
      <c r="A606" s="345" t="s">
        <v>233</v>
      </c>
      <c r="B606" s="343" t="s">
        <v>307</v>
      </c>
      <c r="C606" s="344" t="s">
        <v>348</v>
      </c>
      <c r="D606" s="344" t="s">
        <v>564</v>
      </c>
      <c r="E606" s="343">
        <v>100</v>
      </c>
      <c r="F606" s="296">
        <f t="shared" ref="F606" si="146">F607</f>
        <v>2268</v>
      </c>
    </row>
    <row r="607" s="275" customFormat="1" ht="12.75" spans="1:6">
      <c r="A607" s="345" t="s">
        <v>235</v>
      </c>
      <c r="B607" s="343" t="s">
        <v>307</v>
      </c>
      <c r="C607" s="344" t="s">
        <v>348</v>
      </c>
      <c r="D607" s="344" t="s">
        <v>564</v>
      </c>
      <c r="E607" s="343">
        <v>120</v>
      </c>
      <c r="F607" s="296">
        <f t="shared" ref="F607" si="147">F608+F609</f>
        <v>2268</v>
      </c>
    </row>
    <row r="608" s="275" customFormat="1" ht="12.75" spans="1:6">
      <c r="A608" s="342" t="s">
        <v>237</v>
      </c>
      <c r="B608" s="343" t="s">
        <v>307</v>
      </c>
      <c r="C608" s="344" t="s">
        <v>348</v>
      </c>
      <c r="D608" s="344" t="s">
        <v>564</v>
      </c>
      <c r="E608" s="343">
        <v>121</v>
      </c>
      <c r="F608" s="296">
        <f>'Пр 7 вед'!G421</f>
        <v>1742</v>
      </c>
    </row>
    <row r="609" s="148" customFormat="1" ht="22.5" spans="1:6">
      <c r="A609" s="342" t="s">
        <v>239</v>
      </c>
      <c r="B609" s="343" t="s">
        <v>307</v>
      </c>
      <c r="C609" s="344" t="s">
        <v>348</v>
      </c>
      <c r="D609" s="344" t="s">
        <v>564</v>
      </c>
      <c r="E609" s="343">
        <v>129</v>
      </c>
      <c r="F609" s="296">
        <f>'Пр 7 вед'!G422</f>
        <v>526</v>
      </c>
    </row>
    <row r="610" s="148" customFormat="1" ht="12.75" spans="1:6">
      <c r="A610" s="345" t="s">
        <v>565</v>
      </c>
      <c r="B610" s="343" t="s">
        <v>307</v>
      </c>
      <c r="C610" s="344" t="s">
        <v>348</v>
      </c>
      <c r="D610" s="344" t="s">
        <v>566</v>
      </c>
      <c r="E610" s="343" t="s">
        <v>226</v>
      </c>
      <c r="F610" s="296">
        <f t="shared" ref="F610" si="148">F611+F615+F620</f>
        <v>32224.498</v>
      </c>
    </row>
    <row r="611" s="148" customFormat="1" ht="33.75" spans="1:6">
      <c r="A611" s="345" t="s">
        <v>233</v>
      </c>
      <c r="B611" s="343" t="s">
        <v>307</v>
      </c>
      <c r="C611" s="344" t="s">
        <v>348</v>
      </c>
      <c r="D611" s="344" t="s">
        <v>567</v>
      </c>
      <c r="E611" s="343" t="s">
        <v>234</v>
      </c>
      <c r="F611" s="296">
        <f t="shared" ref="F611" si="149">F612</f>
        <v>27484</v>
      </c>
    </row>
    <row r="612" s="148" customFormat="1" ht="12.75" spans="1:6">
      <c r="A612" s="345" t="s">
        <v>341</v>
      </c>
      <c r="B612" s="343" t="s">
        <v>307</v>
      </c>
      <c r="C612" s="344" t="s">
        <v>348</v>
      </c>
      <c r="D612" s="344" t="s">
        <v>567</v>
      </c>
      <c r="E612" s="343">
        <v>110</v>
      </c>
      <c r="F612" s="296">
        <f t="shared" ref="F612" si="150">F613+F614</f>
        <v>27484</v>
      </c>
    </row>
    <row r="613" s="148" customFormat="1" ht="12.75" spans="1:6">
      <c r="A613" s="345" t="s">
        <v>342</v>
      </c>
      <c r="B613" s="343" t="s">
        <v>307</v>
      </c>
      <c r="C613" s="344" t="s">
        <v>348</v>
      </c>
      <c r="D613" s="344" t="s">
        <v>567</v>
      </c>
      <c r="E613" s="343">
        <v>111</v>
      </c>
      <c r="F613" s="296">
        <f>'Пр 7 вед'!G426</f>
        <v>21109</v>
      </c>
    </row>
    <row r="614" s="148" customFormat="1" ht="22.5" spans="1:6">
      <c r="A614" s="342" t="s">
        <v>343</v>
      </c>
      <c r="B614" s="343" t="s">
        <v>307</v>
      </c>
      <c r="C614" s="344" t="s">
        <v>348</v>
      </c>
      <c r="D614" s="344" t="s">
        <v>567</v>
      </c>
      <c r="E614" s="343">
        <v>119</v>
      </c>
      <c r="F614" s="296">
        <f>'Пр 7 вед'!G427</f>
        <v>6375</v>
      </c>
    </row>
    <row r="615" s="148" customFormat="1" ht="12.75" spans="1:6">
      <c r="A615" s="345" t="s">
        <v>255</v>
      </c>
      <c r="B615" s="343" t="s">
        <v>307</v>
      </c>
      <c r="C615" s="344" t="s">
        <v>348</v>
      </c>
      <c r="D615" s="344" t="s">
        <v>568</v>
      </c>
      <c r="E615" s="343" t="s">
        <v>279</v>
      </c>
      <c r="F615" s="296">
        <f t="shared" ref="F615" si="151">F616</f>
        <v>4717.033</v>
      </c>
    </row>
    <row r="616" s="148" customFormat="1" ht="22.5" spans="1:6">
      <c r="A616" s="345" t="s">
        <v>256</v>
      </c>
      <c r="B616" s="343" t="s">
        <v>307</v>
      </c>
      <c r="C616" s="344" t="s">
        <v>348</v>
      </c>
      <c r="D616" s="344" t="s">
        <v>568</v>
      </c>
      <c r="E616" s="343" t="s">
        <v>280</v>
      </c>
      <c r="F616" s="296">
        <f>F618+F617+F619</f>
        <v>4717.033</v>
      </c>
    </row>
    <row r="617" s="148" customFormat="1" ht="22.5" spans="1:6">
      <c r="A617" s="346" t="s">
        <v>257</v>
      </c>
      <c r="B617" s="343" t="s">
        <v>307</v>
      </c>
      <c r="C617" s="344" t="s">
        <v>348</v>
      </c>
      <c r="D617" s="344" t="s">
        <v>568</v>
      </c>
      <c r="E617" s="343">
        <v>242</v>
      </c>
      <c r="F617" s="296">
        <f>'Пр 7 вед'!G430</f>
        <v>455</v>
      </c>
    </row>
    <row r="618" s="148" customFormat="1" ht="12.75" spans="1:6">
      <c r="A618" s="346" t="s">
        <v>258</v>
      </c>
      <c r="B618" s="343" t="s">
        <v>307</v>
      </c>
      <c r="C618" s="344" t="s">
        <v>348</v>
      </c>
      <c r="D618" s="344" t="s">
        <v>568</v>
      </c>
      <c r="E618" s="343" t="s">
        <v>259</v>
      </c>
      <c r="F618" s="296">
        <f>'Пр 7 вед'!G431</f>
        <v>4142.608</v>
      </c>
    </row>
    <row r="619" s="148" customFormat="1" ht="12.75" spans="1:6">
      <c r="A619" s="346" t="s">
        <v>281</v>
      </c>
      <c r="B619" s="343" t="s">
        <v>307</v>
      </c>
      <c r="C619" s="344" t="s">
        <v>348</v>
      </c>
      <c r="D619" s="344" t="s">
        <v>568</v>
      </c>
      <c r="E619" s="343">
        <v>247</v>
      </c>
      <c r="F619" s="296">
        <f>'Пр 7 вед'!G432</f>
        <v>119.425</v>
      </c>
    </row>
    <row r="620" s="148" customFormat="1" ht="12.75" spans="1:6">
      <c r="A620" s="346" t="s">
        <v>260</v>
      </c>
      <c r="B620" s="343" t="s">
        <v>307</v>
      </c>
      <c r="C620" s="344" t="s">
        <v>348</v>
      </c>
      <c r="D620" s="344" t="s">
        <v>568</v>
      </c>
      <c r="E620" s="343" t="s">
        <v>261</v>
      </c>
      <c r="F620" s="296">
        <f t="shared" ref="F620" si="152">F621</f>
        <v>23.465</v>
      </c>
    </row>
    <row r="621" s="148" customFormat="1" ht="12.75" spans="1:6">
      <c r="A621" s="346" t="s">
        <v>262</v>
      </c>
      <c r="B621" s="343" t="s">
        <v>307</v>
      </c>
      <c r="C621" s="344" t="s">
        <v>348</v>
      </c>
      <c r="D621" s="344" t="s">
        <v>568</v>
      </c>
      <c r="E621" s="343" t="s">
        <v>263</v>
      </c>
      <c r="F621" s="296">
        <f t="shared" ref="F621" si="153">F622+F623+F624</f>
        <v>23.465</v>
      </c>
    </row>
    <row r="622" s="148" customFormat="1" ht="12.75" spans="1:6">
      <c r="A622" s="347" t="s">
        <v>282</v>
      </c>
      <c r="B622" s="343" t="s">
        <v>307</v>
      </c>
      <c r="C622" s="344" t="s">
        <v>348</v>
      </c>
      <c r="D622" s="344" t="s">
        <v>568</v>
      </c>
      <c r="E622" s="343" t="s">
        <v>283</v>
      </c>
      <c r="F622" s="296">
        <f>'Пр 7 вед'!G435</f>
        <v>5.365</v>
      </c>
    </row>
    <row r="623" s="148" customFormat="1" ht="12.75" spans="1:6">
      <c r="A623" s="346" t="s">
        <v>264</v>
      </c>
      <c r="B623" s="343" t="s">
        <v>307</v>
      </c>
      <c r="C623" s="344" t="s">
        <v>348</v>
      </c>
      <c r="D623" s="344" t="s">
        <v>568</v>
      </c>
      <c r="E623" s="343">
        <v>852</v>
      </c>
      <c r="F623" s="296">
        <f>'Пр 7 вед'!G436</f>
        <v>18.1</v>
      </c>
    </row>
    <row r="624" s="148" customFormat="1" ht="12.75" spans="1:6">
      <c r="A624" s="346" t="s">
        <v>265</v>
      </c>
      <c r="B624" s="343" t="s">
        <v>307</v>
      </c>
      <c r="C624" s="344" t="s">
        <v>348</v>
      </c>
      <c r="D624" s="344" t="s">
        <v>568</v>
      </c>
      <c r="E624" s="343">
        <v>853</v>
      </c>
      <c r="F624" s="296">
        <f>'Пр 7 вед'!G437</f>
        <v>0</v>
      </c>
    </row>
    <row r="625" s="148" customFormat="1" ht="22.5" spans="1:6">
      <c r="A625" s="345" t="s">
        <v>569</v>
      </c>
      <c r="B625" s="343" t="s">
        <v>307</v>
      </c>
      <c r="C625" s="344" t="s">
        <v>348</v>
      </c>
      <c r="D625" s="344" t="s">
        <v>570</v>
      </c>
      <c r="E625" s="343"/>
      <c r="F625" s="296">
        <f t="shared" ref="F625" si="154">F626+F630</f>
        <v>1200</v>
      </c>
    </row>
    <row r="626" s="148" customFormat="1" ht="12.75" spans="1:6">
      <c r="A626" s="345" t="s">
        <v>255</v>
      </c>
      <c r="B626" s="343" t="s">
        <v>307</v>
      </c>
      <c r="C626" s="344" t="s">
        <v>348</v>
      </c>
      <c r="D626" s="344" t="s">
        <v>570</v>
      </c>
      <c r="E626" s="343">
        <v>200</v>
      </c>
      <c r="F626" s="296">
        <f t="shared" ref="F626" si="155">F627</f>
        <v>670</v>
      </c>
    </row>
    <row r="627" s="148" customFormat="1" ht="22.5" spans="1:6">
      <c r="A627" s="345" t="s">
        <v>256</v>
      </c>
      <c r="B627" s="343" t="s">
        <v>307</v>
      </c>
      <c r="C627" s="344" t="s">
        <v>348</v>
      </c>
      <c r="D627" s="344" t="s">
        <v>570</v>
      </c>
      <c r="E627" s="343">
        <v>240</v>
      </c>
      <c r="F627" s="296">
        <f>F628+F629</f>
        <v>670</v>
      </c>
    </row>
    <row r="628" s="148" customFormat="1" ht="22.5" spans="1:6">
      <c r="A628" s="346" t="s">
        <v>257</v>
      </c>
      <c r="B628" s="343" t="s">
        <v>307</v>
      </c>
      <c r="C628" s="344" t="s">
        <v>348</v>
      </c>
      <c r="D628" s="344" t="s">
        <v>570</v>
      </c>
      <c r="E628" s="343">
        <v>242</v>
      </c>
      <c r="F628" s="296">
        <f>'Пр 7 вед'!G441</f>
        <v>0</v>
      </c>
    </row>
    <row r="629" s="148" customFormat="1" ht="12.75" spans="1:6">
      <c r="A629" s="346" t="s">
        <v>258</v>
      </c>
      <c r="B629" s="343" t="s">
        <v>307</v>
      </c>
      <c r="C629" s="344" t="s">
        <v>348</v>
      </c>
      <c r="D629" s="344" t="s">
        <v>570</v>
      </c>
      <c r="E629" s="343">
        <v>244</v>
      </c>
      <c r="F629" s="296">
        <f>'Пр 7 вед'!G442</f>
        <v>670</v>
      </c>
    </row>
    <row r="630" s="148" customFormat="1" ht="12.75" spans="1:6">
      <c r="A630" s="347" t="s">
        <v>242</v>
      </c>
      <c r="B630" s="343" t="s">
        <v>307</v>
      </c>
      <c r="C630" s="344" t="s">
        <v>348</v>
      </c>
      <c r="D630" s="344" t="s">
        <v>570</v>
      </c>
      <c r="E630" s="343">
        <v>300</v>
      </c>
      <c r="F630" s="296">
        <f t="shared" ref="F630" si="156">F631</f>
        <v>530</v>
      </c>
    </row>
    <row r="631" s="148" customFormat="1" ht="12.75" spans="1:6">
      <c r="A631" s="345" t="s">
        <v>367</v>
      </c>
      <c r="B631" s="343" t="s">
        <v>307</v>
      </c>
      <c r="C631" s="344" t="s">
        <v>348</v>
      </c>
      <c r="D631" s="344" t="s">
        <v>570</v>
      </c>
      <c r="E631" s="343">
        <v>350</v>
      </c>
      <c r="F631" s="296">
        <f>'Пр 7 вед'!G444</f>
        <v>530</v>
      </c>
    </row>
    <row r="632" s="148" customFormat="1" ht="12.75" spans="1:6">
      <c r="A632" s="367" t="s">
        <v>560</v>
      </c>
      <c r="B632" s="362" t="s">
        <v>307</v>
      </c>
      <c r="C632" s="361" t="s">
        <v>348</v>
      </c>
      <c r="D632" s="361"/>
      <c r="E632" s="362"/>
      <c r="F632" s="304">
        <f>F633</f>
        <v>4498</v>
      </c>
    </row>
    <row r="633" s="148" customFormat="1" ht="22.5" spans="1:6">
      <c r="A633" s="346" t="s">
        <v>571</v>
      </c>
      <c r="B633" s="343" t="s">
        <v>307</v>
      </c>
      <c r="C633" s="344" t="s">
        <v>348</v>
      </c>
      <c r="D633" s="344" t="s">
        <v>572</v>
      </c>
      <c r="E633" s="343"/>
      <c r="F633" s="304">
        <f>F634+F637</f>
        <v>4498</v>
      </c>
    </row>
    <row r="634" s="148" customFormat="1" ht="12.75" spans="1:6">
      <c r="A634" s="342" t="s">
        <v>235</v>
      </c>
      <c r="B634" s="343" t="s">
        <v>307</v>
      </c>
      <c r="C634" s="344" t="s">
        <v>348</v>
      </c>
      <c r="D634" s="344" t="s">
        <v>573</v>
      </c>
      <c r="E634" s="343">
        <v>120</v>
      </c>
      <c r="F634" s="296">
        <f>F635+F636</f>
        <v>1059</v>
      </c>
    </row>
    <row r="635" s="148" customFormat="1" ht="12.75" spans="1:6">
      <c r="A635" s="342" t="s">
        <v>237</v>
      </c>
      <c r="B635" s="343" t="s">
        <v>307</v>
      </c>
      <c r="C635" s="344" t="s">
        <v>348</v>
      </c>
      <c r="D635" s="344" t="s">
        <v>573</v>
      </c>
      <c r="E635" s="343">
        <v>121</v>
      </c>
      <c r="F635" s="296">
        <f>'Пр 7 вед'!G223</f>
        <v>813</v>
      </c>
    </row>
    <row r="636" s="148" customFormat="1" ht="22.5" spans="1:6">
      <c r="A636" s="342" t="s">
        <v>239</v>
      </c>
      <c r="B636" s="343" t="s">
        <v>307</v>
      </c>
      <c r="C636" s="344" t="s">
        <v>348</v>
      </c>
      <c r="D636" s="344" t="s">
        <v>573</v>
      </c>
      <c r="E636" s="343">
        <v>129</v>
      </c>
      <c r="F636" s="296">
        <f>'Пр 7 вед'!G224</f>
        <v>246</v>
      </c>
    </row>
    <row r="637" s="148" customFormat="1" ht="22.5" spans="1:6">
      <c r="A637" s="346" t="s">
        <v>574</v>
      </c>
      <c r="B637" s="343" t="s">
        <v>307</v>
      </c>
      <c r="C637" s="344" t="s">
        <v>348</v>
      </c>
      <c r="D637" s="344" t="s">
        <v>575</v>
      </c>
      <c r="E637" s="343"/>
      <c r="F637" s="296">
        <f>F638+F646+F650</f>
        <v>3439</v>
      </c>
    </row>
    <row r="638" s="148" customFormat="1" ht="33.75" spans="1:6">
      <c r="A638" s="345" t="s">
        <v>233</v>
      </c>
      <c r="B638" s="343" t="s">
        <v>307</v>
      </c>
      <c r="C638" s="344" t="s">
        <v>348</v>
      </c>
      <c r="D638" s="344" t="s">
        <v>575</v>
      </c>
      <c r="E638" s="343">
        <v>100</v>
      </c>
      <c r="F638" s="296">
        <f>F639+F642</f>
        <v>2541.98</v>
      </c>
    </row>
    <row r="639" s="148" customFormat="1" ht="12.75" spans="1:6">
      <c r="A639" s="345" t="s">
        <v>341</v>
      </c>
      <c r="B639" s="343" t="s">
        <v>307</v>
      </c>
      <c r="C639" s="344" t="s">
        <v>348</v>
      </c>
      <c r="D639" s="344" t="s">
        <v>575</v>
      </c>
      <c r="E639" s="343">
        <v>110</v>
      </c>
      <c r="F639" s="296">
        <f>F640+F641</f>
        <v>990</v>
      </c>
    </row>
    <row r="640" s="148" customFormat="1" ht="12.75" spans="1:6">
      <c r="A640" s="345" t="s">
        <v>342</v>
      </c>
      <c r="B640" s="343" t="s">
        <v>307</v>
      </c>
      <c r="C640" s="344" t="s">
        <v>348</v>
      </c>
      <c r="D640" s="344" t="s">
        <v>575</v>
      </c>
      <c r="E640" s="343">
        <v>111</v>
      </c>
      <c r="F640" s="296">
        <f>'Пр 7 вед'!G227</f>
        <v>760</v>
      </c>
    </row>
    <row r="641" s="148" customFormat="1" ht="22.5" spans="1:6">
      <c r="A641" s="342" t="s">
        <v>343</v>
      </c>
      <c r="B641" s="343" t="s">
        <v>307</v>
      </c>
      <c r="C641" s="344" t="s">
        <v>348</v>
      </c>
      <c r="D641" s="344" t="s">
        <v>575</v>
      </c>
      <c r="E641" s="343">
        <v>119</v>
      </c>
      <c r="F641" s="296">
        <f>'Пр 7 вед'!G228</f>
        <v>230</v>
      </c>
    </row>
    <row r="642" s="148" customFormat="1" ht="12.75" spans="1:6">
      <c r="A642" s="342" t="s">
        <v>235</v>
      </c>
      <c r="B642" s="343" t="s">
        <v>307</v>
      </c>
      <c r="C642" s="344" t="s">
        <v>348</v>
      </c>
      <c r="D642" s="344" t="s">
        <v>575</v>
      </c>
      <c r="E642" s="343">
        <v>120</v>
      </c>
      <c r="F642" s="296">
        <f>F643+F644+F645</f>
        <v>1551.98</v>
      </c>
    </row>
    <row r="643" s="148" customFormat="1" ht="12.75" spans="1:6">
      <c r="A643" s="342" t="s">
        <v>237</v>
      </c>
      <c r="B643" s="343" t="s">
        <v>307</v>
      </c>
      <c r="C643" s="344" t="s">
        <v>348</v>
      </c>
      <c r="D643" s="344" t="s">
        <v>575</v>
      </c>
      <c r="E643" s="343">
        <v>121</v>
      </c>
      <c r="F643" s="296">
        <f>'Пр 7 вед'!G230</f>
        <v>1042.98</v>
      </c>
    </row>
    <row r="644" s="148" customFormat="1" ht="22.5" spans="1:6">
      <c r="A644" s="346" t="s">
        <v>253</v>
      </c>
      <c r="B644" s="343" t="s">
        <v>307</v>
      </c>
      <c r="C644" s="344" t="s">
        <v>348</v>
      </c>
      <c r="D644" s="344" t="s">
        <v>575</v>
      </c>
      <c r="E644" s="343">
        <v>122</v>
      </c>
      <c r="F644" s="296">
        <f>'Пр 7 вед'!G231</f>
        <v>194</v>
      </c>
    </row>
    <row r="645" s="148" customFormat="1" ht="22.5" spans="1:6">
      <c r="A645" s="342" t="s">
        <v>239</v>
      </c>
      <c r="B645" s="343" t="s">
        <v>307</v>
      </c>
      <c r="C645" s="344" t="s">
        <v>348</v>
      </c>
      <c r="D645" s="344" t="s">
        <v>575</v>
      </c>
      <c r="E645" s="343">
        <v>129</v>
      </c>
      <c r="F645" s="296">
        <f>'Пр 7 вед'!G232</f>
        <v>315</v>
      </c>
    </row>
    <row r="646" s="148" customFormat="1" ht="12.75" spans="1:6">
      <c r="A646" s="345" t="s">
        <v>255</v>
      </c>
      <c r="B646" s="343" t="s">
        <v>307</v>
      </c>
      <c r="C646" s="344" t="s">
        <v>348</v>
      </c>
      <c r="D646" s="344" t="s">
        <v>575</v>
      </c>
      <c r="E646" s="343">
        <v>200</v>
      </c>
      <c r="F646" s="296">
        <f t="shared" ref="F646" si="157">F647</f>
        <v>867.02</v>
      </c>
    </row>
    <row r="647" s="148" customFormat="1" ht="22.5" spans="1:6">
      <c r="A647" s="345" t="s">
        <v>256</v>
      </c>
      <c r="B647" s="343" t="s">
        <v>307</v>
      </c>
      <c r="C647" s="344" t="s">
        <v>348</v>
      </c>
      <c r="D647" s="344" t="s">
        <v>575</v>
      </c>
      <c r="E647" s="343">
        <v>240</v>
      </c>
      <c r="F647" s="296">
        <f>F648+F649</f>
        <v>867.02</v>
      </c>
    </row>
    <row r="648" s="148" customFormat="1" ht="22.5" spans="1:6">
      <c r="A648" s="346" t="s">
        <v>257</v>
      </c>
      <c r="B648" s="343" t="s">
        <v>307</v>
      </c>
      <c r="C648" s="344" t="s">
        <v>348</v>
      </c>
      <c r="D648" s="344" t="s">
        <v>575</v>
      </c>
      <c r="E648" s="343">
        <v>242</v>
      </c>
      <c r="F648" s="296">
        <f>'Пр 7 вед'!G235</f>
        <v>246.828</v>
      </c>
    </row>
    <row r="649" s="148" customFormat="1" ht="12.75" spans="1:6">
      <c r="A649" s="346" t="s">
        <v>258</v>
      </c>
      <c r="B649" s="343" t="s">
        <v>307</v>
      </c>
      <c r="C649" s="344" t="s">
        <v>348</v>
      </c>
      <c r="D649" s="344" t="s">
        <v>575</v>
      </c>
      <c r="E649" s="343">
        <v>244</v>
      </c>
      <c r="F649" s="296">
        <f>'Пр 7 вед'!G236</f>
        <v>620.192</v>
      </c>
    </row>
    <row r="650" s="148" customFormat="1" ht="12.75" spans="1:6">
      <c r="A650" s="346" t="s">
        <v>260</v>
      </c>
      <c r="B650" s="343" t="s">
        <v>307</v>
      </c>
      <c r="C650" s="344" t="s">
        <v>348</v>
      </c>
      <c r="D650" s="344" t="s">
        <v>575</v>
      </c>
      <c r="E650" s="343">
        <v>800</v>
      </c>
      <c r="F650" s="296">
        <f>F651</f>
        <v>30</v>
      </c>
    </row>
    <row r="651" s="148" customFormat="1" ht="12.75" spans="1:6">
      <c r="A651" s="346" t="s">
        <v>262</v>
      </c>
      <c r="B651" s="343" t="s">
        <v>307</v>
      </c>
      <c r="C651" s="344" t="s">
        <v>348</v>
      </c>
      <c r="D651" s="344" t="s">
        <v>575</v>
      </c>
      <c r="E651" s="343">
        <v>850</v>
      </c>
      <c r="F651" s="296">
        <f>F652</f>
        <v>30</v>
      </c>
    </row>
    <row r="652" s="148" customFormat="1" ht="12.75" spans="1:6">
      <c r="A652" s="346" t="s">
        <v>265</v>
      </c>
      <c r="B652" s="343" t="s">
        <v>307</v>
      </c>
      <c r="C652" s="344" t="s">
        <v>348</v>
      </c>
      <c r="D652" s="344" t="s">
        <v>575</v>
      </c>
      <c r="E652" s="343">
        <v>853</v>
      </c>
      <c r="F652" s="296">
        <f>'Пр 7 вед'!G239</f>
        <v>30</v>
      </c>
    </row>
    <row r="653" s="148" customFormat="1" ht="21" spans="1:6">
      <c r="A653" s="368" t="s">
        <v>576</v>
      </c>
      <c r="B653" s="337" t="s">
        <v>307</v>
      </c>
      <c r="C653" s="337" t="s">
        <v>348</v>
      </c>
      <c r="D653" s="338" t="s">
        <v>577</v>
      </c>
      <c r="E653" s="337" t="s">
        <v>226</v>
      </c>
      <c r="F653" s="290">
        <f t="shared" ref="F653" si="158">F654+F658</f>
        <v>1212</v>
      </c>
    </row>
    <row r="654" s="148" customFormat="1" ht="33.75" spans="1:6">
      <c r="A654" s="345" t="s">
        <v>233</v>
      </c>
      <c r="B654" s="343" t="s">
        <v>307</v>
      </c>
      <c r="C654" s="343" t="s">
        <v>348</v>
      </c>
      <c r="D654" s="344" t="s">
        <v>577</v>
      </c>
      <c r="E654" s="369">
        <v>100</v>
      </c>
      <c r="F654" s="296">
        <f t="shared" ref="F654" si="159">F655</f>
        <v>1078.837</v>
      </c>
    </row>
    <row r="655" s="148" customFormat="1" ht="12.75" spans="1:6">
      <c r="A655" s="345" t="s">
        <v>235</v>
      </c>
      <c r="B655" s="343" t="s">
        <v>307</v>
      </c>
      <c r="C655" s="343" t="s">
        <v>348</v>
      </c>
      <c r="D655" s="344" t="s">
        <v>577</v>
      </c>
      <c r="E655" s="369">
        <v>120</v>
      </c>
      <c r="F655" s="296">
        <f t="shared" ref="F655" si="160">F656+F657</f>
        <v>1078.837</v>
      </c>
    </row>
    <row r="656" s="148" customFormat="1" ht="12.75" spans="1:6">
      <c r="A656" s="342" t="s">
        <v>237</v>
      </c>
      <c r="B656" s="343" t="s">
        <v>307</v>
      </c>
      <c r="C656" s="343" t="s">
        <v>348</v>
      </c>
      <c r="D656" s="344" t="s">
        <v>577</v>
      </c>
      <c r="E656" s="369">
        <v>121</v>
      </c>
      <c r="F656" s="296">
        <f>'Пр 7 вед'!G863</f>
        <v>828.6</v>
      </c>
    </row>
    <row r="657" s="148" customFormat="1" ht="22.5" spans="1:6">
      <c r="A657" s="342" t="s">
        <v>239</v>
      </c>
      <c r="B657" s="343" t="s">
        <v>307</v>
      </c>
      <c r="C657" s="343" t="s">
        <v>348</v>
      </c>
      <c r="D657" s="344" t="s">
        <v>577</v>
      </c>
      <c r="E657" s="343">
        <v>129</v>
      </c>
      <c r="F657" s="296">
        <f>'Пр 7 вед'!G864</f>
        <v>250.237</v>
      </c>
    </row>
    <row r="658" s="148" customFormat="1" ht="12.75" spans="1:6">
      <c r="A658" s="345" t="s">
        <v>255</v>
      </c>
      <c r="B658" s="343" t="s">
        <v>307</v>
      </c>
      <c r="C658" s="343" t="s">
        <v>348</v>
      </c>
      <c r="D658" s="344" t="s">
        <v>577</v>
      </c>
      <c r="E658" s="343" t="s">
        <v>279</v>
      </c>
      <c r="F658" s="296">
        <f t="shared" ref="F658" si="161">F659</f>
        <v>133.163</v>
      </c>
    </row>
    <row r="659" s="148" customFormat="1" ht="22.5" spans="1:6">
      <c r="A659" s="345" t="s">
        <v>256</v>
      </c>
      <c r="B659" s="343" t="s">
        <v>307</v>
      </c>
      <c r="C659" s="343" t="s">
        <v>348</v>
      </c>
      <c r="D659" s="344" t="s">
        <v>577</v>
      </c>
      <c r="E659" s="343" t="s">
        <v>280</v>
      </c>
      <c r="F659" s="296">
        <f>F660+F661</f>
        <v>133.163</v>
      </c>
    </row>
    <row r="660" s="148" customFormat="1" ht="22.5" spans="1:6">
      <c r="A660" s="346" t="s">
        <v>257</v>
      </c>
      <c r="B660" s="343" t="s">
        <v>307</v>
      </c>
      <c r="C660" s="343" t="s">
        <v>348</v>
      </c>
      <c r="D660" s="344" t="s">
        <v>577</v>
      </c>
      <c r="E660" s="343">
        <v>242</v>
      </c>
      <c r="F660" s="296">
        <f>'Пр 7 вед'!G867</f>
        <v>50</v>
      </c>
    </row>
    <row r="661" s="148" customFormat="1" ht="12.75" spans="1:6">
      <c r="A661" s="346" t="s">
        <v>258</v>
      </c>
      <c r="B661" s="343" t="s">
        <v>307</v>
      </c>
      <c r="C661" s="343" t="s">
        <v>348</v>
      </c>
      <c r="D661" s="344" t="s">
        <v>577</v>
      </c>
      <c r="E661" s="343" t="s">
        <v>259</v>
      </c>
      <c r="F661" s="296">
        <f>'Пр 7 вед'!G868</f>
        <v>83.163</v>
      </c>
    </row>
    <row r="662" s="148" customFormat="1" ht="12.75" spans="1:6">
      <c r="A662" s="349" t="s">
        <v>578</v>
      </c>
      <c r="B662" s="338" t="s">
        <v>579</v>
      </c>
      <c r="C662" s="336"/>
      <c r="D662" s="336"/>
      <c r="E662" s="335"/>
      <c r="F662" s="290">
        <f>F663+F709</f>
        <v>103271.82379</v>
      </c>
    </row>
    <row r="663" s="148" customFormat="1" ht="12.75" spans="1:6">
      <c r="A663" s="334" t="s">
        <v>580</v>
      </c>
      <c r="B663" s="338" t="s">
        <v>579</v>
      </c>
      <c r="C663" s="338" t="s">
        <v>223</v>
      </c>
      <c r="D663" s="338"/>
      <c r="E663" s="337"/>
      <c r="F663" s="290">
        <f>F664+F705</f>
        <v>55577.14179</v>
      </c>
    </row>
    <row r="664" s="148" customFormat="1" ht="12.75" spans="1:6">
      <c r="A664" s="334" t="s">
        <v>581</v>
      </c>
      <c r="B664" s="338" t="s">
        <v>579</v>
      </c>
      <c r="C664" s="338" t="s">
        <v>223</v>
      </c>
      <c r="D664" s="338" t="s">
        <v>541</v>
      </c>
      <c r="E664" s="337"/>
      <c r="F664" s="290">
        <f>F665+F678+F691+F701</f>
        <v>55577.14179</v>
      </c>
    </row>
    <row r="665" s="148" customFormat="1" ht="12.75" spans="1:6">
      <c r="A665" s="339" t="s">
        <v>582</v>
      </c>
      <c r="B665" s="341" t="s">
        <v>579</v>
      </c>
      <c r="C665" s="341" t="s">
        <v>223</v>
      </c>
      <c r="D665" s="341" t="s">
        <v>583</v>
      </c>
      <c r="E665" s="340"/>
      <c r="F665" s="295">
        <f>F666+F670+F674</f>
        <v>20145.278</v>
      </c>
    </row>
    <row r="666" s="148" customFormat="1" ht="22.5" spans="1:6">
      <c r="A666" s="342" t="s">
        <v>584</v>
      </c>
      <c r="B666" s="344" t="s">
        <v>579</v>
      </c>
      <c r="C666" s="344" t="s">
        <v>223</v>
      </c>
      <c r="D666" s="344" t="s">
        <v>585</v>
      </c>
      <c r="E666" s="343"/>
      <c r="F666" s="296">
        <f t="shared" ref="F666:F668" si="162">F667</f>
        <v>20145.278</v>
      </c>
    </row>
    <row r="667" s="148" customFormat="1" ht="22.5" spans="1:6">
      <c r="A667" s="345" t="s">
        <v>479</v>
      </c>
      <c r="B667" s="343" t="s">
        <v>579</v>
      </c>
      <c r="C667" s="344" t="s">
        <v>223</v>
      </c>
      <c r="D667" s="344" t="s">
        <v>585</v>
      </c>
      <c r="E667" s="343" t="s">
        <v>480</v>
      </c>
      <c r="F667" s="296">
        <f t="shared" si="162"/>
        <v>20145.278</v>
      </c>
    </row>
    <row r="668" s="148" customFormat="1" ht="12.75" spans="1:6">
      <c r="A668" s="345" t="s">
        <v>481</v>
      </c>
      <c r="B668" s="343" t="s">
        <v>579</v>
      </c>
      <c r="C668" s="344" t="s">
        <v>223</v>
      </c>
      <c r="D668" s="344" t="s">
        <v>585</v>
      </c>
      <c r="E668" s="343" t="s">
        <v>482</v>
      </c>
      <c r="F668" s="296">
        <f t="shared" si="162"/>
        <v>20145.278</v>
      </c>
    </row>
    <row r="669" s="148" customFormat="1" ht="33.75" spans="1:6">
      <c r="A669" s="345" t="s">
        <v>483</v>
      </c>
      <c r="B669" s="343" t="s">
        <v>579</v>
      </c>
      <c r="C669" s="344" t="s">
        <v>223</v>
      </c>
      <c r="D669" s="344" t="s">
        <v>585</v>
      </c>
      <c r="E669" s="343" t="s">
        <v>484</v>
      </c>
      <c r="F669" s="296">
        <f>'Пр 7 вед'!G38</f>
        <v>20145.278</v>
      </c>
    </row>
    <row r="670" s="148" customFormat="1" ht="12.75" spans="1:6">
      <c r="A670" s="345" t="s">
        <v>586</v>
      </c>
      <c r="B670" s="344" t="s">
        <v>579</v>
      </c>
      <c r="C670" s="344" t="s">
        <v>223</v>
      </c>
      <c r="D670" s="344" t="s">
        <v>587</v>
      </c>
      <c r="E670" s="343"/>
      <c r="F670" s="296">
        <f t="shared" ref="F670:F672" si="163">F671</f>
        <v>0</v>
      </c>
    </row>
    <row r="671" s="148" customFormat="1" ht="22.5" spans="1:6">
      <c r="A671" s="345" t="s">
        <v>479</v>
      </c>
      <c r="B671" s="344" t="s">
        <v>579</v>
      </c>
      <c r="C671" s="344" t="s">
        <v>223</v>
      </c>
      <c r="D671" s="344" t="s">
        <v>587</v>
      </c>
      <c r="E671" s="343" t="s">
        <v>480</v>
      </c>
      <c r="F671" s="296">
        <f t="shared" si="163"/>
        <v>0</v>
      </c>
    </row>
    <row r="672" s="148" customFormat="1" ht="12.75" spans="1:6">
      <c r="A672" s="345" t="s">
        <v>481</v>
      </c>
      <c r="B672" s="344" t="s">
        <v>579</v>
      </c>
      <c r="C672" s="344" t="s">
        <v>223</v>
      </c>
      <c r="D672" s="344" t="s">
        <v>587</v>
      </c>
      <c r="E672" s="343" t="s">
        <v>482</v>
      </c>
      <c r="F672" s="296">
        <f t="shared" si="163"/>
        <v>0</v>
      </c>
    </row>
    <row r="673" s="148" customFormat="1" ht="33.75" spans="1:6">
      <c r="A673" s="345" t="s">
        <v>483</v>
      </c>
      <c r="B673" s="344" t="s">
        <v>579</v>
      </c>
      <c r="C673" s="344" t="s">
        <v>223</v>
      </c>
      <c r="D673" s="344" t="s">
        <v>587</v>
      </c>
      <c r="E673" s="343">
        <v>611</v>
      </c>
      <c r="F673" s="296">
        <f>'Пр 7 вед'!G42</f>
        <v>0</v>
      </c>
    </row>
    <row r="674" s="148" customFormat="1" ht="22.5" spans="1:6">
      <c r="A674" s="345" t="s">
        <v>479</v>
      </c>
      <c r="B674" s="344" t="s">
        <v>579</v>
      </c>
      <c r="C674" s="344" t="s">
        <v>223</v>
      </c>
      <c r="D674" s="344" t="s">
        <v>588</v>
      </c>
      <c r="E674" s="343"/>
      <c r="F674" s="296">
        <f t="shared" ref="F674:F676" si="164">F675</f>
        <v>0</v>
      </c>
    </row>
    <row r="675" s="148" customFormat="1" ht="12.75" spans="1:6">
      <c r="A675" s="345" t="s">
        <v>481</v>
      </c>
      <c r="B675" s="344" t="s">
        <v>579</v>
      </c>
      <c r="C675" s="344" t="s">
        <v>223</v>
      </c>
      <c r="D675" s="344" t="s">
        <v>588</v>
      </c>
      <c r="E675" s="343">
        <v>600</v>
      </c>
      <c r="F675" s="296">
        <f t="shared" si="164"/>
        <v>0</v>
      </c>
    </row>
    <row r="676" s="148" customFormat="1" ht="33.75" spans="1:6">
      <c r="A676" s="345" t="s">
        <v>483</v>
      </c>
      <c r="B676" s="344" t="s">
        <v>579</v>
      </c>
      <c r="C676" s="344" t="s">
        <v>223</v>
      </c>
      <c r="D676" s="344" t="s">
        <v>588</v>
      </c>
      <c r="E676" s="343">
        <v>610</v>
      </c>
      <c r="F676" s="296">
        <f t="shared" si="164"/>
        <v>0</v>
      </c>
    </row>
    <row r="677" s="148" customFormat="1" ht="12.75" spans="1:6">
      <c r="A677" s="345"/>
      <c r="B677" s="344" t="s">
        <v>579</v>
      </c>
      <c r="C677" s="344" t="s">
        <v>223</v>
      </c>
      <c r="D677" s="344" t="s">
        <v>588</v>
      </c>
      <c r="E677" s="343">
        <v>611</v>
      </c>
      <c r="F677" s="296">
        <f>'Пр 7 вед'!G46</f>
        <v>0</v>
      </c>
    </row>
    <row r="678" s="148" customFormat="1" ht="12.75" spans="1:6">
      <c r="A678" s="345" t="s">
        <v>589</v>
      </c>
      <c r="B678" s="344" t="s">
        <v>579</v>
      </c>
      <c r="C678" s="344" t="s">
        <v>223</v>
      </c>
      <c r="D678" s="344" t="s">
        <v>590</v>
      </c>
      <c r="E678" s="343"/>
      <c r="F678" s="296">
        <f>F679+F687+F683</f>
        <v>34008.66379</v>
      </c>
    </row>
    <row r="679" s="148" customFormat="1" ht="22.5" spans="1:6">
      <c r="A679" s="342" t="s">
        <v>591</v>
      </c>
      <c r="B679" s="344" t="s">
        <v>579</v>
      </c>
      <c r="C679" s="344" t="s">
        <v>223</v>
      </c>
      <c r="D679" s="344" t="s">
        <v>592</v>
      </c>
      <c r="E679" s="343"/>
      <c r="F679" s="296">
        <f t="shared" ref="F679:F681" si="165">F680</f>
        <v>30978.36379</v>
      </c>
    </row>
    <row r="680" s="148" customFormat="1" ht="22.5" spans="1:6">
      <c r="A680" s="345" t="s">
        <v>479</v>
      </c>
      <c r="B680" s="343" t="s">
        <v>579</v>
      </c>
      <c r="C680" s="344" t="s">
        <v>223</v>
      </c>
      <c r="D680" s="344" t="s">
        <v>592</v>
      </c>
      <c r="E680" s="343" t="s">
        <v>480</v>
      </c>
      <c r="F680" s="296">
        <f t="shared" si="165"/>
        <v>30978.36379</v>
      </c>
    </row>
    <row r="681" s="148" customFormat="1" ht="12.75" spans="1:6">
      <c r="A681" s="345" t="s">
        <v>481</v>
      </c>
      <c r="B681" s="343" t="s">
        <v>579</v>
      </c>
      <c r="C681" s="344" t="s">
        <v>223</v>
      </c>
      <c r="D681" s="344" t="s">
        <v>592</v>
      </c>
      <c r="E681" s="343" t="s">
        <v>482</v>
      </c>
      <c r="F681" s="296">
        <f t="shared" si="165"/>
        <v>30978.36379</v>
      </c>
    </row>
    <row r="682" s="148" customFormat="1" ht="33.75" spans="1:6">
      <c r="A682" s="345" t="s">
        <v>483</v>
      </c>
      <c r="B682" s="343" t="s">
        <v>579</v>
      </c>
      <c r="C682" s="344" t="s">
        <v>223</v>
      </c>
      <c r="D682" s="344" t="s">
        <v>592</v>
      </c>
      <c r="E682" s="343" t="s">
        <v>484</v>
      </c>
      <c r="F682" s="296">
        <f>'Пр 7 вед'!G51</f>
        <v>30978.36379</v>
      </c>
    </row>
    <row r="683" s="148" customFormat="1" ht="22.5" spans="1:6">
      <c r="A683" s="345" t="s">
        <v>131</v>
      </c>
      <c r="B683" s="343" t="s">
        <v>579</v>
      </c>
      <c r="C683" s="344" t="s">
        <v>223</v>
      </c>
      <c r="D683" s="344" t="s">
        <v>593</v>
      </c>
      <c r="E683" s="343"/>
      <c r="F683" s="167">
        <f t="shared" ref="F683:F685" si="166">F684</f>
        <v>3030.3</v>
      </c>
    </row>
    <row r="684" s="148" customFormat="1" ht="22.5" spans="1:6">
      <c r="A684" s="345" t="s">
        <v>479</v>
      </c>
      <c r="B684" s="343" t="s">
        <v>579</v>
      </c>
      <c r="C684" s="344" t="s">
        <v>223</v>
      </c>
      <c r="D684" s="344" t="s">
        <v>593</v>
      </c>
      <c r="E684" s="343" t="s">
        <v>480</v>
      </c>
      <c r="F684" s="167">
        <f t="shared" si="166"/>
        <v>3030.3</v>
      </c>
    </row>
    <row r="685" s="148" customFormat="1" ht="12.75" spans="1:6">
      <c r="A685" s="345" t="s">
        <v>481</v>
      </c>
      <c r="B685" s="343" t="s">
        <v>579</v>
      </c>
      <c r="C685" s="344" t="s">
        <v>223</v>
      </c>
      <c r="D685" s="344" t="s">
        <v>593</v>
      </c>
      <c r="E685" s="343" t="s">
        <v>482</v>
      </c>
      <c r="F685" s="167">
        <f t="shared" si="166"/>
        <v>3030.3</v>
      </c>
    </row>
    <row r="686" s="148" customFormat="1" ht="12.75" spans="1:6">
      <c r="A686" s="345" t="s">
        <v>524</v>
      </c>
      <c r="B686" s="343" t="s">
        <v>579</v>
      </c>
      <c r="C686" s="344" t="s">
        <v>223</v>
      </c>
      <c r="D686" s="344" t="s">
        <v>593</v>
      </c>
      <c r="E686" s="343">
        <v>612</v>
      </c>
      <c r="F686" s="167">
        <f>'Пр 7 вед'!G55</f>
        <v>3030.3</v>
      </c>
    </row>
    <row r="687" s="148" customFormat="1" ht="22.5" spans="1:6">
      <c r="A687" s="345" t="s">
        <v>273</v>
      </c>
      <c r="B687" s="343" t="s">
        <v>579</v>
      </c>
      <c r="C687" s="344" t="s">
        <v>223</v>
      </c>
      <c r="D687" s="344" t="s">
        <v>594</v>
      </c>
      <c r="E687" s="343"/>
      <c r="F687" s="296"/>
    </row>
    <row r="688" s="148" customFormat="1" ht="22.5" spans="1:6">
      <c r="A688" s="345" t="s">
        <v>479</v>
      </c>
      <c r="B688" s="343" t="s">
        <v>579</v>
      </c>
      <c r="C688" s="344" t="s">
        <v>223</v>
      </c>
      <c r="D688" s="344" t="s">
        <v>594</v>
      </c>
      <c r="E688" s="343">
        <v>600</v>
      </c>
      <c r="F688" s="296"/>
    </row>
    <row r="689" s="148" customFormat="1" ht="12.75" spans="1:6">
      <c r="A689" s="345" t="s">
        <v>481</v>
      </c>
      <c r="B689" s="343" t="s">
        <v>579</v>
      </c>
      <c r="C689" s="344" t="s">
        <v>223</v>
      </c>
      <c r="D689" s="344" t="s">
        <v>594</v>
      </c>
      <c r="E689" s="343">
        <v>610</v>
      </c>
      <c r="F689" s="296"/>
    </row>
    <row r="690" s="148" customFormat="1" ht="33.75" spans="1:6">
      <c r="A690" s="345" t="s">
        <v>483</v>
      </c>
      <c r="B690" s="343" t="s">
        <v>579</v>
      </c>
      <c r="C690" s="344" t="s">
        <v>223</v>
      </c>
      <c r="D690" s="344" t="s">
        <v>594</v>
      </c>
      <c r="E690" s="343">
        <v>611</v>
      </c>
      <c r="F690" s="296">
        <f>'Пр 7 вед'!G59</f>
        <v>0</v>
      </c>
    </row>
    <row r="691" s="148" customFormat="1" ht="12.75" spans="1:6">
      <c r="A691" s="345" t="s">
        <v>595</v>
      </c>
      <c r="B691" s="344" t="s">
        <v>579</v>
      </c>
      <c r="C691" s="344" t="s">
        <v>223</v>
      </c>
      <c r="D691" s="344" t="s">
        <v>596</v>
      </c>
      <c r="E691" s="343"/>
      <c r="F691" s="296">
        <f>F692</f>
        <v>1223.2</v>
      </c>
    </row>
    <row r="692" s="148" customFormat="1" ht="22.5" spans="1:6">
      <c r="A692" s="345" t="s">
        <v>597</v>
      </c>
      <c r="B692" s="344" t="s">
        <v>579</v>
      </c>
      <c r="C692" s="344" t="s">
        <v>223</v>
      </c>
      <c r="D692" s="344" t="s">
        <v>598</v>
      </c>
      <c r="E692" s="343"/>
      <c r="F692" s="296">
        <f>F696+F693+F699</f>
        <v>1223.2</v>
      </c>
    </row>
    <row r="693" s="269" customFormat="1" ht="33.75" spans="1:6">
      <c r="A693" s="345" t="s">
        <v>233</v>
      </c>
      <c r="B693" s="344" t="s">
        <v>579</v>
      </c>
      <c r="C693" s="344" t="s">
        <v>223</v>
      </c>
      <c r="D693" s="344" t="s">
        <v>598</v>
      </c>
      <c r="E693" s="343">
        <v>100</v>
      </c>
      <c r="F693" s="296">
        <f t="shared" ref="F693:F694" si="167">F694</f>
        <v>50</v>
      </c>
    </row>
    <row r="694" s="148" customFormat="1" ht="12.75" spans="1:6">
      <c r="A694" s="345" t="s">
        <v>341</v>
      </c>
      <c r="B694" s="344" t="s">
        <v>579</v>
      </c>
      <c r="C694" s="344" t="s">
        <v>223</v>
      </c>
      <c r="D694" s="344" t="s">
        <v>598</v>
      </c>
      <c r="E694" s="343">
        <v>110</v>
      </c>
      <c r="F694" s="296">
        <f t="shared" si="167"/>
        <v>50</v>
      </c>
    </row>
    <row r="695" s="148" customFormat="1" ht="12.75" spans="1:6">
      <c r="A695" s="345" t="s">
        <v>501</v>
      </c>
      <c r="B695" s="344" t="s">
        <v>579</v>
      </c>
      <c r="C695" s="344" t="s">
        <v>223</v>
      </c>
      <c r="D695" s="344" t="s">
        <v>598</v>
      </c>
      <c r="E695" s="343">
        <v>112</v>
      </c>
      <c r="F695" s="296">
        <f>'Пр 7 вед'!G64</f>
        <v>50</v>
      </c>
    </row>
    <row r="696" s="148" customFormat="1" ht="12.75" spans="1:6">
      <c r="A696" s="345" t="s">
        <v>255</v>
      </c>
      <c r="B696" s="344" t="s">
        <v>579</v>
      </c>
      <c r="C696" s="344" t="s">
        <v>223</v>
      </c>
      <c r="D696" s="344" t="s">
        <v>598</v>
      </c>
      <c r="E696" s="343" t="s">
        <v>279</v>
      </c>
      <c r="F696" s="296">
        <f t="shared" ref="F696:F697" si="168">F697</f>
        <v>1023.2</v>
      </c>
    </row>
    <row r="697" s="148" customFormat="1" ht="22.5" spans="1:6">
      <c r="A697" s="345" t="s">
        <v>256</v>
      </c>
      <c r="B697" s="344" t="s">
        <v>579</v>
      </c>
      <c r="C697" s="344" t="s">
        <v>223</v>
      </c>
      <c r="D697" s="344" t="s">
        <v>598</v>
      </c>
      <c r="E697" s="343" t="s">
        <v>280</v>
      </c>
      <c r="F697" s="296">
        <f t="shared" si="168"/>
        <v>1023.2</v>
      </c>
    </row>
    <row r="698" s="148" customFormat="1" ht="12.75" spans="1:6">
      <c r="A698" s="346" t="s">
        <v>258</v>
      </c>
      <c r="B698" s="344" t="s">
        <v>579</v>
      </c>
      <c r="C698" s="344" t="s">
        <v>223</v>
      </c>
      <c r="D698" s="344" t="s">
        <v>598</v>
      </c>
      <c r="E698" s="343" t="s">
        <v>259</v>
      </c>
      <c r="F698" s="296">
        <f>'Пр 7 вед'!G67</f>
        <v>1023.2</v>
      </c>
    </row>
    <row r="699" s="148" customFormat="1" ht="12.75" spans="1:6">
      <c r="A699" s="346" t="s">
        <v>242</v>
      </c>
      <c r="B699" s="344" t="s">
        <v>579</v>
      </c>
      <c r="C699" s="344" t="s">
        <v>223</v>
      </c>
      <c r="D699" s="344" t="s">
        <v>598</v>
      </c>
      <c r="E699" s="343">
        <v>300</v>
      </c>
      <c r="F699" s="296">
        <f>F700</f>
        <v>150</v>
      </c>
    </row>
    <row r="700" s="148" customFormat="1" ht="12.75" spans="1:6">
      <c r="A700" s="346" t="s">
        <v>367</v>
      </c>
      <c r="B700" s="344" t="s">
        <v>579</v>
      </c>
      <c r="C700" s="344" t="s">
        <v>223</v>
      </c>
      <c r="D700" s="344" t="s">
        <v>598</v>
      </c>
      <c r="E700" s="343">
        <v>350</v>
      </c>
      <c r="F700" s="296">
        <f>'Пр 7 вед'!G69</f>
        <v>150</v>
      </c>
    </row>
    <row r="701" s="148" customFormat="1" ht="12.75" spans="1:6">
      <c r="A701" s="346" t="s">
        <v>599</v>
      </c>
      <c r="B701" s="344" t="s">
        <v>579</v>
      </c>
      <c r="C701" s="344" t="s">
        <v>223</v>
      </c>
      <c r="D701" s="344" t="s">
        <v>600</v>
      </c>
      <c r="E701" s="343"/>
      <c r="F701" s="296">
        <f t="shared" ref="F701:F703" si="169">F702</f>
        <v>200</v>
      </c>
    </row>
    <row r="702" s="148" customFormat="1" ht="22.5" spans="1:6">
      <c r="A702" s="345" t="s">
        <v>479</v>
      </c>
      <c r="B702" s="344" t="s">
        <v>579</v>
      </c>
      <c r="C702" s="344" t="s">
        <v>223</v>
      </c>
      <c r="D702" s="344" t="s">
        <v>600</v>
      </c>
      <c r="E702" s="343">
        <v>600</v>
      </c>
      <c r="F702" s="296">
        <f t="shared" si="169"/>
        <v>200</v>
      </c>
    </row>
    <row r="703" s="148" customFormat="1" ht="12.75" spans="1:6">
      <c r="A703" s="345" t="s">
        <v>481</v>
      </c>
      <c r="B703" s="344" t="s">
        <v>579</v>
      </c>
      <c r="C703" s="344" t="s">
        <v>223</v>
      </c>
      <c r="D703" s="344" t="s">
        <v>600</v>
      </c>
      <c r="E703" s="343">
        <v>610</v>
      </c>
      <c r="F703" s="296">
        <f t="shared" si="169"/>
        <v>200</v>
      </c>
    </row>
    <row r="704" s="148" customFormat="1" ht="33.75" spans="1:6">
      <c r="A704" s="345" t="s">
        <v>483</v>
      </c>
      <c r="B704" s="344" t="s">
        <v>579</v>
      </c>
      <c r="C704" s="344" t="s">
        <v>223</v>
      </c>
      <c r="D704" s="344" t="s">
        <v>600</v>
      </c>
      <c r="E704" s="343">
        <v>611</v>
      </c>
      <c r="F704" s="296">
        <f>'Пр 7 вед'!G74</f>
        <v>200</v>
      </c>
    </row>
    <row r="705" s="148" customFormat="1" ht="22.5" spans="1:6">
      <c r="A705" s="345" t="s">
        <v>601</v>
      </c>
      <c r="B705" s="344" t="s">
        <v>579</v>
      </c>
      <c r="C705" s="344" t="s">
        <v>223</v>
      </c>
      <c r="D705" s="344" t="s">
        <v>602</v>
      </c>
      <c r="E705" s="343"/>
      <c r="F705" s="296">
        <f t="shared" ref="F705:F707" si="170">F706</f>
        <v>0</v>
      </c>
    </row>
    <row r="706" s="148" customFormat="1" ht="22.5" spans="1:6">
      <c r="A706" s="345" t="s">
        <v>479</v>
      </c>
      <c r="B706" s="344" t="s">
        <v>579</v>
      </c>
      <c r="C706" s="344" t="s">
        <v>223</v>
      </c>
      <c r="D706" s="344" t="s">
        <v>602</v>
      </c>
      <c r="E706" s="343">
        <v>600</v>
      </c>
      <c r="F706" s="296">
        <f t="shared" si="170"/>
        <v>0</v>
      </c>
    </row>
    <row r="707" s="148" customFormat="1" ht="12.75" spans="1:6">
      <c r="A707" s="345" t="s">
        <v>481</v>
      </c>
      <c r="B707" s="344" t="s">
        <v>579</v>
      </c>
      <c r="C707" s="344" t="s">
        <v>223</v>
      </c>
      <c r="D707" s="344" t="s">
        <v>602</v>
      </c>
      <c r="E707" s="343">
        <v>610</v>
      </c>
      <c r="F707" s="296">
        <f t="shared" si="170"/>
        <v>0</v>
      </c>
    </row>
    <row r="708" s="148" customFormat="1" ht="12.75" spans="1:6">
      <c r="A708" s="345" t="s">
        <v>524</v>
      </c>
      <c r="B708" s="344" t="s">
        <v>579</v>
      </c>
      <c r="C708" s="344" t="s">
        <v>223</v>
      </c>
      <c r="D708" s="344" t="s">
        <v>602</v>
      </c>
      <c r="E708" s="343">
        <v>612</v>
      </c>
      <c r="F708" s="296">
        <f>'Пр 7 вед'!G78</f>
        <v>0</v>
      </c>
    </row>
    <row r="709" s="148" customFormat="1" ht="12.75" spans="1:6">
      <c r="A709" s="334" t="s">
        <v>603</v>
      </c>
      <c r="B709" s="337" t="s">
        <v>579</v>
      </c>
      <c r="C709" s="338" t="s">
        <v>267</v>
      </c>
      <c r="D709" s="338"/>
      <c r="E709" s="337"/>
      <c r="F709" s="290">
        <f>F714+F710+F741</f>
        <v>47694.682</v>
      </c>
    </row>
    <row r="710" s="148" customFormat="1" ht="22.5" spans="1:6">
      <c r="A710" s="345" t="s">
        <v>604</v>
      </c>
      <c r="B710" s="343" t="s">
        <v>579</v>
      </c>
      <c r="C710" s="344" t="s">
        <v>267</v>
      </c>
      <c r="D710" s="344" t="s">
        <v>605</v>
      </c>
      <c r="E710" s="343"/>
      <c r="F710" s="296">
        <f>F711</f>
        <v>3151</v>
      </c>
    </row>
    <row r="711" s="148" customFormat="1" ht="22.5" spans="1:6">
      <c r="A711" s="345" t="s">
        <v>479</v>
      </c>
      <c r="B711" s="343" t="s">
        <v>579</v>
      </c>
      <c r="C711" s="344" t="s">
        <v>267</v>
      </c>
      <c r="D711" s="344" t="s">
        <v>605</v>
      </c>
      <c r="E711" s="343">
        <v>600</v>
      </c>
      <c r="F711" s="296">
        <f t="shared" ref="F711:F712" si="171">F712</f>
        <v>3151</v>
      </c>
    </row>
    <row r="712" s="148" customFormat="1" ht="12.75" spans="1:6">
      <c r="A712" s="345" t="s">
        <v>481</v>
      </c>
      <c r="B712" s="343" t="s">
        <v>579</v>
      </c>
      <c r="C712" s="344" t="s">
        <v>267</v>
      </c>
      <c r="D712" s="344" t="s">
        <v>605</v>
      </c>
      <c r="E712" s="343">
        <v>610</v>
      </c>
      <c r="F712" s="296">
        <f t="shared" si="171"/>
        <v>3151</v>
      </c>
    </row>
    <row r="713" s="148" customFormat="1" ht="33.75" spans="1:6">
      <c r="A713" s="345" t="s">
        <v>483</v>
      </c>
      <c r="B713" s="343" t="s">
        <v>579</v>
      </c>
      <c r="C713" s="344" t="s">
        <v>267</v>
      </c>
      <c r="D713" s="344" t="s">
        <v>605</v>
      </c>
      <c r="E713" s="343">
        <v>611</v>
      </c>
      <c r="F713" s="296">
        <f>'Пр 7 вед'!G110</f>
        <v>3151</v>
      </c>
    </row>
    <row r="714" s="148" customFormat="1" ht="12.75" spans="1:6">
      <c r="A714" s="345" t="s">
        <v>595</v>
      </c>
      <c r="B714" s="344" t="s">
        <v>579</v>
      </c>
      <c r="C714" s="344" t="s">
        <v>267</v>
      </c>
      <c r="D714" s="344" t="s">
        <v>596</v>
      </c>
      <c r="E714" s="343"/>
      <c r="F714" s="296">
        <f>F715+F725</f>
        <v>43843.682</v>
      </c>
    </row>
    <row r="715" s="148" customFormat="1" ht="22.5" spans="1:6">
      <c r="A715" s="339" t="s">
        <v>606</v>
      </c>
      <c r="B715" s="340" t="s">
        <v>579</v>
      </c>
      <c r="C715" s="341" t="s">
        <v>267</v>
      </c>
      <c r="D715" s="341" t="s">
        <v>607</v>
      </c>
      <c r="E715" s="340"/>
      <c r="F715" s="295">
        <f>F716+F720</f>
        <v>1220</v>
      </c>
    </row>
    <row r="716" s="148" customFormat="1" ht="33.75" spans="1:6">
      <c r="A716" s="345" t="s">
        <v>233</v>
      </c>
      <c r="B716" s="343" t="s">
        <v>579</v>
      </c>
      <c r="C716" s="344" t="s">
        <v>267</v>
      </c>
      <c r="D716" s="344" t="s">
        <v>608</v>
      </c>
      <c r="E716" s="343">
        <v>100</v>
      </c>
      <c r="F716" s="296">
        <f t="shared" ref="F716" si="172">F717</f>
        <v>1220</v>
      </c>
    </row>
    <row r="717" s="271" customFormat="1" ht="12" spans="1:6">
      <c r="A717" s="345" t="s">
        <v>235</v>
      </c>
      <c r="B717" s="343" t="s">
        <v>579</v>
      </c>
      <c r="C717" s="344" t="s">
        <v>267</v>
      </c>
      <c r="D717" s="344" t="s">
        <v>608</v>
      </c>
      <c r="E717" s="343">
        <v>120</v>
      </c>
      <c r="F717" s="296">
        <f t="shared" ref="F717" si="173">F718+F719</f>
        <v>1220</v>
      </c>
    </row>
    <row r="718" s="271" customFormat="1" ht="12" spans="1:6">
      <c r="A718" s="342" t="s">
        <v>237</v>
      </c>
      <c r="B718" s="343" t="s">
        <v>579</v>
      </c>
      <c r="C718" s="344" t="s">
        <v>267</v>
      </c>
      <c r="D718" s="344" t="s">
        <v>608</v>
      </c>
      <c r="E718" s="343">
        <v>121</v>
      </c>
      <c r="F718" s="296">
        <f>'Пр 7 вед'!G84</f>
        <v>937</v>
      </c>
    </row>
    <row r="719" s="271" customFormat="1" ht="22.5" spans="1:6">
      <c r="A719" s="342" t="s">
        <v>239</v>
      </c>
      <c r="B719" s="343" t="s">
        <v>579</v>
      </c>
      <c r="C719" s="344" t="s">
        <v>267</v>
      </c>
      <c r="D719" s="344" t="s">
        <v>608</v>
      </c>
      <c r="E719" s="343">
        <v>129</v>
      </c>
      <c r="F719" s="296">
        <f>'Пр 7 вед'!G85</f>
        <v>283</v>
      </c>
    </row>
    <row r="720" s="271" customFormat="1" ht="22.5" spans="1:6">
      <c r="A720" s="342" t="s">
        <v>273</v>
      </c>
      <c r="B720" s="343" t="s">
        <v>579</v>
      </c>
      <c r="C720" s="344" t="s">
        <v>267</v>
      </c>
      <c r="D720" s="344" t="s">
        <v>609</v>
      </c>
      <c r="E720" s="343"/>
      <c r="F720" s="296">
        <f>F721</f>
        <v>0</v>
      </c>
    </row>
    <row r="721" s="271" customFormat="1" ht="33.75" spans="1:6">
      <c r="A721" s="345" t="s">
        <v>233</v>
      </c>
      <c r="B721" s="343" t="s">
        <v>579</v>
      </c>
      <c r="C721" s="344" t="s">
        <v>267</v>
      </c>
      <c r="D721" s="344" t="s">
        <v>609</v>
      </c>
      <c r="E721" s="343">
        <v>100</v>
      </c>
      <c r="F721" s="296">
        <f>F722</f>
        <v>0</v>
      </c>
    </row>
    <row r="722" s="271" customFormat="1" ht="12" spans="1:6">
      <c r="A722" s="345" t="s">
        <v>235</v>
      </c>
      <c r="B722" s="343" t="s">
        <v>579</v>
      </c>
      <c r="C722" s="344" t="s">
        <v>267</v>
      </c>
      <c r="D722" s="344" t="s">
        <v>609</v>
      </c>
      <c r="E722" s="343">
        <v>120</v>
      </c>
      <c r="F722" s="296">
        <f>F723+F724</f>
        <v>0</v>
      </c>
    </row>
    <row r="723" s="271" customFormat="1" ht="12" spans="1:6">
      <c r="A723" s="342" t="s">
        <v>237</v>
      </c>
      <c r="B723" s="343" t="s">
        <v>579</v>
      </c>
      <c r="C723" s="344" t="s">
        <v>267</v>
      </c>
      <c r="D723" s="344" t="s">
        <v>609</v>
      </c>
      <c r="E723" s="343">
        <v>121</v>
      </c>
      <c r="F723" s="296">
        <f>'Пр 7 вед'!G89</f>
        <v>0</v>
      </c>
    </row>
    <row r="724" s="271" customFormat="1" ht="22.5" spans="1:6">
      <c r="A724" s="342" t="s">
        <v>239</v>
      </c>
      <c r="B724" s="343" t="s">
        <v>579</v>
      </c>
      <c r="C724" s="344" t="s">
        <v>267</v>
      </c>
      <c r="D724" s="344" t="s">
        <v>609</v>
      </c>
      <c r="E724" s="343">
        <v>129</v>
      </c>
      <c r="F724" s="296">
        <f>'Пр 7 вед'!G90</f>
        <v>0</v>
      </c>
    </row>
    <row r="725" s="271" customFormat="1" ht="22.5" spans="1:6">
      <c r="A725" s="339" t="s">
        <v>597</v>
      </c>
      <c r="B725" s="340" t="s">
        <v>579</v>
      </c>
      <c r="C725" s="341" t="s">
        <v>267</v>
      </c>
      <c r="D725" s="341" t="s">
        <v>610</v>
      </c>
      <c r="E725" s="340"/>
      <c r="F725" s="295">
        <f t="shared" ref="F725" si="174">F726+F730+F736</f>
        <v>42623.682</v>
      </c>
    </row>
    <row r="726" s="271" customFormat="1" ht="33.75" spans="1:6">
      <c r="A726" s="345" t="s">
        <v>233</v>
      </c>
      <c r="B726" s="343" t="s">
        <v>579</v>
      </c>
      <c r="C726" s="344" t="s">
        <v>267</v>
      </c>
      <c r="D726" s="344" t="s">
        <v>611</v>
      </c>
      <c r="E726" s="343">
        <v>100</v>
      </c>
      <c r="F726" s="296">
        <f t="shared" ref="F726" si="175">F727</f>
        <v>41589</v>
      </c>
    </row>
    <row r="727" s="271" customFormat="1" ht="12" spans="1:6">
      <c r="A727" s="345" t="s">
        <v>341</v>
      </c>
      <c r="B727" s="343" t="s">
        <v>579</v>
      </c>
      <c r="C727" s="344" t="s">
        <v>267</v>
      </c>
      <c r="D727" s="344" t="s">
        <v>611</v>
      </c>
      <c r="E727" s="343">
        <v>110</v>
      </c>
      <c r="F727" s="296">
        <f t="shared" ref="F727" si="176">F728+F729</f>
        <v>41589</v>
      </c>
    </row>
    <row r="728" s="271" customFormat="1" ht="12" spans="1:6">
      <c r="A728" s="345" t="s">
        <v>342</v>
      </c>
      <c r="B728" s="343" t="s">
        <v>579</v>
      </c>
      <c r="C728" s="344" t="s">
        <v>267</v>
      </c>
      <c r="D728" s="344" t="s">
        <v>611</v>
      </c>
      <c r="E728" s="343">
        <v>111</v>
      </c>
      <c r="F728" s="296">
        <f>'Пр 7 вед'!G94</f>
        <v>31942</v>
      </c>
    </row>
    <row r="729" s="271" customFormat="1" ht="22.5" spans="1:6">
      <c r="A729" s="342" t="s">
        <v>343</v>
      </c>
      <c r="B729" s="343" t="s">
        <v>579</v>
      </c>
      <c r="C729" s="344" t="s">
        <v>267</v>
      </c>
      <c r="D729" s="344" t="s">
        <v>611</v>
      </c>
      <c r="E729" s="343">
        <v>119</v>
      </c>
      <c r="F729" s="296">
        <f>'Пр 7 вед'!G95</f>
        <v>9647</v>
      </c>
    </row>
    <row r="730" s="271" customFormat="1" ht="12" spans="1:6">
      <c r="A730" s="345" t="s">
        <v>255</v>
      </c>
      <c r="B730" s="343" t="s">
        <v>579</v>
      </c>
      <c r="C730" s="344" t="s">
        <v>267</v>
      </c>
      <c r="D730" s="344" t="s">
        <v>612</v>
      </c>
      <c r="E730" s="343" t="s">
        <v>279</v>
      </c>
      <c r="F730" s="296">
        <f t="shared" ref="F730" si="177">SUM(F731)</f>
        <v>1033.39</v>
      </c>
    </row>
    <row r="731" s="271" customFormat="1" ht="22.5" spans="1:6">
      <c r="A731" s="345" t="s">
        <v>256</v>
      </c>
      <c r="B731" s="343" t="s">
        <v>579</v>
      </c>
      <c r="C731" s="344" t="s">
        <v>267</v>
      </c>
      <c r="D731" s="344" t="s">
        <v>612</v>
      </c>
      <c r="E731" s="343" t="s">
        <v>280</v>
      </c>
      <c r="F731" s="296">
        <f>F734+F732+F733+F735</f>
        <v>1033.39</v>
      </c>
    </row>
    <row r="732" s="148" customFormat="1" ht="22.5" spans="1:6">
      <c r="A732" s="346" t="s">
        <v>257</v>
      </c>
      <c r="B732" s="343" t="s">
        <v>579</v>
      </c>
      <c r="C732" s="344" t="s">
        <v>267</v>
      </c>
      <c r="D732" s="344" t="s">
        <v>612</v>
      </c>
      <c r="E732" s="343">
        <v>242</v>
      </c>
      <c r="F732" s="296">
        <f>'Пр 7 вед'!G98</f>
        <v>212</v>
      </c>
    </row>
    <row r="733" s="148" customFormat="1" ht="22.5" spans="1:6">
      <c r="A733" s="346" t="s">
        <v>442</v>
      </c>
      <c r="B733" s="343" t="s">
        <v>579</v>
      </c>
      <c r="C733" s="344" t="s">
        <v>267</v>
      </c>
      <c r="D733" s="344" t="s">
        <v>612</v>
      </c>
      <c r="E733" s="343">
        <v>243</v>
      </c>
      <c r="F733" s="296">
        <f>'Пр 7 вед'!G99</f>
        <v>0</v>
      </c>
    </row>
    <row r="734" s="148" customFormat="1" ht="12.75" spans="1:6">
      <c r="A734" s="346" t="s">
        <v>258</v>
      </c>
      <c r="B734" s="343" t="s">
        <v>579</v>
      </c>
      <c r="C734" s="344" t="s">
        <v>267</v>
      </c>
      <c r="D734" s="344" t="s">
        <v>612</v>
      </c>
      <c r="E734" s="343" t="s">
        <v>259</v>
      </c>
      <c r="F734" s="296">
        <f>'Пр 7 вед'!G100</f>
        <v>678.08</v>
      </c>
    </row>
    <row r="735" s="148" customFormat="1" ht="12.75" spans="1:6">
      <c r="A735" s="346" t="s">
        <v>281</v>
      </c>
      <c r="B735" s="343" t="s">
        <v>579</v>
      </c>
      <c r="C735" s="344" t="s">
        <v>267</v>
      </c>
      <c r="D735" s="344" t="s">
        <v>612</v>
      </c>
      <c r="E735" s="343">
        <v>247</v>
      </c>
      <c r="F735" s="296">
        <f>'Пр 7 вед'!G101</f>
        <v>143.31</v>
      </c>
    </row>
    <row r="736" s="148" customFormat="1" ht="12.75" spans="1:6">
      <c r="A736" s="346" t="s">
        <v>260</v>
      </c>
      <c r="B736" s="343" t="s">
        <v>579</v>
      </c>
      <c r="C736" s="344" t="s">
        <v>267</v>
      </c>
      <c r="D736" s="344" t="s">
        <v>612</v>
      </c>
      <c r="E736" s="343" t="s">
        <v>261</v>
      </c>
      <c r="F736" s="296">
        <f t="shared" ref="F736" si="178">F737</f>
        <v>1.292</v>
      </c>
    </row>
    <row r="737" s="148" customFormat="1" ht="12.75" spans="1:6">
      <c r="A737" s="346" t="s">
        <v>262</v>
      </c>
      <c r="B737" s="343" t="s">
        <v>579</v>
      </c>
      <c r="C737" s="344" t="s">
        <v>267</v>
      </c>
      <c r="D737" s="344" t="s">
        <v>612</v>
      </c>
      <c r="E737" s="343" t="s">
        <v>263</v>
      </c>
      <c r="F737" s="296">
        <f t="shared" ref="F737" si="179">F738+F740+F739</f>
        <v>1.292</v>
      </c>
    </row>
    <row r="738" s="271" customFormat="1" ht="12" spans="1:6">
      <c r="A738" s="347" t="s">
        <v>282</v>
      </c>
      <c r="B738" s="343" t="s">
        <v>579</v>
      </c>
      <c r="C738" s="344" t="s">
        <v>267</v>
      </c>
      <c r="D738" s="344" t="s">
        <v>612</v>
      </c>
      <c r="E738" s="343" t="s">
        <v>283</v>
      </c>
      <c r="F738" s="296">
        <f>'Пр 7 вед'!G104</f>
        <v>1.292</v>
      </c>
    </row>
    <row r="739" s="271" customFormat="1" ht="12" spans="1:6">
      <c r="A739" s="346" t="s">
        <v>264</v>
      </c>
      <c r="B739" s="343" t="s">
        <v>579</v>
      </c>
      <c r="C739" s="344" t="s">
        <v>267</v>
      </c>
      <c r="D739" s="344" t="s">
        <v>612</v>
      </c>
      <c r="E739" s="343">
        <v>852</v>
      </c>
      <c r="F739" s="296">
        <f>'Пр 7 вед'!G105</f>
        <v>0</v>
      </c>
    </row>
    <row r="740" s="271" customFormat="1" ht="12" spans="1:6">
      <c r="A740" s="346" t="s">
        <v>265</v>
      </c>
      <c r="B740" s="343" t="s">
        <v>579</v>
      </c>
      <c r="C740" s="344" t="s">
        <v>267</v>
      </c>
      <c r="D740" s="344" t="s">
        <v>612</v>
      </c>
      <c r="E740" s="343">
        <v>853</v>
      </c>
      <c r="F740" s="296">
        <f>'Пр 7 вед'!G106</f>
        <v>0</v>
      </c>
    </row>
    <row r="741" s="271" customFormat="1" ht="21" spans="1:6">
      <c r="A741" s="334" t="s">
        <v>613</v>
      </c>
      <c r="B741" s="337" t="s">
        <v>579</v>
      </c>
      <c r="C741" s="338" t="s">
        <v>267</v>
      </c>
      <c r="D741" s="338"/>
      <c r="E741" s="337"/>
      <c r="F741" s="306">
        <f>F742</f>
        <v>700</v>
      </c>
    </row>
    <row r="742" s="271" customFormat="1" ht="12" spans="1:6">
      <c r="A742" s="345" t="s">
        <v>255</v>
      </c>
      <c r="B742" s="343" t="s">
        <v>579</v>
      </c>
      <c r="C742" s="344" t="s">
        <v>267</v>
      </c>
      <c r="D742" s="344" t="s">
        <v>614</v>
      </c>
      <c r="E742" s="343" t="s">
        <v>279</v>
      </c>
      <c r="F742" s="296">
        <f t="shared" ref="F742:F743" si="180">F743</f>
        <v>700</v>
      </c>
    </row>
    <row r="743" s="148" customFormat="1" ht="22.5" spans="1:6">
      <c r="A743" s="345" t="s">
        <v>256</v>
      </c>
      <c r="B743" s="343" t="s">
        <v>579</v>
      </c>
      <c r="C743" s="344" t="s">
        <v>267</v>
      </c>
      <c r="D743" s="344" t="s">
        <v>614</v>
      </c>
      <c r="E743" s="343" t="s">
        <v>280</v>
      </c>
      <c r="F743" s="296">
        <f t="shared" si="180"/>
        <v>700</v>
      </c>
    </row>
    <row r="744" s="271" customFormat="1" ht="12" spans="1:6">
      <c r="A744" s="346" t="s">
        <v>258</v>
      </c>
      <c r="B744" s="343" t="s">
        <v>579</v>
      </c>
      <c r="C744" s="344" t="s">
        <v>267</v>
      </c>
      <c r="D744" s="344" t="s">
        <v>614</v>
      </c>
      <c r="E744" s="343" t="s">
        <v>259</v>
      </c>
      <c r="F744" s="296">
        <f>'Пр 7 вед'!G873</f>
        <v>700</v>
      </c>
    </row>
    <row r="745" s="271" customFormat="1" ht="12" spans="1:6">
      <c r="A745" s="334" t="s">
        <v>615</v>
      </c>
      <c r="B745" s="337" t="s">
        <v>348</v>
      </c>
      <c r="C745" s="338" t="s">
        <v>224</v>
      </c>
      <c r="D745" s="338" t="s">
        <v>225</v>
      </c>
      <c r="E745" s="337" t="s">
        <v>226</v>
      </c>
      <c r="F745" s="290">
        <f t="shared" ref="F745:F754" si="181">F746</f>
        <v>360</v>
      </c>
    </row>
    <row r="746" s="148" customFormat="1" ht="12.75" spans="1:6">
      <c r="A746" s="334" t="s">
        <v>616</v>
      </c>
      <c r="B746" s="337" t="s">
        <v>348</v>
      </c>
      <c r="C746" s="338" t="s">
        <v>348</v>
      </c>
      <c r="D746" s="338" t="s">
        <v>225</v>
      </c>
      <c r="E746" s="337" t="s">
        <v>226</v>
      </c>
      <c r="F746" s="290">
        <f t="shared" si="181"/>
        <v>360</v>
      </c>
    </row>
    <row r="747" s="148" customFormat="1" ht="21" spans="1:6">
      <c r="A747" s="356" t="s">
        <v>617</v>
      </c>
      <c r="B747" s="337" t="s">
        <v>348</v>
      </c>
      <c r="C747" s="338" t="s">
        <v>348</v>
      </c>
      <c r="D747" s="338" t="s">
        <v>618</v>
      </c>
      <c r="E747" s="337"/>
      <c r="F747" s="290">
        <f t="shared" ref="F747" si="182">F748+F752</f>
        <v>360</v>
      </c>
    </row>
    <row r="748" s="148" customFormat="1" ht="22.5" spans="1:6">
      <c r="A748" s="352" t="s">
        <v>619</v>
      </c>
      <c r="B748" s="340" t="s">
        <v>348</v>
      </c>
      <c r="C748" s="341" t="s">
        <v>348</v>
      </c>
      <c r="D748" s="341" t="s">
        <v>620</v>
      </c>
      <c r="E748" s="340"/>
      <c r="F748" s="295">
        <f t="shared" si="181"/>
        <v>360</v>
      </c>
    </row>
    <row r="749" s="271" customFormat="1" ht="12" spans="1:6">
      <c r="A749" s="345" t="s">
        <v>255</v>
      </c>
      <c r="B749" s="343" t="s">
        <v>348</v>
      </c>
      <c r="C749" s="344" t="s">
        <v>348</v>
      </c>
      <c r="D749" s="341" t="s">
        <v>620</v>
      </c>
      <c r="E749" s="343" t="s">
        <v>279</v>
      </c>
      <c r="F749" s="296">
        <f t="shared" si="181"/>
        <v>360</v>
      </c>
    </row>
    <row r="750" s="271" customFormat="1" ht="22.5" spans="1:6">
      <c r="A750" s="345" t="s">
        <v>256</v>
      </c>
      <c r="B750" s="343" t="s">
        <v>348</v>
      </c>
      <c r="C750" s="344" t="s">
        <v>348</v>
      </c>
      <c r="D750" s="341" t="s">
        <v>620</v>
      </c>
      <c r="E750" s="343" t="s">
        <v>280</v>
      </c>
      <c r="F750" s="296">
        <f t="shared" si="181"/>
        <v>360</v>
      </c>
    </row>
    <row r="751" s="271" customFormat="1" ht="12" spans="1:6">
      <c r="A751" s="346" t="s">
        <v>258</v>
      </c>
      <c r="B751" s="343" t="s">
        <v>348</v>
      </c>
      <c r="C751" s="344" t="s">
        <v>348</v>
      </c>
      <c r="D751" s="341" t="s">
        <v>620</v>
      </c>
      <c r="E751" s="343" t="s">
        <v>259</v>
      </c>
      <c r="F751" s="298">
        <f>'Пр 7 вед'!G880</f>
        <v>360</v>
      </c>
    </row>
    <row r="752" s="276" customFormat="1" ht="22.5" spans="1:6">
      <c r="A752" s="342" t="s">
        <v>621</v>
      </c>
      <c r="B752" s="343" t="s">
        <v>348</v>
      </c>
      <c r="C752" s="344" t="s">
        <v>348</v>
      </c>
      <c r="D752" s="341" t="s">
        <v>622</v>
      </c>
      <c r="E752" s="343"/>
      <c r="F752" s="298">
        <f t="shared" ref="F752" si="183">F753</f>
        <v>0</v>
      </c>
    </row>
    <row r="753" s="276" customFormat="1" ht="12" spans="1:6">
      <c r="A753" s="347" t="s">
        <v>242</v>
      </c>
      <c r="B753" s="343" t="s">
        <v>348</v>
      </c>
      <c r="C753" s="344" t="s">
        <v>348</v>
      </c>
      <c r="D753" s="341" t="s">
        <v>622</v>
      </c>
      <c r="E753" s="343">
        <v>300</v>
      </c>
      <c r="F753" s="296">
        <f t="shared" si="181"/>
        <v>0</v>
      </c>
    </row>
    <row r="754" s="271" customFormat="1" ht="12" spans="1:6">
      <c r="A754" s="347" t="s">
        <v>623</v>
      </c>
      <c r="B754" s="343" t="s">
        <v>348</v>
      </c>
      <c r="C754" s="344" t="s">
        <v>348</v>
      </c>
      <c r="D754" s="341" t="s">
        <v>622</v>
      </c>
      <c r="E754" s="343">
        <v>320</v>
      </c>
      <c r="F754" s="296">
        <f t="shared" si="181"/>
        <v>0</v>
      </c>
    </row>
    <row r="755" s="271" customFormat="1" ht="22.5" spans="1:6">
      <c r="A755" s="347" t="s">
        <v>244</v>
      </c>
      <c r="B755" s="343" t="s">
        <v>348</v>
      </c>
      <c r="C755" s="344" t="s">
        <v>348</v>
      </c>
      <c r="D755" s="341" t="s">
        <v>622</v>
      </c>
      <c r="E755" s="343">
        <v>321</v>
      </c>
      <c r="F755" s="298">
        <f>'Пр 7 вед'!G884</f>
        <v>0</v>
      </c>
    </row>
    <row r="756" s="271" customFormat="1" ht="12" spans="1:6">
      <c r="A756" s="334" t="s">
        <v>624</v>
      </c>
      <c r="B756" s="337" t="s">
        <v>625</v>
      </c>
      <c r="C756" s="338" t="s">
        <v>224</v>
      </c>
      <c r="D756" s="338" t="s">
        <v>225</v>
      </c>
      <c r="E756" s="337" t="s">
        <v>226</v>
      </c>
      <c r="F756" s="290">
        <f>F757+F762+F859+F889</f>
        <v>55104.3</v>
      </c>
    </row>
    <row r="757" s="271" customFormat="1" ht="12" spans="1:6">
      <c r="A757" s="370" t="s">
        <v>626</v>
      </c>
      <c r="B757" s="371" t="s">
        <v>625</v>
      </c>
      <c r="C757" s="371" t="s">
        <v>223</v>
      </c>
      <c r="D757" s="361"/>
      <c r="E757" s="362"/>
      <c r="F757" s="296">
        <f t="shared" ref="F757:F760" si="184">F758</f>
        <v>1465</v>
      </c>
    </row>
    <row r="758" s="271" customFormat="1" ht="22.5" spans="1:6">
      <c r="A758" s="345" t="s">
        <v>627</v>
      </c>
      <c r="B758" s="343" t="s">
        <v>625</v>
      </c>
      <c r="C758" s="344" t="s">
        <v>223</v>
      </c>
      <c r="D758" s="344" t="s">
        <v>628</v>
      </c>
      <c r="E758" s="343"/>
      <c r="F758" s="296">
        <f t="shared" si="184"/>
        <v>1465</v>
      </c>
    </row>
    <row r="759" s="271" customFormat="1" ht="12" spans="1:6">
      <c r="A759" s="347" t="s">
        <v>242</v>
      </c>
      <c r="B759" s="355" t="s">
        <v>625</v>
      </c>
      <c r="C759" s="355" t="s">
        <v>223</v>
      </c>
      <c r="D759" s="344" t="s">
        <v>628</v>
      </c>
      <c r="E759" s="355" t="s">
        <v>629</v>
      </c>
      <c r="F759" s="296">
        <f t="shared" si="184"/>
        <v>1465</v>
      </c>
    </row>
    <row r="760" s="271" customFormat="1" ht="12" spans="1:6">
      <c r="A760" s="347" t="s">
        <v>630</v>
      </c>
      <c r="B760" s="355" t="s">
        <v>625</v>
      </c>
      <c r="C760" s="355" t="s">
        <v>223</v>
      </c>
      <c r="D760" s="344" t="s">
        <v>628</v>
      </c>
      <c r="E760" s="372">
        <v>310</v>
      </c>
      <c r="F760" s="296">
        <f t="shared" si="184"/>
        <v>1465</v>
      </c>
    </row>
    <row r="761" s="271" customFormat="1" ht="12" spans="1:6">
      <c r="A761" s="346" t="s">
        <v>631</v>
      </c>
      <c r="B761" s="355" t="s">
        <v>625</v>
      </c>
      <c r="C761" s="355" t="s">
        <v>223</v>
      </c>
      <c r="D761" s="344" t="s">
        <v>628</v>
      </c>
      <c r="E761" s="372">
        <v>312</v>
      </c>
      <c r="F761" s="296">
        <f>'Пр 7 вед'!G125</f>
        <v>1465</v>
      </c>
    </row>
    <row r="762" s="271" customFormat="1" ht="12" spans="1:6">
      <c r="A762" s="334" t="s">
        <v>632</v>
      </c>
      <c r="B762" s="337" t="s">
        <v>625</v>
      </c>
      <c r="C762" s="338" t="s">
        <v>248</v>
      </c>
      <c r="D762" s="338"/>
      <c r="E762" s="337"/>
      <c r="F762" s="290">
        <f>F763+F815+F820+F854</f>
        <v>22242.996</v>
      </c>
    </row>
    <row r="763" s="277" customFormat="1" ht="21" spans="1:6">
      <c r="A763" s="334" t="s">
        <v>633</v>
      </c>
      <c r="B763" s="337">
        <v>10</v>
      </c>
      <c r="C763" s="338" t="s">
        <v>248</v>
      </c>
      <c r="D763" s="338" t="s">
        <v>634</v>
      </c>
      <c r="E763" s="337"/>
      <c r="F763" s="290">
        <f>F764+F786</f>
        <v>13561</v>
      </c>
    </row>
    <row r="764" s="271" customFormat="1" ht="22.5" spans="1:6">
      <c r="A764" s="345" t="s">
        <v>635</v>
      </c>
      <c r="B764" s="355" t="s">
        <v>625</v>
      </c>
      <c r="C764" s="355" t="s">
        <v>248</v>
      </c>
      <c r="D764" s="355" t="s">
        <v>636</v>
      </c>
      <c r="E764" s="372"/>
      <c r="F764" s="296">
        <f>F765+F770+F781</f>
        <v>3895</v>
      </c>
    </row>
    <row r="765" s="271" customFormat="1" ht="22.5" spans="1:6">
      <c r="A765" s="345" t="s">
        <v>637</v>
      </c>
      <c r="B765" s="355" t="s">
        <v>625</v>
      </c>
      <c r="C765" s="355" t="s">
        <v>248</v>
      </c>
      <c r="D765" s="355" t="s">
        <v>638</v>
      </c>
      <c r="E765" s="372"/>
      <c r="F765" s="296">
        <f t="shared" ref="F765:F768" si="185">F766</f>
        <v>0</v>
      </c>
    </row>
    <row r="766" s="271" customFormat="1" ht="12" spans="1:6">
      <c r="A766" s="347" t="s">
        <v>639</v>
      </c>
      <c r="B766" s="355" t="s">
        <v>625</v>
      </c>
      <c r="C766" s="355" t="s">
        <v>248</v>
      </c>
      <c r="D766" s="355" t="s">
        <v>640</v>
      </c>
      <c r="E766" s="372"/>
      <c r="F766" s="296">
        <f t="shared" si="185"/>
        <v>0</v>
      </c>
    </row>
    <row r="767" s="271" customFormat="1" ht="12" spans="1:6">
      <c r="A767" s="347" t="s">
        <v>242</v>
      </c>
      <c r="B767" s="355" t="s">
        <v>625</v>
      </c>
      <c r="C767" s="355" t="s">
        <v>248</v>
      </c>
      <c r="D767" s="355" t="s">
        <v>640</v>
      </c>
      <c r="E767" s="355" t="s">
        <v>629</v>
      </c>
      <c r="F767" s="296">
        <f t="shared" si="185"/>
        <v>0</v>
      </c>
    </row>
    <row r="768" s="268" customFormat="1" ht="12.75" spans="1:6">
      <c r="A768" s="347" t="s">
        <v>630</v>
      </c>
      <c r="B768" s="355" t="s">
        <v>625</v>
      </c>
      <c r="C768" s="355" t="s">
        <v>248</v>
      </c>
      <c r="D768" s="355" t="s">
        <v>640</v>
      </c>
      <c r="E768" s="372">
        <v>310</v>
      </c>
      <c r="F768" s="296">
        <f t="shared" si="185"/>
        <v>0</v>
      </c>
    </row>
    <row r="769" s="268" customFormat="1" ht="33.75" spans="1:6">
      <c r="A769" s="346" t="s">
        <v>243</v>
      </c>
      <c r="B769" s="355" t="s">
        <v>625</v>
      </c>
      <c r="C769" s="355" t="s">
        <v>248</v>
      </c>
      <c r="D769" s="355" t="s">
        <v>640</v>
      </c>
      <c r="E769" s="372">
        <v>313</v>
      </c>
      <c r="F769" s="296">
        <f>'Пр 7 вед'!G133</f>
        <v>0</v>
      </c>
    </row>
    <row r="770" s="268" customFormat="1" ht="22.5" spans="1:6">
      <c r="A770" s="345" t="s">
        <v>641</v>
      </c>
      <c r="B770" s="343">
        <v>10</v>
      </c>
      <c r="C770" s="344" t="s">
        <v>248</v>
      </c>
      <c r="D770" s="344" t="s">
        <v>642</v>
      </c>
      <c r="E770" s="343" t="s">
        <v>226</v>
      </c>
      <c r="F770" s="296">
        <f>F771+F776</f>
        <v>3678</v>
      </c>
    </row>
    <row r="771" s="268" customFormat="1" ht="22.5" spans="1:6">
      <c r="A771" s="345" t="s">
        <v>643</v>
      </c>
      <c r="B771" s="343" t="s">
        <v>625</v>
      </c>
      <c r="C771" s="344" t="s">
        <v>248</v>
      </c>
      <c r="D771" s="344" t="s">
        <v>644</v>
      </c>
      <c r="E771" s="343"/>
      <c r="F771" s="296">
        <f t="shared" ref="F771:F772" si="186">F772</f>
        <v>3678</v>
      </c>
    </row>
    <row r="772" s="268" customFormat="1" ht="12.75" spans="1:6">
      <c r="A772" s="347" t="s">
        <v>242</v>
      </c>
      <c r="B772" s="343" t="s">
        <v>625</v>
      </c>
      <c r="C772" s="344" t="s">
        <v>248</v>
      </c>
      <c r="D772" s="344" t="s">
        <v>644</v>
      </c>
      <c r="E772" s="343">
        <v>300</v>
      </c>
      <c r="F772" s="296">
        <f t="shared" si="186"/>
        <v>3678</v>
      </c>
    </row>
    <row r="773" s="268" customFormat="1" ht="33.75" spans="1:6">
      <c r="A773" s="345" t="s">
        <v>243</v>
      </c>
      <c r="B773" s="343" t="s">
        <v>625</v>
      </c>
      <c r="C773" s="344" t="s">
        <v>248</v>
      </c>
      <c r="D773" s="344" t="s">
        <v>644</v>
      </c>
      <c r="E773" s="343">
        <v>320</v>
      </c>
      <c r="F773" s="296">
        <f>F774+F775</f>
        <v>3678</v>
      </c>
    </row>
    <row r="774" s="268" customFormat="1" ht="22.5" spans="1:6">
      <c r="A774" s="346" t="s">
        <v>244</v>
      </c>
      <c r="B774" s="343" t="s">
        <v>625</v>
      </c>
      <c r="C774" s="344" t="s">
        <v>248</v>
      </c>
      <c r="D774" s="344" t="s">
        <v>644</v>
      </c>
      <c r="E774" s="343">
        <v>321</v>
      </c>
      <c r="F774" s="296">
        <f>'Пр 7 вед'!G138</f>
        <v>3187</v>
      </c>
    </row>
    <row r="775" s="268" customFormat="1" ht="22.5" spans="1:6">
      <c r="A775" s="345" t="s">
        <v>645</v>
      </c>
      <c r="B775" s="343" t="s">
        <v>625</v>
      </c>
      <c r="C775" s="344" t="s">
        <v>248</v>
      </c>
      <c r="D775" s="344" t="s">
        <v>644</v>
      </c>
      <c r="E775" s="343">
        <v>323</v>
      </c>
      <c r="F775" s="296">
        <f>'Пр 7 вед'!G139</f>
        <v>491</v>
      </c>
    </row>
    <row r="776" s="268" customFormat="1" ht="22.5" spans="1:6">
      <c r="A776" s="345" t="s">
        <v>643</v>
      </c>
      <c r="B776" s="343" t="s">
        <v>625</v>
      </c>
      <c r="C776" s="344" t="s">
        <v>248</v>
      </c>
      <c r="D776" s="344" t="s">
        <v>646</v>
      </c>
      <c r="E776" s="343"/>
      <c r="F776" s="296">
        <f t="shared" ref="F776:F777" si="187">F777</f>
        <v>0</v>
      </c>
    </row>
    <row r="777" s="268" customFormat="1" ht="12.75" spans="1:6">
      <c r="A777" s="345" t="s">
        <v>242</v>
      </c>
      <c r="B777" s="343" t="s">
        <v>625</v>
      </c>
      <c r="C777" s="344" t="s">
        <v>248</v>
      </c>
      <c r="D777" s="344" t="s">
        <v>646</v>
      </c>
      <c r="E777" s="343">
        <v>300</v>
      </c>
      <c r="F777" s="296">
        <f t="shared" si="187"/>
        <v>0</v>
      </c>
    </row>
    <row r="778" s="268" customFormat="1" ht="33.75" spans="1:6">
      <c r="A778" s="345" t="s">
        <v>243</v>
      </c>
      <c r="B778" s="343" t="s">
        <v>625</v>
      </c>
      <c r="C778" s="344" t="s">
        <v>248</v>
      </c>
      <c r="D778" s="344" t="s">
        <v>646</v>
      </c>
      <c r="E778" s="343">
        <v>320</v>
      </c>
      <c r="F778" s="296">
        <f>F779+F780</f>
        <v>0</v>
      </c>
    </row>
    <row r="779" s="268" customFormat="1" ht="22.5" spans="1:6">
      <c r="A779" s="345" t="s">
        <v>244</v>
      </c>
      <c r="B779" s="343" t="s">
        <v>625</v>
      </c>
      <c r="C779" s="344" t="s">
        <v>248</v>
      </c>
      <c r="D779" s="344" t="s">
        <v>646</v>
      </c>
      <c r="E779" s="343">
        <v>321</v>
      </c>
      <c r="F779" s="296">
        <f>'Пр 7 вед'!G143</f>
        <v>0</v>
      </c>
    </row>
    <row r="780" s="268" customFormat="1" ht="22.5" spans="1:6">
      <c r="A780" s="345" t="s">
        <v>645</v>
      </c>
      <c r="B780" s="343" t="s">
        <v>625</v>
      </c>
      <c r="C780" s="344" t="s">
        <v>248</v>
      </c>
      <c r="D780" s="344" t="s">
        <v>644</v>
      </c>
      <c r="E780" s="343">
        <v>323</v>
      </c>
      <c r="F780" s="296">
        <f>'Пр 7 вед'!G144</f>
        <v>0</v>
      </c>
    </row>
    <row r="781" s="268" customFormat="1" ht="22.5" spans="1:6">
      <c r="A781" s="347" t="s">
        <v>647</v>
      </c>
      <c r="B781" s="355" t="s">
        <v>625</v>
      </c>
      <c r="C781" s="355" t="s">
        <v>248</v>
      </c>
      <c r="D781" s="355" t="s">
        <v>648</v>
      </c>
      <c r="E781" s="355"/>
      <c r="F781" s="296">
        <f t="shared" ref="F781" si="188">F783</f>
        <v>217</v>
      </c>
    </row>
    <row r="782" s="268" customFormat="1" ht="22.5" spans="1:6">
      <c r="A782" s="347" t="s">
        <v>649</v>
      </c>
      <c r="B782" s="355" t="s">
        <v>625</v>
      </c>
      <c r="C782" s="355" t="s">
        <v>248</v>
      </c>
      <c r="D782" s="355" t="s">
        <v>650</v>
      </c>
      <c r="E782" s="355"/>
      <c r="F782" s="296">
        <f t="shared" ref="F782:F784" si="189">F783</f>
        <v>217</v>
      </c>
    </row>
    <row r="783" s="268" customFormat="1" ht="12.75" spans="1:6">
      <c r="A783" s="347" t="s">
        <v>242</v>
      </c>
      <c r="B783" s="355" t="s">
        <v>625</v>
      </c>
      <c r="C783" s="355" t="s">
        <v>248</v>
      </c>
      <c r="D783" s="355" t="s">
        <v>650</v>
      </c>
      <c r="E783" s="355" t="s">
        <v>629</v>
      </c>
      <c r="F783" s="296">
        <f t="shared" si="189"/>
        <v>217</v>
      </c>
    </row>
    <row r="784" s="268" customFormat="1" ht="12.75" spans="1:6">
      <c r="A784" s="347" t="s">
        <v>630</v>
      </c>
      <c r="B784" s="355" t="s">
        <v>625</v>
      </c>
      <c r="C784" s="355" t="s">
        <v>248</v>
      </c>
      <c r="D784" s="355" t="s">
        <v>650</v>
      </c>
      <c r="E784" s="372">
        <v>310</v>
      </c>
      <c r="F784" s="296">
        <f t="shared" si="189"/>
        <v>217</v>
      </c>
    </row>
    <row r="785" s="268" customFormat="1" ht="22.5" spans="1:6">
      <c r="A785" s="346" t="s">
        <v>651</v>
      </c>
      <c r="B785" s="355" t="s">
        <v>625</v>
      </c>
      <c r="C785" s="355" t="s">
        <v>248</v>
      </c>
      <c r="D785" s="355" t="s">
        <v>650</v>
      </c>
      <c r="E785" s="372">
        <v>313</v>
      </c>
      <c r="F785" s="296">
        <f>'Пр 7 вед'!G149</f>
        <v>217</v>
      </c>
    </row>
    <row r="786" s="268" customFormat="1" ht="22.5" spans="1:6">
      <c r="A786" s="345" t="s">
        <v>652</v>
      </c>
      <c r="B786" s="343">
        <v>10</v>
      </c>
      <c r="C786" s="344" t="s">
        <v>248</v>
      </c>
      <c r="D786" s="344" t="s">
        <v>653</v>
      </c>
      <c r="E786" s="343"/>
      <c r="F786" s="296">
        <f>F787+F795+F800</f>
        <v>9666</v>
      </c>
    </row>
    <row r="787" s="268" customFormat="1" ht="22.5" spans="1:6">
      <c r="A787" s="347" t="s">
        <v>654</v>
      </c>
      <c r="B787" s="355" t="s">
        <v>625</v>
      </c>
      <c r="C787" s="355" t="s">
        <v>248</v>
      </c>
      <c r="D787" s="355" t="s">
        <v>655</v>
      </c>
      <c r="E787" s="355"/>
      <c r="F787" s="296">
        <f t="shared" ref="F787" si="190">F788</f>
        <v>5126</v>
      </c>
    </row>
    <row r="788" s="268" customFormat="1" ht="22.5" spans="1:6">
      <c r="A788" s="347" t="s">
        <v>162</v>
      </c>
      <c r="B788" s="355" t="s">
        <v>625</v>
      </c>
      <c r="C788" s="355" t="s">
        <v>248</v>
      </c>
      <c r="D788" s="355" t="s">
        <v>656</v>
      </c>
      <c r="E788" s="355"/>
      <c r="F788" s="296">
        <f t="shared" ref="F788" si="191">F789+F792</f>
        <v>5126</v>
      </c>
    </row>
    <row r="789" s="268" customFormat="1" ht="12.75" spans="1:6">
      <c r="A789" s="345" t="s">
        <v>255</v>
      </c>
      <c r="B789" s="343" t="s">
        <v>625</v>
      </c>
      <c r="C789" s="344" t="s">
        <v>248</v>
      </c>
      <c r="D789" s="355" t="s">
        <v>656</v>
      </c>
      <c r="E789" s="343" t="s">
        <v>279</v>
      </c>
      <c r="F789" s="296">
        <f t="shared" ref="F789" si="192">SUM(F790)</f>
        <v>85</v>
      </c>
    </row>
    <row r="790" s="268" customFormat="1" ht="22.5" spans="1:6">
      <c r="A790" s="345" t="s">
        <v>256</v>
      </c>
      <c r="B790" s="343" t="s">
        <v>625</v>
      </c>
      <c r="C790" s="344" t="s">
        <v>248</v>
      </c>
      <c r="D790" s="355" t="s">
        <v>656</v>
      </c>
      <c r="E790" s="343" t="s">
        <v>280</v>
      </c>
      <c r="F790" s="296">
        <f t="shared" ref="F790" si="193">F791</f>
        <v>85</v>
      </c>
    </row>
    <row r="791" s="268" customFormat="1" ht="12.75" spans="1:6">
      <c r="A791" s="346" t="s">
        <v>258</v>
      </c>
      <c r="B791" s="343" t="s">
        <v>625</v>
      </c>
      <c r="C791" s="344" t="s">
        <v>248</v>
      </c>
      <c r="D791" s="355" t="s">
        <v>656</v>
      </c>
      <c r="E791" s="343" t="s">
        <v>259</v>
      </c>
      <c r="F791" s="296">
        <f>'Пр 7 вед'!G155</f>
        <v>85</v>
      </c>
    </row>
    <row r="792" s="268" customFormat="1" ht="12.75" spans="1:6">
      <c r="A792" s="347" t="s">
        <v>242</v>
      </c>
      <c r="B792" s="355" t="s">
        <v>625</v>
      </c>
      <c r="C792" s="355" t="s">
        <v>248</v>
      </c>
      <c r="D792" s="355" t="s">
        <v>656</v>
      </c>
      <c r="E792" s="355" t="s">
        <v>629</v>
      </c>
      <c r="F792" s="296">
        <f t="shared" ref="F792:F793" si="194">F793</f>
        <v>5041</v>
      </c>
    </row>
    <row r="793" s="268" customFormat="1" ht="12.75" spans="1:6">
      <c r="A793" s="347" t="s">
        <v>630</v>
      </c>
      <c r="B793" s="355" t="s">
        <v>625</v>
      </c>
      <c r="C793" s="355" t="s">
        <v>248</v>
      </c>
      <c r="D793" s="355" t="s">
        <v>656</v>
      </c>
      <c r="E793" s="372">
        <v>310</v>
      </c>
      <c r="F793" s="296">
        <f t="shared" si="194"/>
        <v>5041</v>
      </c>
    </row>
    <row r="794" s="268" customFormat="1" ht="22.5" spans="1:6">
      <c r="A794" s="346" t="s">
        <v>651</v>
      </c>
      <c r="B794" s="355" t="s">
        <v>625</v>
      </c>
      <c r="C794" s="355" t="s">
        <v>248</v>
      </c>
      <c r="D794" s="355" t="s">
        <v>656</v>
      </c>
      <c r="E794" s="372">
        <v>313</v>
      </c>
      <c r="F794" s="296">
        <f>'Пр 7 вед'!G158</f>
        <v>5041</v>
      </c>
    </row>
    <row r="795" s="268" customFormat="1" ht="33.75" spans="1:6">
      <c r="A795" s="347" t="s">
        <v>657</v>
      </c>
      <c r="B795" s="355" t="s">
        <v>625</v>
      </c>
      <c r="C795" s="355" t="s">
        <v>248</v>
      </c>
      <c r="D795" s="355" t="s">
        <v>658</v>
      </c>
      <c r="E795" s="355"/>
      <c r="F795" s="296">
        <f t="shared" ref="F795:F798" si="195">F796</f>
        <v>40</v>
      </c>
    </row>
    <row r="796" s="268" customFormat="1" ht="33.75" spans="1:6">
      <c r="A796" s="347" t="s">
        <v>659</v>
      </c>
      <c r="B796" s="355" t="s">
        <v>625</v>
      </c>
      <c r="C796" s="355" t="s">
        <v>248</v>
      </c>
      <c r="D796" s="355" t="s">
        <v>660</v>
      </c>
      <c r="E796" s="355"/>
      <c r="F796" s="296">
        <f t="shared" si="195"/>
        <v>40</v>
      </c>
    </row>
    <row r="797" s="148" customFormat="1" ht="12.75" spans="1:6">
      <c r="A797" s="347" t="s">
        <v>242</v>
      </c>
      <c r="B797" s="355" t="s">
        <v>625</v>
      </c>
      <c r="C797" s="355" t="s">
        <v>248</v>
      </c>
      <c r="D797" s="355" t="s">
        <v>660</v>
      </c>
      <c r="E797" s="355" t="s">
        <v>629</v>
      </c>
      <c r="F797" s="296">
        <f t="shared" si="195"/>
        <v>40</v>
      </c>
    </row>
    <row r="798" s="148" customFormat="1" ht="12.75" spans="1:6">
      <c r="A798" s="347" t="s">
        <v>630</v>
      </c>
      <c r="B798" s="355" t="s">
        <v>625</v>
      </c>
      <c r="C798" s="355" t="s">
        <v>248</v>
      </c>
      <c r="D798" s="355" t="s">
        <v>660</v>
      </c>
      <c r="E798" s="372">
        <v>310</v>
      </c>
      <c r="F798" s="296">
        <f t="shared" si="195"/>
        <v>40</v>
      </c>
    </row>
    <row r="799" s="148" customFormat="1" ht="22.5" spans="1:6">
      <c r="A799" s="346" t="s">
        <v>651</v>
      </c>
      <c r="B799" s="355" t="s">
        <v>625</v>
      </c>
      <c r="C799" s="355" t="s">
        <v>248</v>
      </c>
      <c r="D799" s="355" t="s">
        <v>660</v>
      </c>
      <c r="E799" s="372">
        <v>313</v>
      </c>
      <c r="F799" s="296">
        <f>'Пр 7 вед'!G163</f>
        <v>40</v>
      </c>
    </row>
    <row r="800" s="148" customFormat="1" ht="22.5" spans="1:6">
      <c r="A800" s="345" t="s">
        <v>661</v>
      </c>
      <c r="B800" s="355" t="s">
        <v>625</v>
      </c>
      <c r="C800" s="355" t="s">
        <v>248</v>
      </c>
      <c r="D800" s="355" t="s">
        <v>662</v>
      </c>
      <c r="E800" s="372"/>
      <c r="F800" s="296">
        <f>F801+F808</f>
        <v>4500</v>
      </c>
    </row>
    <row r="801" s="148" customFormat="1" ht="12.75" spans="1:6">
      <c r="A801" s="342" t="s">
        <v>663</v>
      </c>
      <c r="B801" s="355" t="s">
        <v>625</v>
      </c>
      <c r="C801" s="355" t="s">
        <v>248</v>
      </c>
      <c r="D801" s="344" t="s">
        <v>664</v>
      </c>
      <c r="E801" s="343"/>
      <c r="F801" s="296">
        <f t="shared" ref="F801" si="196">F805+F802</f>
        <v>4500</v>
      </c>
    </row>
    <row r="802" s="148" customFormat="1" ht="12.75" spans="1:6">
      <c r="A802" s="345" t="s">
        <v>255</v>
      </c>
      <c r="B802" s="343" t="s">
        <v>625</v>
      </c>
      <c r="C802" s="344" t="s">
        <v>248</v>
      </c>
      <c r="D802" s="344" t="s">
        <v>664</v>
      </c>
      <c r="E802" s="343" t="s">
        <v>279</v>
      </c>
      <c r="F802" s="296">
        <f t="shared" ref="F802" si="197">SUM(F803)</f>
        <v>45</v>
      </c>
    </row>
    <row r="803" s="148" customFormat="1" ht="22.5" spans="1:6">
      <c r="A803" s="345" t="s">
        <v>256</v>
      </c>
      <c r="B803" s="343" t="s">
        <v>625</v>
      </c>
      <c r="C803" s="344" t="s">
        <v>248</v>
      </c>
      <c r="D803" s="344" t="s">
        <v>664</v>
      </c>
      <c r="E803" s="343" t="s">
        <v>280</v>
      </c>
      <c r="F803" s="296">
        <f t="shared" ref="F803" si="198">F804</f>
        <v>45</v>
      </c>
    </row>
    <row r="804" s="148" customFormat="1" ht="12.75" spans="1:6">
      <c r="A804" s="346" t="s">
        <v>258</v>
      </c>
      <c r="B804" s="343" t="s">
        <v>625</v>
      </c>
      <c r="C804" s="344" t="s">
        <v>248</v>
      </c>
      <c r="D804" s="344" t="s">
        <v>664</v>
      </c>
      <c r="E804" s="343" t="s">
        <v>259</v>
      </c>
      <c r="F804" s="296">
        <f>'Пр 7 вед'!G168</f>
        <v>45</v>
      </c>
    </row>
    <row r="805" s="271" customFormat="1" ht="12" spans="1:6">
      <c r="A805" s="347" t="s">
        <v>242</v>
      </c>
      <c r="B805" s="355" t="s">
        <v>625</v>
      </c>
      <c r="C805" s="355" t="s">
        <v>248</v>
      </c>
      <c r="D805" s="344" t="s">
        <v>664</v>
      </c>
      <c r="E805" s="355" t="s">
        <v>629</v>
      </c>
      <c r="F805" s="296">
        <f t="shared" ref="F805:F806" si="199">F806</f>
        <v>4455</v>
      </c>
    </row>
    <row r="806" s="148" customFormat="1" ht="33.75" spans="1:6">
      <c r="A806" s="345" t="s">
        <v>243</v>
      </c>
      <c r="B806" s="355" t="s">
        <v>625</v>
      </c>
      <c r="C806" s="355" t="s">
        <v>248</v>
      </c>
      <c r="D806" s="344" t="s">
        <v>664</v>
      </c>
      <c r="E806" s="372">
        <v>320</v>
      </c>
      <c r="F806" s="296">
        <f t="shared" si="199"/>
        <v>4455</v>
      </c>
    </row>
    <row r="807" s="148" customFormat="1" ht="22.5" spans="1:6">
      <c r="A807" s="346" t="s">
        <v>244</v>
      </c>
      <c r="B807" s="355" t="s">
        <v>625</v>
      </c>
      <c r="C807" s="355" t="s">
        <v>248</v>
      </c>
      <c r="D807" s="344" t="s">
        <v>664</v>
      </c>
      <c r="E807" s="372">
        <v>321</v>
      </c>
      <c r="F807" s="296">
        <f>'Пр 7 вед'!G171</f>
        <v>4455</v>
      </c>
    </row>
    <row r="808" s="148" customFormat="1" ht="12.75" spans="1:6">
      <c r="A808" s="346" t="s">
        <v>663</v>
      </c>
      <c r="B808" s="355" t="s">
        <v>625</v>
      </c>
      <c r="C808" s="355" t="s">
        <v>248</v>
      </c>
      <c r="D808" s="344" t="s">
        <v>665</v>
      </c>
      <c r="E808" s="372"/>
      <c r="F808" s="296">
        <f>F809+F812</f>
        <v>0</v>
      </c>
    </row>
    <row r="809" s="148" customFormat="1" ht="12.75" spans="1:6">
      <c r="A809" s="346" t="s">
        <v>255</v>
      </c>
      <c r="B809" s="355" t="s">
        <v>625</v>
      </c>
      <c r="C809" s="355" t="s">
        <v>248</v>
      </c>
      <c r="D809" s="344" t="s">
        <v>665</v>
      </c>
      <c r="E809" s="372" t="s">
        <v>279</v>
      </c>
      <c r="F809" s="296">
        <f t="shared" ref="F809:F810" si="200">F810</f>
        <v>0</v>
      </c>
    </row>
    <row r="810" s="148" customFormat="1" ht="22.5" spans="1:6">
      <c r="A810" s="346" t="s">
        <v>256</v>
      </c>
      <c r="B810" s="355" t="s">
        <v>625</v>
      </c>
      <c r="C810" s="355" t="s">
        <v>248</v>
      </c>
      <c r="D810" s="344" t="s">
        <v>665</v>
      </c>
      <c r="E810" s="372" t="s">
        <v>280</v>
      </c>
      <c r="F810" s="296">
        <f t="shared" si="200"/>
        <v>0</v>
      </c>
    </row>
    <row r="811" s="148" customFormat="1" ht="12.75" spans="1:6">
      <c r="A811" s="346" t="s">
        <v>258</v>
      </c>
      <c r="B811" s="355" t="s">
        <v>625</v>
      </c>
      <c r="C811" s="355" t="s">
        <v>248</v>
      </c>
      <c r="D811" s="344" t="s">
        <v>665</v>
      </c>
      <c r="E811" s="372" t="s">
        <v>259</v>
      </c>
      <c r="F811" s="296">
        <f>'Пр 7 вед'!G175</f>
        <v>0</v>
      </c>
    </row>
    <row r="812" s="148" customFormat="1" ht="12.75" spans="1:6">
      <c r="A812" s="347" t="s">
        <v>242</v>
      </c>
      <c r="B812" s="355" t="s">
        <v>625</v>
      </c>
      <c r="C812" s="355" t="s">
        <v>248</v>
      </c>
      <c r="D812" s="344" t="s">
        <v>665</v>
      </c>
      <c r="E812" s="372">
        <v>300</v>
      </c>
      <c r="F812" s="296">
        <f>F813</f>
        <v>0</v>
      </c>
    </row>
    <row r="813" s="271" customFormat="1" ht="33.75" spans="1:6">
      <c r="A813" s="345" t="s">
        <v>243</v>
      </c>
      <c r="B813" s="355" t="s">
        <v>625</v>
      </c>
      <c r="C813" s="355" t="s">
        <v>248</v>
      </c>
      <c r="D813" s="344" t="s">
        <v>665</v>
      </c>
      <c r="E813" s="372">
        <v>320</v>
      </c>
      <c r="F813" s="296">
        <f>F814</f>
        <v>0</v>
      </c>
    </row>
    <row r="814" s="271" customFormat="1" ht="22.5" spans="1:6">
      <c r="A814" s="346" t="s">
        <v>244</v>
      </c>
      <c r="B814" s="355" t="s">
        <v>625</v>
      </c>
      <c r="C814" s="355" t="s">
        <v>248</v>
      </c>
      <c r="D814" s="344" t="s">
        <v>665</v>
      </c>
      <c r="E814" s="372">
        <v>321</v>
      </c>
      <c r="F814" s="296">
        <f>'Пр 7 вед'!G178</f>
        <v>0</v>
      </c>
    </row>
    <row r="815" s="271" customFormat="1" ht="31.5" spans="1:6">
      <c r="A815" s="349" t="s">
        <v>666</v>
      </c>
      <c r="B815" s="373">
        <v>10</v>
      </c>
      <c r="C815" s="373" t="s">
        <v>248</v>
      </c>
      <c r="D815" s="338" t="s">
        <v>382</v>
      </c>
      <c r="E815" s="374"/>
      <c r="F815" s="290">
        <f t="shared" ref="F815:F818" si="201">F816</f>
        <v>0</v>
      </c>
    </row>
    <row r="816" s="271" customFormat="1" ht="22.5" spans="1:6">
      <c r="A816" s="346" t="s">
        <v>667</v>
      </c>
      <c r="B816" s="355">
        <v>10</v>
      </c>
      <c r="C816" s="355" t="s">
        <v>248</v>
      </c>
      <c r="D816" s="344" t="s">
        <v>668</v>
      </c>
      <c r="E816" s="372"/>
      <c r="F816" s="296">
        <f t="shared" si="201"/>
        <v>0</v>
      </c>
    </row>
    <row r="817" s="271" customFormat="1" ht="12" spans="1:6">
      <c r="A817" s="346" t="s">
        <v>242</v>
      </c>
      <c r="B817" s="355">
        <v>10</v>
      </c>
      <c r="C817" s="355" t="s">
        <v>248</v>
      </c>
      <c r="D817" s="344" t="s">
        <v>668</v>
      </c>
      <c r="E817" s="372">
        <v>300</v>
      </c>
      <c r="F817" s="296">
        <f t="shared" si="201"/>
        <v>0</v>
      </c>
    </row>
    <row r="818" s="271" customFormat="1" ht="12" spans="1:6">
      <c r="A818" s="346" t="s">
        <v>623</v>
      </c>
      <c r="B818" s="355">
        <v>10</v>
      </c>
      <c r="C818" s="355" t="s">
        <v>248</v>
      </c>
      <c r="D818" s="344" t="s">
        <v>668</v>
      </c>
      <c r="E818" s="372">
        <v>320</v>
      </c>
      <c r="F818" s="296">
        <f t="shared" si="201"/>
        <v>0</v>
      </c>
    </row>
    <row r="819" s="271" customFormat="1" ht="12" spans="1:6">
      <c r="A819" s="346" t="s">
        <v>669</v>
      </c>
      <c r="B819" s="355">
        <v>10</v>
      </c>
      <c r="C819" s="355" t="s">
        <v>248</v>
      </c>
      <c r="D819" s="344" t="s">
        <v>668</v>
      </c>
      <c r="E819" s="372">
        <v>322</v>
      </c>
      <c r="F819" s="296">
        <f>'Пр 7 вед'!G891</f>
        <v>0</v>
      </c>
    </row>
    <row r="820" s="148" customFormat="1" ht="21" spans="1:6">
      <c r="A820" s="334" t="s">
        <v>670</v>
      </c>
      <c r="B820" s="337">
        <v>10</v>
      </c>
      <c r="C820" s="338" t="s">
        <v>248</v>
      </c>
      <c r="D820" s="338" t="s">
        <v>671</v>
      </c>
      <c r="E820" s="337"/>
      <c r="F820" s="290">
        <f>F821+F828+F835+F842+F846+F850</f>
        <v>1080</v>
      </c>
    </row>
    <row r="821" s="148" customFormat="1" ht="22.5" spans="1:6">
      <c r="A821" s="342" t="s">
        <v>672</v>
      </c>
      <c r="B821" s="340">
        <v>10</v>
      </c>
      <c r="C821" s="341" t="s">
        <v>248</v>
      </c>
      <c r="D821" s="344" t="s">
        <v>673</v>
      </c>
      <c r="E821" s="340"/>
      <c r="F821" s="295">
        <f>F822+F825</f>
        <v>130</v>
      </c>
    </row>
    <row r="822" s="148" customFormat="1" ht="12.75" spans="1:6">
      <c r="A822" s="345" t="s">
        <v>255</v>
      </c>
      <c r="B822" s="343">
        <v>10</v>
      </c>
      <c r="C822" s="344" t="s">
        <v>248</v>
      </c>
      <c r="D822" s="344" t="s">
        <v>673</v>
      </c>
      <c r="E822" s="343" t="s">
        <v>279</v>
      </c>
      <c r="F822" s="296">
        <f t="shared" ref="F822:F823" si="202">F823</f>
        <v>100</v>
      </c>
    </row>
    <row r="823" s="271" customFormat="1" ht="22.5" spans="1:6">
      <c r="A823" s="345" t="s">
        <v>256</v>
      </c>
      <c r="B823" s="343">
        <v>10</v>
      </c>
      <c r="C823" s="344" t="s">
        <v>248</v>
      </c>
      <c r="D823" s="344" t="s">
        <v>673</v>
      </c>
      <c r="E823" s="343" t="s">
        <v>280</v>
      </c>
      <c r="F823" s="296">
        <f t="shared" si="202"/>
        <v>100</v>
      </c>
    </row>
    <row r="824" s="271" customFormat="1" ht="12" spans="1:6">
      <c r="A824" s="346" t="s">
        <v>258</v>
      </c>
      <c r="B824" s="343">
        <v>10</v>
      </c>
      <c r="C824" s="344" t="s">
        <v>248</v>
      </c>
      <c r="D824" s="344" t="s">
        <v>673</v>
      </c>
      <c r="E824" s="343" t="s">
        <v>259</v>
      </c>
      <c r="F824" s="298">
        <f>'Пр 7 вед'!G896</f>
        <v>100</v>
      </c>
    </row>
    <row r="825" s="271" customFormat="1" ht="12" spans="1:6">
      <c r="A825" s="347" t="s">
        <v>242</v>
      </c>
      <c r="B825" s="343">
        <v>10</v>
      </c>
      <c r="C825" s="344" t="s">
        <v>248</v>
      </c>
      <c r="D825" s="344" t="s">
        <v>673</v>
      </c>
      <c r="E825" s="343">
        <v>300</v>
      </c>
      <c r="F825" s="298">
        <f>F826</f>
        <v>30</v>
      </c>
    </row>
    <row r="826" s="271" customFormat="1" ht="12" spans="1:6">
      <c r="A826" s="347" t="s">
        <v>623</v>
      </c>
      <c r="B826" s="343">
        <v>10</v>
      </c>
      <c r="C826" s="344" t="s">
        <v>248</v>
      </c>
      <c r="D826" s="344" t="s">
        <v>673</v>
      </c>
      <c r="E826" s="343">
        <v>320</v>
      </c>
      <c r="F826" s="298">
        <f>F827</f>
        <v>30</v>
      </c>
    </row>
    <row r="827" s="271" customFormat="1" ht="22.5" spans="1:6">
      <c r="A827" s="347" t="s">
        <v>244</v>
      </c>
      <c r="B827" s="343">
        <v>10</v>
      </c>
      <c r="C827" s="344" t="s">
        <v>248</v>
      </c>
      <c r="D827" s="344" t="s">
        <v>673</v>
      </c>
      <c r="E827" s="343">
        <v>321</v>
      </c>
      <c r="F827" s="298">
        <f>'Пр 7 вед'!G899</f>
        <v>30</v>
      </c>
    </row>
    <row r="828" s="271" customFormat="1" ht="22.5" spans="1:6">
      <c r="A828" s="342" t="s">
        <v>674</v>
      </c>
      <c r="B828" s="343">
        <v>10</v>
      </c>
      <c r="C828" s="344" t="s">
        <v>248</v>
      </c>
      <c r="D828" s="344" t="s">
        <v>675</v>
      </c>
      <c r="E828" s="343"/>
      <c r="F828" s="298">
        <f t="shared" ref="F828" si="203">F832+F829</f>
        <v>140</v>
      </c>
    </row>
    <row r="829" s="271" customFormat="1" ht="12" spans="1:6">
      <c r="A829" s="345" t="s">
        <v>255</v>
      </c>
      <c r="B829" s="343">
        <v>10</v>
      </c>
      <c r="C829" s="344" t="s">
        <v>248</v>
      </c>
      <c r="D829" s="344" t="s">
        <v>675</v>
      </c>
      <c r="E829" s="343" t="s">
        <v>279</v>
      </c>
      <c r="F829" s="298">
        <f t="shared" ref="F829:F830" si="204">F830</f>
        <v>40</v>
      </c>
    </row>
    <row r="830" s="271" customFormat="1" ht="22.5" spans="1:6">
      <c r="A830" s="345" t="s">
        <v>256</v>
      </c>
      <c r="B830" s="343">
        <v>10</v>
      </c>
      <c r="C830" s="344" t="s">
        <v>248</v>
      </c>
      <c r="D830" s="344" t="s">
        <v>675</v>
      </c>
      <c r="E830" s="343" t="s">
        <v>280</v>
      </c>
      <c r="F830" s="298">
        <f t="shared" si="204"/>
        <v>40</v>
      </c>
    </row>
    <row r="831" s="271" customFormat="1" ht="12" spans="1:6">
      <c r="A831" s="346" t="s">
        <v>258</v>
      </c>
      <c r="B831" s="343">
        <v>10</v>
      </c>
      <c r="C831" s="344" t="s">
        <v>248</v>
      </c>
      <c r="D831" s="344" t="s">
        <v>675</v>
      </c>
      <c r="E831" s="343" t="s">
        <v>259</v>
      </c>
      <c r="F831" s="298">
        <f>'Пр 7 вед'!G903</f>
        <v>40</v>
      </c>
    </row>
    <row r="832" s="148" customFormat="1" ht="12.75" spans="1:6">
      <c r="A832" s="347" t="s">
        <v>242</v>
      </c>
      <c r="B832" s="343">
        <v>10</v>
      </c>
      <c r="C832" s="344" t="s">
        <v>248</v>
      </c>
      <c r="D832" s="344" t="s">
        <v>675</v>
      </c>
      <c r="E832" s="343">
        <v>300</v>
      </c>
      <c r="F832" s="298">
        <f t="shared" ref="F832:F833" si="205">F833</f>
        <v>100</v>
      </c>
    </row>
    <row r="833" s="148" customFormat="1" ht="12.75" spans="1:6">
      <c r="A833" s="347" t="s">
        <v>623</v>
      </c>
      <c r="B833" s="343">
        <v>10</v>
      </c>
      <c r="C833" s="344" t="s">
        <v>248</v>
      </c>
      <c r="D833" s="344" t="s">
        <v>675</v>
      </c>
      <c r="E833" s="343">
        <v>320</v>
      </c>
      <c r="F833" s="298">
        <f t="shared" si="205"/>
        <v>100</v>
      </c>
    </row>
    <row r="834" s="148" customFormat="1" ht="22.5" spans="1:6">
      <c r="A834" s="347" t="s">
        <v>244</v>
      </c>
      <c r="B834" s="343">
        <v>10</v>
      </c>
      <c r="C834" s="344" t="s">
        <v>248</v>
      </c>
      <c r="D834" s="344" t="s">
        <v>675</v>
      </c>
      <c r="E834" s="343">
        <v>321</v>
      </c>
      <c r="F834" s="298">
        <f>'Пр 7 вед'!G906</f>
        <v>100</v>
      </c>
    </row>
    <row r="835" s="148" customFormat="1" ht="22.5" spans="1:6">
      <c r="A835" s="342" t="s">
        <v>676</v>
      </c>
      <c r="B835" s="340">
        <v>10</v>
      </c>
      <c r="C835" s="341" t="s">
        <v>248</v>
      </c>
      <c r="D835" s="344" t="s">
        <v>677</v>
      </c>
      <c r="E835" s="340"/>
      <c r="F835" s="295">
        <f>F836+F839</f>
        <v>330</v>
      </c>
    </row>
    <row r="836" s="148" customFormat="1" ht="12.75" spans="1:6">
      <c r="A836" s="345" t="s">
        <v>255</v>
      </c>
      <c r="B836" s="343">
        <v>10</v>
      </c>
      <c r="C836" s="344" t="s">
        <v>248</v>
      </c>
      <c r="D836" s="344" t="s">
        <v>677</v>
      </c>
      <c r="E836" s="343" t="s">
        <v>279</v>
      </c>
      <c r="F836" s="296">
        <f>F837</f>
        <v>330</v>
      </c>
    </row>
    <row r="837" s="148" customFormat="1" ht="22.5" spans="1:6">
      <c r="A837" s="345" t="s">
        <v>256</v>
      </c>
      <c r="B837" s="343">
        <v>10</v>
      </c>
      <c r="C837" s="344" t="s">
        <v>248</v>
      </c>
      <c r="D837" s="344" t="s">
        <v>677</v>
      </c>
      <c r="E837" s="343" t="s">
        <v>280</v>
      </c>
      <c r="F837" s="296">
        <f>F838</f>
        <v>330</v>
      </c>
    </row>
    <row r="838" s="148" customFormat="1" ht="12.75" spans="1:6">
      <c r="A838" s="346" t="s">
        <v>258</v>
      </c>
      <c r="B838" s="343">
        <v>10</v>
      </c>
      <c r="C838" s="344" t="s">
        <v>248</v>
      </c>
      <c r="D838" s="344" t="s">
        <v>677</v>
      </c>
      <c r="E838" s="343" t="s">
        <v>259</v>
      </c>
      <c r="F838" s="298">
        <f>'Пр 7 вед'!G910</f>
        <v>330</v>
      </c>
    </row>
    <row r="839" s="148" customFormat="1" ht="12.75" spans="1:6">
      <c r="A839" s="347" t="s">
        <v>242</v>
      </c>
      <c r="B839" s="343">
        <v>10</v>
      </c>
      <c r="C839" s="344" t="s">
        <v>248</v>
      </c>
      <c r="D839" s="344" t="s">
        <v>677</v>
      </c>
      <c r="E839" s="343">
        <v>300</v>
      </c>
      <c r="F839" s="298">
        <f>F840</f>
        <v>0</v>
      </c>
    </row>
    <row r="840" s="148" customFormat="1" ht="12.75" spans="1:6">
      <c r="A840" s="347" t="s">
        <v>623</v>
      </c>
      <c r="B840" s="343">
        <v>10</v>
      </c>
      <c r="C840" s="344" t="s">
        <v>248</v>
      </c>
      <c r="D840" s="344" t="s">
        <v>677</v>
      </c>
      <c r="E840" s="343">
        <v>320</v>
      </c>
      <c r="F840" s="298">
        <f>F841</f>
        <v>0</v>
      </c>
    </row>
    <row r="841" s="148" customFormat="1" ht="22.5" spans="1:6">
      <c r="A841" s="347" t="s">
        <v>244</v>
      </c>
      <c r="B841" s="343">
        <v>10</v>
      </c>
      <c r="C841" s="344" t="s">
        <v>248</v>
      </c>
      <c r="D841" s="344" t="s">
        <v>677</v>
      </c>
      <c r="E841" s="343">
        <v>321</v>
      </c>
      <c r="F841" s="298"/>
    </row>
    <row r="842" s="148" customFormat="1" ht="22.5" spans="1:6">
      <c r="A842" s="342" t="s">
        <v>678</v>
      </c>
      <c r="B842" s="340">
        <v>10</v>
      </c>
      <c r="C842" s="341" t="s">
        <v>248</v>
      </c>
      <c r="D842" s="344" t="s">
        <v>679</v>
      </c>
      <c r="E842" s="340"/>
      <c r="F842" s="295">
        <f t="shared" ref="F842:F844" si="206">F843</f>
        <v>0</v>
      </c>
    </row>
    <row r="843" s="148" customFormat="1" ht="12.75" spans="1:6">
      <c r="A843" s="345" t="s">
        <v>255</v>
      </c>
      <c r="B843" s="343">
        <v>10</v>
      </c>
      <c r="C843" s="344" t="s">
        <v>248</v>
      </c>
      <c r="D843" s="344" t="s">
        <v>679</v>
      </c>
      <c r="E843" s="343" t="s">
        <v>279</v>
      </c>
      <c r="F843" s="296">
        <f t="shared" si="206"/>
        <v>0</v>
      </c>
    </row>
    <row r="844" s="148" customFormat="1" ht="22.5" spans="1:6">
      <c r="A844" s="345" t="s">
        <v>256</v>
      </c>
      <c r="B844" s="343">
        <v>10</v>
      </c>
      <c r="C844" s="344" t="s">
        <v>248</v>
      </c>
      <c r="D844" s="344" t="s">
        <v>679</v>
      </c>
      <c r="E844" s="343" t="s">
        <v>280</v>
      </c>
      <c r="F844" s="296">
        <f t="shared" si="206"/>
        <v>0</v>
      </c>
    </row>
    <row r="845" s="148" customFormat="1" ht="12.75" spans="1:6">
      <c r="A845" s="346" t="s">
        <v>258</v>
      </c>
      <c r="B845" s="343">
        <v>10</v>
      </c>
      <c r="C845" s="344" t="s">
        <v>248</v>
      </c>
      <c r="D845" s="344" t="s">
        <v>679</v>
      </c>
      <c r="E845" s="343" t="s">
        <v>259</v>
      </c>
      <c r="F845" s="298">
        <f>'Пр 7 вед'!G916</f>
        <v>0</v>
      </c>
    </row>
    <row r="846" s="148" customFormat="1" ht="12.75" spans="1:6">
      <c r="A846" s="342" t="s">
        <v>680</v>
      </c>
      <c r="B846" s="340">
        <v>10</v>
      </c>
      <c r="C846" s="341" t="s">
        <v>248</v>
      </c>
      <c r="D846" s="344" t="s">
        <v>681</v>
      </c>
      <c r="E846" s="340"/>
      <c r="F846" s="295">
        <f t="shared" ref="F846:F848" si="207">F847</f>
        <v>432</v>
      </c>
    </row>
    <row r="847" s="148" customFormat="1" ht="12.75" spans="1:6">
      <c r="A847" s="345" t="s">
        <v>255</v>
      </c>
      <c r="B847" s="343">
        <v>10</v>
      </c>
      <c r="C847" s="344" t="s">
        <v>248</v>
      </c>
      <c r="D847" s="344" t="s">
        <v>681</v>
      </c>
      <c r="E847" s="343" t="s">
        <v>279</v>
      </c>
      <c r="F847" s="296">
        <f t="shared" si="207"/>
        <v>432</v>
      </c>
    </row>
    <row r="848" s="148" customFormat="1" ht="22.5" spans="1:6">
      <c r="A848" s="345" t="s">
        <v>256</v>
      </c>
      <c r="B848" s="343">
        <v>10</v>
      </c>
      <c r="C848" s="344" t="s">
        <v>248</v>
      </c>
      <c r="D848" s="344" t="s">
        <v>681</v>
      </c>
      <c r="E848" s="343" t="s">
        <v>280</v>
      </c>
      <c r="F848" s="296">
        <f t="shared" si="207"/>
        <v>432</v>
      </c>
    </row>
    <row r="849" s="148" customFormat="1" ht="12.75" spans="1:6">
      <c r="A849" s="346" t="s">
        <v>258</v>
      </c>
      <c r="B849" s="343">
        <v>10</v>
      </c>
      <c r="C849" s="344" t="s">
        <v>248</v>
      </c>
      <c r="D849" s="344" t="s">
        <v>681</v>
      </c>
      <c r="E849" s="343" t="s">
        <v>259</v>
      </c>
      <c r="F849" s="298">
        <f>'Пр 7 вед'!G920</f>
        <v>432</v>
      </c>
    </row>
    <row r="850" s="148" customFormat="1" ht="12.75" spans="1:6">
      <c r="A850" s="352" t="s">
        <v>682</v>
      </c>
      <c r="B850" s="340">
        <v>10</v>
      </c>
      <c r="C850" s="341" t="s">
        <v>248</v>
      </c>
      <c r="D850" s="344" t="s">
        <v>683</v>
      </c>
      <c r="E850" s="340"/>
      <c r="F850" s="295">
        <f t="shared" ref="F850:F852" si="208">F851</f>
        <v>48</v>
      </c>
    </row>
    <row r="851" s="148" customFormat="1" ht="12.75" spans="1:6">
      <c r="A851" s="345" t="s">
        <v>255</v>
      </c>
      <c r="B851" s="343">
        <v>10</v>
      </c>
      <c r="C851" s="344" t="s">
        <v>248</v>
      </c>
      <c r="D851" s="344" t="s">
        <v>683</v>
      </c>
      <c r="E851" s="343" t="s">
        <v>279</v>
      </c>
      <c r="F851" s="296">
        <f t="shared" si="208"/>
        <v>48</v>
      </c>
    </row>
    <row r="852" s="148" customFormat="1" ht="22.5" spans="1:6">
      <c r="A852" s="345" t="s">
        <v>256</v>
      </c>
      <c r="B852" s="343">
        <v>10</v>
      </c>
      <c r="C852" s="344" t="s">
        <v>248</v>
      </c>
      <c r="D852" s="344" t="s">
        <v>683</v>
      </c>
      <c r="E852" s="343" t="s">
        <v>280</v>
      </c>
      <c r="F852" s="296">
        <f t="shared" si="208"/>
        <v>48</v>
      </c>
    </row>
    <row r="853" s="148" customFormat="1" ht="12.75" spans="1:6">
      <c r="A853" s="346" t="s">
        <v>258</v>
      </c>
      <c r="B853" s="343">
        <v>10</v>
      </c>
      <c r="C853" s="344" t="s">
        <v>248</v>
      </c>
      <c r="D853" s="344" t="s">
        <v>683</v>
      </c>
      <c r="E853" s="343" t="s">
        <v>259</v>
      </c>
      <c r="F853" s="298">
        <f>'Пр 7 вед'!G924</f>
        <v>48</v>
      </c>
    </row>
    <row r="854" s="148" customFormat="1" ht="33.75" spans="1:6">
      <c r="A854" s="346" t="s">
        <v>684</v>
      </c>
      <c r="B854" s="343">
        <v>10</v>
      </c>
      <c r="C854" s="344" t="s">
        <v>248</v>
      </c>
      <c r="D854" s="344" t="s">
        <v>685</v>
      </c>
      <c r="E854" s="343"/>
      <c r="F854" s="296">
        <f>+F856</f>
        <v>7601.996</v>
      </c>
    </row>
    <row r="855" s="271" customFormat="1" ht="33.75" spans="1:6">
      <c r="A855" s="346" t="s">
        <v>686</v>
      </c>
      <c r="B855" s="343">
        <v>10</v>
      </c>
      <c r="C855" s="344" t="s">
        <v>248</v>
      </c>
      <c r="D855" s="344" t="s">
        <v>685</v>
      </c>
      <c r="E855" s="343"/>
      <c r="F855" s="296">
        <f t="shared" ref="F855:F857" si="209">F856</f>
        <v>7601.996</v>
      </c>
    </row>
    <row r="856" s="271" customFormat="1" ht="12" spans="1:6">
      <c r="A856" s="346" t="s">
        <v>242</v>
      </c>
      <c r="B856" s="343">
        <v>10</v>
      </c>
      <c r="C856" s="344" t="s">
        <v>248</v>
      </c>
      <c r="D856" s="344" t="s">
        <v>685</v>
      </c>
      <c r="E856" s="343">
        <v>300</v>
      </c>
      <c r="F856" s="296">
        <f t="shared" si="209"/>
        <v>7601.996</v>
      </c>
    </row>
    <row r="857" s="271" customFormat="1" ht="33.75" spans="1:6">
      <c r="A857" s="346" t="s">
        <v>243</v>
      </c>
      <c r="B857" s="343">
        <v>10</v>
      </c>
      <c r="C857" s="344" t="s">
        <v>248</v>
      </c>
      <c r="D857" s="344" t="s">
        <v>685</v>
      </c>
      <c r="E857" s="343">
        <v>320</v>
      </c>
      <c r="F857" s="296">
        <f t="shared" si="209"/>
        <v>7601.996</v>
      </c>
    </row>
    <row r="858" s="148" customFormat="1" ht="22.5" spans="1:6">
      <c r="A858" s="346" t="s">
        <v>645</v>
      </c>
      <c r="B858" s="343">
        <v>10</v>
      </c>
      <c r="C858" s="344" t="s">
        <v>248</v>
      </c>
      <c r="D858" s="344" t="s">
        <v>685</v>
      </c>
      <c r="E858" s="343">
        <v>323</v>
      </c>
      <c r="F858" s="296">
        <f>'Пр 7 вед'!G245</f>
        <v>7601.996</v>
      </c>
    </row>
    <row r="859" s="148" customFormat="1" ht="12.75" spans="1:6">
      <c r="A859" s="349" t="s">
        <v>687</v>
      </c>
      <c r="B859" s="373" t="s">
        <v>625</v>
      </c>
      <c r="C859" s="373" t="s">
        <v>267</v>
      </c>
      <c r="D859" s="338"/>
      <c r="E859" s="374"/>
      <c r="F859" s="290">
        <f>F871+F860+F879+F883+F875</f>
        <v>24930.304</v>
      </c>
    </row>
    <row r="860" s="148" customFormat="1" ht="22.5" spans="1:6">
      <c r="A860" s="345" t="s">
        <v>688</v>
      </c>
      <c r="B860" s="343">
        <v>10</v>
      </c>
      <c r="C860" s="344" t="s">
        <v>267</v>
      </c>
      <c r="D860" s="344" t="s">
        <v>474</v>
      </c>
      <c r="E860" s="343"/>
      <c r="F860" s="298">
        <f>F861</f>
        <v>4536</v>
      </c>
    </row>
    <row r="861" s="148" customFormat="1" ht="12.75" spans="1:6">
      <c r="A861" s="345" t="s">
        <v>475</v>
      </c>
      <c r="B861" s="343">
        <v>10</v>
      </c>
      <c r="C861" s="344" t="s">
        <v>689</v>
      </c>
      <c r="D861" s="344" t="s">
        <v>476</v>
      </c>
      <c r="E861" s="343"/>
      <c r="F861" s="298">
        <f>F862</f>
        <v>4536</v>
      </c>
    </row>
    <row r="862" s="148" customFormat="1" ht="33.75" spans="1:6">
      <c r="A862" s="345" t="s">
        <v>690</v>
      </c>
      <c r="B862" s="343" t="s">
        <v>625</v>
      </c>
      <c r="C862" s="344" t="s">
        <v>267</v>
      </c>
      <c r="D862" s="344" t="s">
        <v>691</v>
      </c>
      <c r="E862" s="343" t="s">
        <v>226</v>
      </c>
      <c r="F862" s="296">
        <f>F864+F867</f>
        <v>4536</v>
      </c>
    </row>
    <row r="863" s="148" customFormat="1" ht="33.75" spans="1:6">
      <c r="A863" s="345" t="s">
        <v>692</v>
      </c>
      <c r="B863" s="343" t="s">
        <v>625</v>
      </c>
      <c r="C863" s="344" t="s">
        <v>267</v>
      </c>
      <c r="D863" s="344" t="s">
        <v>693</v>
      </c>
      <c r="E863" s="343"/>
      <c r="F863" s="296">
        <f t="shared" ref="F863:F865" si="210">F864</f>
        <v>3985</v>
      </c>
    </row>
    <row r="864" s="148" customFormat="1" ht="12.75" spans="1:6">
      <c r="A864" s="347" t="s">
        <v>242</v>
      </c>
      <c r="B864" s="343" t="s">
        <v>625</v>
      </c>
      <c r="C864" s="344" t="s">
        <v>267</v>
      </c>
      <c r="D864" s="344" t="s">
        <v>693</v>
      </c>
      <c r="E864" s="355" t="s">
        <v>629</v>
      </c>
      <c r="F864" s="296">
        <f t="shared" si="210"/>
        <v>3985</v>
      </c>
    </row>
    <row r="865" s="148" customFormat="1" ht="33.75" spans="1:6">
      <c r="A865" s="345" t="s">
        <v>243</v>
      </c>
      <c r="B865" s="343" t="s">
        <v>625</v>
      </c>
      <c r="C865" s="344" t="s">
        <v>267</v>
      </c>
      <c r="D865" s="344" t="s">
        <v>693</v>
      </c>
      <c r="E865" s="372">
        <v>320</v>
      </c>
      <c r="F865" s="296">
        <f t="shared" si="210"/>
        <v>3985</v>
      </c>
    </row>
    <row r="866" s="148" customFormat="1" ht="22.5" spans="1:6">
      <c r="A866" s="346" t="s">
        <v>244</v>
      </c>
      <c r="B866" s="343" t="s">
        <v>625</v>
      </c>
      <c r="C866" s="344" t="s">
        <v>267</v>
      </c>
      <c r="D866" s="344" t="s">
        <v>693</v>
      </c>
      <c r="E866" s="372">
        <v>321</v>
      </c>
      <c r="F866" s="296">
        <f>'Пр 7 вед'!G452</f>
        <v>3985</v>
      </c>
    </row>
    <row r="867" s="148" customFormat="1" ht="56.25" spans="1:6">
      <c r="A867" s="346" t="s">
        <v>694</v>
      </c>
      <c r="B867" s="343" t="s">
        <v>625</v>
      </c>
      <c r="C867" s="344" t="s">
        <v>267</v>
      </c>
      <c r="D867" s="344" t="s">
        <v>695</v>
      </c>
      <c r="E867" s="372"/>
      <c r="F867" s="242">
        <f t="shared" ref="F867:F869" si="211">F868</f>
        <v>551</v>
      </c>
    </row>
    <row r="868" s="148" customFormat="1" ht="22.5" spans="1:6">
      <c r="A868" s="345" t="s">
        <v>479</v>
      </c>
      <c r="B868" s="343" t="s">
        <v>625</v>
      </c>
      <c r="C868" s="344" t="s">
        <v>267</v>
      </c>
      <c r="D868" s="344" t="s">
        <v>695</v>
      </c>
      <c r="E868" s="372">
        <v>600</v>
      </c>
      <c r="F868" s="242">
        <f t="shared" si="211"/>
        <v>551</v>
      </c>
    </row>
    <row r="869" s="148" customFormat="1" ht="12.75" spans="1:6">
      <c r="A869" s="345" t="s">
        <v>481</v>
      </c>
      <c r="B869" s="343" t="s">
        <v>625</v>
      </c>
      <c r="C869" s="344" t="s">
        <v>267</v>
      </c>
      <c r="D869" s="344" t="s">
        <v>695</v>
      </c>
      <c r="E869" s="372">
        <v>610</v>
      </c>
      <c r="F869" s="242">
        <f t="shared" si="211"/>
        <v>551</v>
      </c>
    </row>
    <row r="870" s="148" customFormat="1" ht="12.75" spans="1:6">
      <c r="A870" s="345" t="s">
        <v>524</v>
      </c>
      <c r="B870" s="343" t="s">
        <v>625</v>
      </c>
      <c r="C870" s="344" t="s">
        <v>267</v>
      </c>
      <c r="D870" s="344" t="s">
        <v>695</v>
      </c>
      <c r="E870" s="372">
        <v>612</v>
      </c>
      <c r="F870" s="242">
        <f>'Пр 7 вед'!G456</f>
        <v>551</v>
      </c>
    </row>
    <row r="871" s="148" customFormat="1" ht="45" spans="1:6">
      <c r="A871" s="342" t="s">
        <v>172</v>
      </c>
      <c r="B871" s="343">
        <v>10</v>
      </c>
      <c r="C871" s="344" t="s">
        <v>267</v>
      </c>
      <c r="D871" s="344" t="s">
        <v>696</v>
      </c>
      <c r="E871" s="343"/>
      <c r="F871" s="296">
        <f t="shared" ref="F871" si="212">F872</f>
        <v>4182</v>
      </c>
    </row>
    <row r="872" s="278" customFormat="1" ht="12.75" spans="1:6">
      <c r="A872" s="347" t="s">
        <v>242</v>
      </c>
      <c r="B872" s="343">
        <v>10</v>
      </c>
      <c r="C872" s="344" t="s">
        <v>267</v>
      </c>
      <c r="D872" s="344" t="s">
        <v>696</v>
      </c>
      <c r="E872" s="355" t="s">
        <v>629</v>
      </c>
      <c r="F872" s="296">
        <f t="shared" ref="F872" si="213">F874</f>
        <v>4182</v>
      </c>
    </row>
    <row r="873" s="148" customFormat="1" ht="12.75" spans="1:6">
      <c r="A873" s="347" t="s">
        <v>630</v>
      </c>
      <c r="B873" s="343">
        <v>10</v>
      </c>
      <c r="C873" s="344" t="s">
        <v>267</v>
      </c>
      <c r="D873" s="344" t="s">
        <v>696</v>
      </c>
      <c r="E873" s="372">
        <v>320</v>
      </c>
      <c r="F873" s="296">
        <f t="shared" ref="F873" si="214">F874</f>
        <v>4182</v>
      </c>
    </row>
    <row r="874" s="148" customFormat="1" ht="22.5" spans="1:6">
      <c r="A874" s="346" t="s">
        <v>651</v>
      </c>
      <c r="B874" s="343">
        <v>10</v>
      </c>
      <c r="C874" s="344" t="s">
        <v>267</v>
      </c>
      <c r="D874" s="344" t="s">
        <v>696</v>
      </c>
      <c r="E874" s="372">
        <v>321</v>
      </c>
      <c r="F874" s="296">
        <f>'Пр 7 вед'!G183</f>
        <v>4182</v>
      </c>
    </row>
    <row r="875" s="148" customFormat="1" ht="67.5" spans="1:6">
      <c r="A875" s="345" t="s">
        <v>173</v>
      </c>
      <c r="B875" s="343">
        <v>10</v>
      </c>
      <c r="C875" s="344" t="s">
        <v>267</v>
      </c>
      <c r="D875" s="375" t="s">
        <v>697</v>
      </c>
      <c r="E875" s="376"/>
      <c r="F875" s="242">
        <f t="shared" ref="F875:F877" si="215">F876</f>
        <v>2900</v>
      </c>
    </row>
    <row r="876" s="148" customFormat="1" ht="12.75" spans="1:6">
      <c r="A876" s="347" t="s">
        <v>242</v>
      </c>
      <c r="B876" s="343">
        <v>10</v>
      </c>
      <c r="C876" s="344" t="s">
        <v>267</v>
      </c>
      <c r="D876" s="375" t="s">
        <v>697</v>
      </c>
      <c r="E876" s="375" t="s">
        <v>629</v>
      </c>
      <c r="F876" s="242">
        <f t="shared" si="215"/>
        <v>2900</v>
      </c>
    </row>
    <row r="877" s="148" customFormat="1" ht="33.75" spans="1:6">
      <c r="A877" s="345" t="s">
        <v>243</v>
      </c>
      <c r="B877" s="343">
        <v>10</v>
      </c>
      <c r="C877" s="344" t="s">
        <v>267</v>
      </c>
      <c r="D877" s="375" t="s">
        <v>697</v>
      </c>
      <c r="E877" s="372">
        <v>320</v>
      </c>
      <c r="F877" s="242">
        <f t="shared" si="215"/>
        <v>2900</v>
      </c>
    </row>
    <row r="878" ht="22.5" spans="1:6">
      <c r="A878" s="346" t="s">
        <v>244</v>
      </c>
      <c r="B878" s="343">
        <v>10</v>
      </c>
      <c r="C878" s="344" t="s">
        <v>267</v>
      </c>
      <c r="D878" s="375" t="s">
        <v>697</v>
      </c>
      <c r="E878" s="372">
        <v>321</v>
      </c>
      <c r="F878" s="242">
        <f>'Пр 7 вед'!G187</f>
        <v>2900</v>
      </c>
    </row>
    <row r="879" ht="33.75" spans="1:6">
      <c r="A879" s="346" t="s">
        <v>686</v>
      </c>
      <c r="B879" s="355" t="s">
        <v>625</v>
      </c>
      <c r="C879" s="355" t="s">
        <v>267</v>
      </c>
      <c r="D879" s="355" t="s">
        <v>685</v>
      </c>
      <c r="E879" s="372"/>
      <c r="F879" s="296">
        <f t="shared" ref="F879:F881" si="216">F880</f>
        <v>8738.004</v>
      </c>
    </row>
    <row r="880" ht="12" spans="1:6">
      <c r="A880" s="346" t="s">
        <v>242</v>
      </c>
      <c r="B880" s="355">
        <v>10</v>
      </c>
      <c r="C880" s="355" t="s">
        <v>267</v>
      </c>
      <c r="D880" s="355" t="s">
        <v>685</v>
      </c>
      <c r="E880" s="372">
        <v>300</v>
      </c>
      <c r="F880" s="296">
        <f t="shared" si="216"/>
        <v>8738.004</v>
      </c>
    </row>
    <row r="881" ht="33.75" spans="1:6">
      <c r="A881" s="346" t="s">
        <v>243</v>
      </c>
      <c r="B881" s="355">
        <v>10</v>
      </c>
      <c r="C881" s="355" t="s">
        <v>267</v>
      </c>
      <c r="D881" s="355" t="s">
        <v>685</v>
      </c>
      <c r="E881" s="372">
        <v>320</v>
      </c>
      <c r="F881" s="296">
        <f t="shared" si="216"/>
        <v>8738.004</v>
      </c>
    </row>
    <row r="882" ht="22.5" spans="1:6">
      <c r="A882" s="346" t="s">
        <v>244</v>
      </c>
      <c r="B882" s="355">
        <v>10</v>
      </c>
      <c r="C882" s="355" t="s">
        <v>267</v>
      </c>
      <c r="D882" s="355" t="s">
        <v>685</v>
      </c>
      <c r="E882" s="372">
        <v>321</v>
      </c>
      <c r="F882" s="296">
        <f>'Пр 7 вед'!G249</f>
        <v>8738.004</v>
      </c>
    </row>
    <row r="883" ht="31.5" spans="1:6">
      <c r="A883" s="334" t="s">
        <v>666</v>
      </c>
      <c r="B883" s="337">
        <v>10</v>
      </c>
      <c r="C883" s="338" t="s">
        <v>267</v>
      </c>
      <c r="D883" s="338" t="s">
        <v>382</v>
      </c>
      <c r="E883" s="337"/>
      <c r="F883" s="290">
        <f>+F884</f>
        <v>4574.3</v>
      </c>
    </row>
    <row r="884" s="148" customFormat="1" ht="22.5" spans="1:6">
      <c r="A884" s="352" t="s">
        <v>698</v>
      </c>
      <c r="B884" s="344" t="s">
        <v>625</v>
      </c>
      <c r="C884" s="344" t="s">
        <v>267</v>
      </c>
      <c r="D884" s="344" t="s">
        <v>699</v>
      </c>
      <c r="E884" s="343" t="s">
        <v>226</v>
      </c>
      <c r="F884" s="296">
        <f>F885</f>
        <v>4574.3</v>
      </c>
    </row>
    <row r="885" s="148" customFormat="1" ht="12.75" spans="1:6">
      <c r="A885" s="342" t="s">
        <v>700</v>
      </c>
      <c r="B885" s="344" t="s">
        <v>625</v>
      </c>
      <c r="C885" s="344" t="s">
        <v>267</v>
      </c>
      <c r="D885" s="344" t="s">
        <v>701</v>
      </c>
      <c r="E885" s="343"/>
      <c r="F885" s="296">
        <f t="shared" ref="F885:F887" si="217">F886</f>
        <v>4574.3</v>
      </c>
    </row>
    <row r="886" s="148" customFormat="1" ht="12.75" spans="1:6">
      <c r="A886" s="347" t="s">
        <v>242</v>
      </c>
      <c r="B886" s="344" t="s">
        <v>625</v>
      </c>
      <c r="C886" s="344" t="s">
        <v>267</v>
      </c>
      <c r="D886" s="344" t="s">
        <v>701</v>
      </c>
      <c r="E886" s="343">
        <v>300</v>
      </c>
      <c r="F886" s="296">
        <f t="shared" si="217"/>
        <v>4574.3</v>
      </c>
    </row>
    <row r="887" s="148" customFormat="1" ht="33.75" spans="1:6">
      <c r="A887" s="345" t="s">
        <v>243</v>
      </c>
      <c r="B887" s="344" t="s">
        <v>625</v>
      </c>
      <c r="C887" s="344" t="s">
        <v>267</v>
      </c>
      <c r="D887" s="344" t="s">
        <v>701</v>
      </c>
      <c r="E887" s="343">
        <v>320</v>
      </c>
      <c r="F887" s="296">
        <f t="shared" si="217"/>
        <v>4574.3</v>
      </c>
    </row>
    <row r="888" s="148" customFormat="1" ht="12.75" spans="1:6">
      <c r="A888" s="345" t="s">
        <v>669</v>
      </c>
      <c r="B888" s="344" t="s">
        <v>625</v>
      </c>
      <c r="C888" s="344" t="s">
        <v>267</v>
      </c>
      <c r="D888" s="344" t="s">
        <v>701</v>
      </c>
      <c r="E888" s="343">
        <v>322</v>
      </c>
      <c r="F888" s="296">
        <f>'Пр 7 вед'!G931</f>
        <v>4574.3</v>
      </c>
    </row>
    <row r="889" s="148" customFormat="1" ht="12.75" spans="1:6">
      <c r="A889" s="334" t="s">
        <v>702</v>
      </c>
      <c r="B889" s="337" t="s">
        <v>625</v>
      </c>
      <c r="C889" s="338" t="s">
        <v>290</v>
      </c>
      <c r="D889" s="338" t="s">
        <v>225</v>
      </c>
      <c r="E889" s="337" t="s">
        <v>226</v>
      </c>
      <c r="F889" s="290">
        <f>F890+F898+F919</f>
        <v>6466</v>
      </c>
    </row>
    <row r="890" s="148" customFormat="1" ht="22.5" spans="1:6">
      <c r="A890" s="345" t="s">
        <v>703</v>
      </c>
      <c r="B890" s="343">
        <v>10</v>
      </c>
      <c r="C890" s="344" t="s">
        <v>290</v>
      </c>
      <c r="D890" s="344" t="s">
        <v>634</v>
      </c>
      <c r="E890" s="343"/>
      <c r="F890" s="296">
        <f t="shared" ref="F890:F894" si="218">F891</f>
        <v>1505</v>
      </c>
    </row>
    <row r="891" s="148" customFormat="1" ht="22.5" spans="1:6">
      <c r="A891" s="345" t="s">
        <v>635</v>
      </c>
      <c r="B891" s="343" t="s">
        <v>625</v>
      </c>
      <c r="C891" s="344" t="s">
        <v>290</v>
      </c>
      <c r="D891" s="344" t="s">
        <v>636</v>
      </c>
      <c r="E891" s="343"/>
      <c r="F891" s="296">
        <f t="shared" si="218"/>
        <v>1505</v>
      </c>
    </row>
    <row r="892" s="148" customFormat="1" ht="33.75" spans="1:6">
      <c r="A892" s="345" t="s">
        <v>704</v>
      </c>
      <c r="B892" s="343" t="s">
        <v>625</v>
      </c>
      <c r="C892" s="344" t="s">
        <v>290</v>
      </c>
      <c r="D892" s="344" t="s">
        <v>705</v>
      </c>
      <c r="E892" s="343" t="s">
        <v>226</v>
      </c>
      <c r="F892" s="296">
        <f t="shared" si="218"/>
        <v>1505</v>
      </c>
    </row>
    <row r="893" s="148" customFormat="1" ht="22.5" spans="1:6">
      <c r="A893" s="345" t="s">
        <v>706</v>
      </c>
      <c r="B893" s="343" t="s">
        <v>625</v>
      </c>
      <c r="C893" s="344" t="s">
        <v>290</v>
      </c>
      <c r="D893" s="344" t="s">
        <v>707</v>
      </c>
      <c r="E893" s="343" t="s">
        <v>226</v>
      </c>
      <c r="F893" s="296">
        <f t="shared" si="218"/>
        <v>1505</v>
      </c>
    </row>
    <row r="894" s="148" customFormat="1" ht="12.75" spans="1:6">
      <c r="A894" s="345" t="s">
        <v>255</v>
      </c>
      <c r="B894" s="343" t="s">
        <v>625</v>
      </c>
      <c r="C894" s="344" t="s">
        <v>290</v>
      </c>
      <c r="D894" s="344" t="s">
        <v>707</v>
      </c>
      <c r="E894" s="343" t="s">
        <v>279</v>
      </c>
      <c r="F894" s="296">
        <f t="shared" si="218"/>
        <v>1505</v>
      </c>
    </row>
    <row r="895" s="148" customFormat="1" ht="22.5" spans="1:6">
      <c r="A895" s="345" t="s">
        <v>256</v>
      </c>
      <c r="B895" s="343" t="s">
        <v>625</v>
      </c>
      <c r="C895" s="344" t="s">
        <v>290</v>
      </c>
      <c r="D895" s="344" t="s">
        <v>707</v>
      </c>
      <c r="E895" s="343" t="s">
        <v>280</v>
      </c>
      <c r="F895" s="296">
        <f t="shared" ref="F895" si="219">F897+F896</f>
        <v>1505</v>
      </c>
    </row>
    <row r="896" s="148" customFormat="1" ht="22.5" spans="1:6">
      <c r="A896" s="346" t="s">
        <v>257</v>
      </c>
      <c r="B896" s="343" t="s">
        <v>625</v>
      </c>
      <c r="C896" s="344" t="s">
        <v>290</v>
      </c>
      <c r="D896" s="344" t="s">
        <v>707</v>
      </c>
      <c r="E896" s="343">
        <v>242</v>
      </c>
      <c r="F896" s="296">
        <f>'Пр 7 вед'!G195</f>
        <v>0</v>
      </c>
    </row>
    <row r="897" s="148" customFormat="1" ht="12.75" spans="1:6">
      <c r="A897" s="346" t="s">
        <v>258</v>
      </c>
      <c r="B897" s="343" t="s">
        <v>625</v>
      </c>
      <c r="C897" s="344" t="s">
        <v>290</v>
      </c>
      <c r="D897" s="344" t="s">
        <v>707</v>
      </c>
      <c r="E897" s="343" t="s">
        <v>259</v>
      </c>
      <c r="F897" s="296">
        <f>'Пр 7 вед'!G196</f>
        <v>1505</v>
      </c>
    </row>
    <row r="898" s="148" customFormat="1" ht="12.75" spans="1:6">
      <c r="A898" s="345" t="s">
        <v>708</v>
      </c>
      <c r="B898" s="343" t="s">
        <v>625</v>
      </c>
      <c r="C898" s="344" t="s">
        <v>290</v>
      </c>
      <c r="D898" s="344" t="s">
        <v>709</v>
      </c>
      <c r="E898" s="343"/>
      <c r="F898" s="296">
        <f>F899+F915</f>
        <v>4951</v>
      </c>
    </row>
    <row r="899" s="148" customFormat="1" ht="22.5" spans="1:6">
      <c r="A899" s="345" t="s">
        <v>710</v>
      </c>
      <c r="B899" s="343" t="s">
        <v>625</v>
      </c>
      <c r="C899" s="344" t="s">
        <v>290</v>
      </c>
      <c r="D899" s="344" t="s">
        <v>711</v>
      </c>
      <c r="E899" s="343" t="s">
        <v>226</v>
      </c>
      <c r="F899" s="296">
        <f>F900+F905+F909</f>
        <v>4821</v>
      </c>
    </row>
    <row r="900" s="148" customFormat="1" ht="12.75" spans="1:6">
      <c r="A900" s="342" t="s">
        <v>231</v>
      </c>
      <c r="B900" s="343">
        <v>10</v>
      </c>
      <c r="C900" s="344" t="s">
        <v>290</v>
      </c>
      <c r="D900" s="344" t="s">
        <v>712</v>
      </c>
      <c r="E900" s="343" t="s">
        <v>226</v>
      </c>
      <c r="F900" s="296">
        <f t="shared" ref="F900:F901" si="220">F901</f>
        <v>4371</v>
      </c>
    </row>
    <row r="901" s="148" customFormat="1" ht="33.75" spans="1:6">
      <c r="A901" s="345" t="s">
        <v>233</v>
      </c>
      <c r="B901" s="343">
        <v>10</v>
      </c>
      <c r="C901" s="344" t="s">
        <v>290</v>
      </c>
      <c r="D901" s="344" t="s">
        <v>712</v>
      </c>
      <c r="E901" s="343" t="s">
        <v>234</v>
      </c>
      <c r="F901" s="296">
        <f t="shared" si="220"/>
        <v>4371</v>
      </c>
    </row>
    <row r="902" s="148" customFormat="1" ht="12.75" spans="1:6">
      <c r="A902" s="345" t="s">
        <v>235</v>
      </c>
      <c r="B902" s="343">
        <v>10</v>
      </c>
      <c r="C902" s="344" t="s">
        <v>290</v>
      </c>
      <c r="D902" s="344" t="s">
        <v>712</v>
      </c>
      <c r="E902" s="343" t="s">
        <v>236</v>
      </c>
      <c r="F902" s="296">
        <f t="shared" ref="F902" si="221">F903+F904</f>
        <v>4371</v>
      </c>
    </row>
    <row r="903" s="148" customFormat="1" ht="12.75" spans="1:6">
      <c r="A903" s="342" t="s">
        <v>237</v>
      </c>
      <c r="B903" s="343">
        <v>10</v>
      </c>
      <c r="C903" s="344" t="s">
        <v>290</v>
      </c>
      <c r="D903" s="344" t="s">
        <v>712</v>
      </c>
      <c r="E903" s="343" t="s">
        <v>238</v>
      </c>
      <c r="F903" s="296">
        <f>'Пр 7 вед'!G202</f>
        <v>3357</v>
      </c>
    </row>
    <row r="904" s="148" customFormat="1" ht="22.5" spans="1:6">
      <c r="A904" s="342" t="s">
        <v>239</v>
      </c>
      <c r="B904" s="343">
        <v>10</v>
      </c>
      <c r="C904" s="344" t="s">
        <v>290</v>
      </c>
      <c r="D904" s="344" t="s">
        <v>712</v>
      </c>
      <c r="E904" s="343">
        <v>129</v>
      </c>
      <c r="F904" s="296">
        <f>'Пр 7 вед'!G203</f>
        <v>1014</v>
      </c>
    </row>
    <row r="905" s="148" customFormat="1" ht="12.75" spans="1:6">
      <c r="A905" s="345" t="s">
        <v>255</v>
      </c>
      <c r="B905" s="343">
        <v>10</v>
      </c>
      <c r="C905" s="344" t="s">
        <v>290</v>
      </c>
      <c r="D905" s="344" t="s">
        <v>713</v>
      </c>
      <c r="E905" s="343" t="s">
        <v>279</v>
      </c>
      <c r="F905" s="296">
        <f t="shared" ref="F905" si="222">F906</f>
        <v>450</v>
      </c>
    </row>
    <row r="906" s="148" customFormat="1" ht="22.5" spans="1:6">
      <c r="A906" s="345" t="s">
        <v>256</v>
      </c>
      <c r="B906" s="343">
        <v>10</v>
      </c>
      <c r="C906" s="344" t="s">
        <v>290</v>
      </c>
      <c r="D906" s="344" t="s">
        <v>713</v>
      </c>
      <c r="E906" s="343" t="s">
        <v>280</v>
      </c>
      <c r="F906" s="296">
        <f t="shared" ref="F906" si="223">F908+F907</f>
        <v>450</v>
      </c>
    </row>
    <row r="907" ht="22.5" spans="1:6">
      <c r="A907" s="346" t="s">
        <v>257</v>
      </c>
      <c r="B907" s="343">
        <v>10</v>
      </c>
      <c r="C907" s="344" t="s">
        <v>290</v>
      </c>
      <c r="D907" s="344" t="s">
        <v>713</v>
      </c>
      <c r="E907" s="343">
        <v>242</v>
      </c>
      <c r="F907" s="296">
        <f>'Пр 7 вед'!G206</f>
        <v>293</v>
      </c>
    </row>
    <row r="908" ht="12" spans="1:6">
      <c r="A908" s="346" t="s">
        <v>258</v>
      </c>
      <c r="B908" s="343">
        <v>10</v>
      </c>
      <c r="C908" s="344" t="s">
        <v>290</v>
      </c>
      <c r="D908" s="344" t="s">
        <v>713</v>
      </c>
      <c r="E908" s="343" t="s">
        <v>259</v>
      </c>
      <c r="F908" s="296">
        <f>'Пр 7 вед'!G207</f>
        <v>157</v>
      </c>
    </row>
    <row r="909" ht="12" spans="1:6">
      <c r="A909" s="346" t="s">
        <v>260</v>
      </c>
      <c r="B909" s="343">
        <v>10</v>
      </c>
      <c r="C909" s="344" t="s">
        <v>290</v>
      </c>
      <c r="D909" s="344" t="s">
        <v>713</v>
      </c>
      <c r="E909" s="343" t="s">
        <v>261</v>
      </c>
      <c r="F909" s="296">
        <f t="shared" ref="F909" si="224">F912</f>
        <v>0</v>
      </c>
    </row>
    <row r="910" ht="12" spans="1:6">
      <c r="A910" s="346" t="s">
        <v>378</v>
      </c>
      <c r="B910" s="343">
        <v>10</v>
      </c>
      <c r="C910" s="344" t="s">
        <v>290</v>
      </c>
      <c r="D910" s="344" t="s">
        <v>713</v>
      </c>
      <c r="E910" s="343">
        <v>830</v>
      </c>
      <c r="F910" s="296"/>
    </row>
    <row r="911" ht="22.5" spans="1:6">
      <c r="A911" s="346" t="s">
        <v>379</v>
      </c>
      <c r="B911" s="343">
        <v>10</v>
      </c>
      <c r="C911" s="344" t="s">
        <v>290</v>
      </c>
      <c r="D911" s="344" t="s">
        <v>713</v>
      </c>
      <c r="E911" s="343">
        <v>831</v>
      </c>
      <c r="F911" s="296">
        <f>'Пр 7 вед'!G210</f>
        <v>0</v>
      </c>
    </row>
    <row r="912" ht="12" spans="1:6">
      <c r="A912" s="346" t="s">
        <v>262</v>
      </c>
      <c r="B912" s="343">
        <v>10</v>
      </c>
      <c r="C912" s="344" t="s">
        <v>290</v>
      </c>
      <c r="D912" s="344" t="s">
        <v>713</v>
      </c>
      <c r="E912" s="343" t="s">
        <v>263</v>
      </c>
      <c r="F912" s="296">
        <f t="shared" ref="F912" si="225">F913+F914</f>
        <v>0</v>
      </c>
    </row>
    <row r="913" ht="12" spans="1:6">
      <c r="A913" s="347" t="s">
        <v>282</v>
      </c>
      <c r="B913" s="343">
        <v>10</v>
      </c>
      <c r="C913" s="344" t="s">
        <v>290</v>
      </c>
      <c r="D913" s="344" t="s">
        <v>713</v>
      </c>
      <c r="E913" s="343" t="s">
        <v>283</v>
      </c>
      <c r="F913" s="296">
        <f>'Пр 7 вед'!G212</f>
        <v>0</v>
      </c>
    </row>
    <row r="914" ht="12" spans="1:6">
      <c r="A914" s="346" t="s">
        <v>265</v>
      </c>
      <c r="B914" s="343">
        <v>10</v>
      </c>
      <c r="C914" s="344" t="s">
        <v>290</v>
      </c>
      <c r="D914" s="344" t="s">
        <v>713</v>
      </c>
      <c r="E914" s="343">
        <v>853</v>
      </c>
      <c r="F914" s="296">
        <f>'Пр 7 вед'!G213</f>
        <v>0</v>
      </c>
    </row>
    <row r="915" ht="22.5" spans="1:6">
      <c r="A915" s="345" t="s">
        <v>714</v>
      </c>
      <c r="B915" s="343">
        <v>10</v>
      </c>
      <c r="C915" s="344" t="s">
        <v>290</v>
      </c>
      <c r="D915" s="344" t="s">
        <v>715</v>
      </c>
      <c r="E915" s="343"/>
      <c r="F915" s="296">
        <f>F916</f>
        <v>130</v>
      </c>
    </row>
    <row r="916" ht="12" spans="1:6">
      <c r="A916" s="345" t="s">
        <v>255</v>
      </c>
      <c r="B916" s="343">
        <v>10</v>
      </c>
      <c r="C916" s="344" t="s">
        <v>290</v>
      </c>
      <c r="D916" s="344" t="s">
        <v>715</v>
      </c>
      <c r="E916" s="343" t="s">
        <v>279</v>
      </c>
      <c r="F916" s="296">
        <f t="shared" ref="F916:F917" si="226">F917</f>
        <v>130</v>
      </c>
    </row>
    <row r="917" ht="22.5" spans="1:6">
      <c r="A917" s="345" t="s">
        <v>256</v>
      </c>
      <c r="B917" s="343">
        <v>10</v>
      </c>
      <c r="C917" s="344" t="s">
        <v>290</v>
      </c>
      <c r="D917" s="344" t="s">
        <v>715</v>
      </c>
      <c r="E917" s="343" t="s">
        <v>280</v>
      </c>
      <c r="F917" s="296">
        <f t="shared" si="226"/>
        <v>130</v>
      </c>
    </row>
    <row r="918" ht="12" spans="1:6">
      <c r="A918" s="346" t="s">
        <v>258</v>
      </c>
      <c r="B918" s="343">
        <v>10</v>
      </c>
      <c r="C918" s="344" t="s">
        <v>290</v>
      </c>
      <c r="D918" s="344" t="s">
        <v>715</v>
      </c>
      <c r="E918" s="343" t="s">
        <v>259</v>
      </c>
      <c r="F918" s="296">
        <f>'Пр 7 вед'!G217</f>
        <v>130</v>
      </c>
    </row>
    <row r="919" ht="33.75" spans="1:6">
      <c r="A919" s="345" t="s">
        <v>716</v>
      </c>
      <c r="B919" s="343">
        <v>10</v>
      </c>
      <c r="C919" s="344" t="s">
        <v>290</v>
      </c>
      <c r="D919" s="344" t="s">
        <v>717</v>
      </c>
      <c r="E919" s="343"/>
      <c r="F919" s="296">
        <f t="shared" ref="F919:F922" si="227">F920</f>
        <v>10</v>
      </c>
    </row>
    <row r="920" ht="36" spans="1:6">
      <c r="A920" s="359" t="s">
        <v>718</v>
      </c>
      <c r="B920" s="343" t="s">
        <v>625</v>
      </c>
      <c r="C920" s="344" t="s">
        <v>290</v>
      </c>
      <c r="D920" s="344" t="s">
        <v>719</v>
      </c>
      <c r="E920" s="343"/>
      <c r="F920" s="296">
        <f t="shared" si="227"/>
        <v>10</v>
      </c>
    </row>
    <row r="921" ht="12" spans="1:6">
      <c r="A921" s="345" t="s">
        <v>255</v>
      </c>
      <c r="B921" s="343" t="s">
        <v>625</v>
      </c>
      <c r="C921" s="344" t="s">
        <v>290</v>
      </c>
      <c r="D921" s="344" t="s">
        <v>719</v>
      </c>
      <c r="E921" s="343" t="s">
        <v>279</v>
      </c>
      <c r="F921" s="296">
        <f t="shared" si="227"/>
        <v>10</v>
      </c>
    </row>
    <row r="922" ht="22.5" spans="1:6">
      <c r="A922" s="345" t="s">
        <v>256</v>
      </c>
      <c r="B922" s="343" t="s">
        <v>625</v>
      </c>
      <c r="C922" s="344" t="s">
        <v>290</v>
      </c>
      <c r="D922" s="344" t="s">
        <v>719</v>
      </c>
      <c r="E922" s="343" t="s">
        <v>280</v>
      </c>
      <c r="F922" s="296">
        <f t="shared" si="227"/>
        <v>10</v>
      </c>
    </row>
    <row r="923" ht="12" spans="1:6">
      <c r="A923" s="346" t="s">
        <v>258</v>
      </c>
      <c r="B923" s="343" t="s">
        <v>625</v>
      </c>
      <c r="C923" s="344" t="s">
        <v>290</v>
      </c>
      <c r="D923" s="344" t="s">
        <v>719</v>
      </c>
      <c r="E923" s="343" t="s">
        <v>259</v>
      </c>
      <c r="F923" s="296">
        <f>'Пр 7 вед'!G937</f>
        <v>10</v>
      </c>
    </row>
    <row r="924" ht="12" spans="1:6">
      <c r="A924" s="334" t="s">
        <v>720</v>
      </c>
      <c r="B924" s="337" t="s">
        <v>312</v>
      </c>
      <c r="C924" s="338" t="s">
        <v>224</v>
      </c>
      <c r="D924" s="338" t="s">
        <v>225</v>
      </c>
      <c r="E924" s="337" t="s">
        <v>226</v>
      </c>
      <c r="F924" s="306">
        <f t="shared" ref="F924:F932" si="228">F925</f>
        <v>400</v>
      </c>
    </row>
    <row r="925" ht="12" spans="1:6">
      <c r="A925" s="334" t="s">
        <v>721</v>
      </c>
      <c r="B925" s="337" t="s">
        <v>312</v>
      </c>
      <c r="C925" s="338" t="s">
        <v>286</v>
      </c>
      <c r="D925" s="338" t="s">
        <v>225</v>
      </c>
      <c r="E925" s="337" t="s">
        <v>226</v>
      </c>
      <c r="F925" s="306">
        <f t="shared" si="228"/>
        <v>400</v>
      </c>
    </row>
    <row r="926" ht="31.5" spans="1:6">
      <c r="A926" s="334" t="s">
        <v>722</v>
      </c>
      <c r="B926" s="337" t="s">
        <v>312</v>
      </c>
      <c r="C926" s="338" t="s">
        <v>286</v>
      </c>
      <c r="D926" s="338" t="s">
        <v>723</v>
      </c>
      <c r="E926" s="337"/>
      <c r="F926" s="306">
        <f t="shared" si="228"/>
        <v>400</v>
      </c>
    </row>
    <row r="927" ht="22.5" spans="1:6">
      <c r="A927" s="339" t="s">
        <v>724</v>
      </c>
      <c r="B927" s="340" t="s">
        <v>312</v>
      </c>
      <c r="C927" s="341" t="s">
        <v>286</v>
      </c>
      <c r="D927" s="341" t="s">
        <v>725</v>
      </c>
      <c r="E927" s="340"/>
      <c r="F927" s="309">
        <f>F928+F931</f>
        <v>400</v>
      </c>
    </row>
    <row r="928" ht="33.75" spans="1:6">
      <c r="A928" s="345" t="s">
        <v>233</v>
      </c>
      <c r="B928" s="340" t="s">
        <v>312</v>
      </c>
      <c r="C928" s="341" t="s">
        <v>286</v>
      </c>
      <c r="D928" s="341" t="s">
        <v>725</v>
      </c>
      <c r="E928" s="340">
        <v>100</v>
      </c>
      <c r="F928" s="309">
        <f>F929</f>
        <v>0</v>
      </c>
    </row>
    <row r="929" ht="12" spans="1:6">
      <c r="A929" s="345" t="s">
        <v>341</v>
      </c>
      <c r="B929" s="340" t="s">
        <v>312</v>
      </c>
      <c r="C929" s="341" t="s">
        <v>286</v>
      </c>
      <c r="D929" s="341" t="s">
        <v>725</v>
      </c>
      <c r="E929" s="340">
        <v>110</v>
      </c>
      <c r="F929" s="309">
        <f>F930</f>
        <v>0</v>
      </c>
    </row>
    <row r="930" ht="12" spans="1:6">
      <c r="A930" s="345" t="s">
        <v>501</v>
      </c>
      <c r="B930" s="340" t="s">
        <v>312</v>
      </c>
      <c r="C930" s="341" t="s">
        <v>286</v>
      </c>
      <c r="D930" s="341" t="s">
        <v>725</v>
      </c>
      <c r="E930" s="340">
        <v>112</v>
      </c>
      <c r="F930" s="309">
        <f>'Пр 7 вед'!G944</f>
        <v>0</v>
      </c>
    </row>
    <row r="931" ht="12" spans="1:6">
      <c r="A931" s="345" t="s">
        <v>255</v>
      </c>
      <c r="B931" s="343" t="s">
        <v>312</v>
      </c>
      <c r="C931" s="344" t="s">
        <v>286</v>
      </c>
      <c r="D931" s="344" t="s">
        <v>725</v>
      </c>
      <c r="E931" s="343">
        <v>200</v>
      </c>
      <c r="F931" s="298">
        <f t="shared" si="228"/>
        <v>400</v>
      </c>
    </row>
    <row r="932" ht="22.5" spans="1:6">
      <c r="A932" s="345" t="s">
        <v>256</v>
      </c>
      <c r="B932" s="343" t="s">
        <v>312</v>
      </c>
      <c r="C932" s="344" t="s">
        <v>286</v>
      </c>
      <c r="D932" s="344" t="s">
        <v>725</v>
      </c>
      <c r="E932" s="343">
        <v>240</v>
      </c>
      <c r="F932" s="298">
        <f t="shared" si="228"/>
        <v>400</v>
      </c>
    </row>
    <row r="933" ht="12" spans="1:6">
      <c r="A933" s="346" t="s">
        <v>258</v>
      </c>
      <c r="B933" s="343" t="s">
        <v>312</v>
      </c>
      <c r="C933" s="344" t="s">
        <v>286</v>
      </c>
      <c r="D933" s="344" t="s">
        <v>725</v>
      </c>
      <c r="E933" s="343">
        <v>244</v>
      </c>
      <c r="F933" s="298">
        <f>'Пр 7 вед'!G947</f>
        <v>400</v>
      </c>
    </row>
    <row r="934" ht="12" spans="1:6">
      <c r="A934" s="334" t="s">
        <v>726</v>
      </c>
      <c r="B934" s="337">
        <v>12</v>
      </c>
      <c r="C934" s="338"/>
      <c r="D934" s="338"/>
      <c r="E934" s="337"/>
      <c r="F934" s="306">
        <f t="shared" ref="F934:F938" si="229">F935</f>
        <v>60</v>
      </c>
    </row>
    <row r="935" ht="12" spans="1:6">
      <c r="A935" s="334" t="s">
        <v>727</v>
      </c>
      <c r="B935" s="337">
        <v>12</v>
      </c>
      <c r="C935" s="338" t="s">
        <v>228</v>
      </c>
      <c r="D935" s="338"/>
      <c r="E935" s="337"/>
      <c r="F935" s="306">
        <f t="shared" si="229"/>
        <v>60</v>
      </c>
    </row>
    <row r="936" ht="22.5" spans="1:6">
      <c r="A936" s="345" t="s">
        <v>728</v>
      </c>
      <c r="B936" s="340">
        <v>12</v>
      </c>
      <c r="C936" s="341" t="s">
        <v>228</v>
      </c>
      <c r="D936" s="341" t="s">
        <v>729</v>
      </c>
      <c r="E936" s="340"/>
      <c r="F936" s="309">
        <f t="shared" si="229"/>
        <v>60</v>
      </c>
    </row>
    <row r="937" ht="12" spans="1:6">
      <c r="A937" s="345" t="s">
        <v>730</v>
      </c>
      <c r="B937" s="337">
        <v>12</v>
      </c>
      <c r="C937" s="338" t="s">
        <v>228</v>
      </c>
      <c r="D937" s="341" t="s">
        <v>731</v>
      </c>
      <c r="E937" s="337"/>
      <c r="F937" s="306">
        <f t="shared" si="229"/>
        <v>60</v>
      </c>
    </row>
    <row r="938" ht="12" spans="1:6">
      <c r="A938" s="345" t="s">
        <v>255</v>
      </c>
      <c r="B938" s="343">
        <v>12</v>
      </c>
      <c r="C938" s="344" t="s">
        <v>228</v>
      </c>
      <c r="D938" s="341" t="s">
        <v>731</v>
      </c>
      <c r="E938" s="343">
        <v>200</v>
      </c>
      <c r="F938" s="298">
        <f t="shared" si="229"/>
        <v>60</v>
      </c>
    </row>
    <row r="939" ht="22.5" spans="1:6">
      <c r="A939" s="345" t="s">
        <v>256</v>
      </c>
      <c r="B939" s="343">
        <v>12</v>
      </c>
      <c r="C939" s="344" t="s">
        <v>228</v>
      </c>
      <c r="D939" s="341" t="s">
        <v>731</v>
      </c>
      <c r="E939" s="343">
        <v>240</v>
      </c>
      <c r="F939" s="298">
        <f>F941+F940</f>
        <v>60</v>
      </c>
    </row>
    <row r="940" ht="22.5" spans="1:6">
      <c r="A940" s="346" t="s">
        <v>257</v>
      </c>
      <c r="B940" s="343">
        <v>12</v>
      </c>
      <c r="C940" s="344" t="s">
        <v>228</v>
      </c>
      <c r="D940" s="344" t="s">
        <v>731</v>
      </c>
      <c r="E940" s="343">
        <v>242</v>
      </c>
      <c r="F940" s="296">
        <f>'Пр 7 вед'!G117</f>
        <v>3</v>
      </c>
    </row>
    <row r="941" ht="12" spans="1:6">
      <c r="A941" s="346" t="s">
        <v>258</v>
      </c>
      <c r="B941" s="343">
        <v>12</v>
      </c>
      <c r="C941" s="344" t="s">
        <v>228</v>
      </c>
      <c r="D941" s="341" t="s">
        <v>731</v>
      </c>
      <c r="E941" s="343">
        <v>244</v>
      </c>
      <c r="F941" s="296">
        <f>'Пр 7 вед'!G118</f>
        <v>57</v>
      </c>
    </row>
    <row r="942" ht="21" spans="1:6">
      <c r="A942" s="349" t="s">
        <v>732</v>
      </c>
      <c r="B942" s="337" t="s">
        <v>360</v>
      </c>
      <c r="C942" s="338" t="s">
        <v>224</v>
      </c>
      <c r="D942" s="338" t="s">
        <v>225</v>
      </c>
      <c r="E942" s="337" t="s">
        <v>226</v>
      </c>
      <c r="F942" s="290">
        <f>F943+F953+F949</f>
        <v>46548.2798</v>
      </c>
    </row>
    <row r="943" ht="21" spans="1:6">
      <c r="A943" s="334" t="s">
        <v>733</v>
      </c>
      <c r="B943" s="337" t="s">
        <v>360</v>
      </c>
      <c r="C943" s="338" t="s">
        <v>223</v>
      </c>
      <c r="D943" s="338" t="s">
        <v>225</v>
      </c>
      <c r="E943" s="337" t="s">
        <v>226</v>
      </c>
      <c r="F943" s="290">
        <f t="shared" ref="F943:F947" si="230">F944</f>
        <v>44349</v>
      </c>
    </row>
    <row r="944" ht="12" spans="1:6">
      <c r="A944" s="345" t="s">
        <v>734</v>
      </c>
      <c r="B944" s="343" t="s">
        <v>360</v>
      </c>
      <c r="C944" s="344" t="s">
        <v>223</v>
      </c>
      <c r="D944" s="344" t="s">
        <v>735</v>
      </c>
      <c r="E944" s="343" t="s">
        <v>226</v>
      </c>
      <c r="F944" s="296">
        <f t="shared" si="230"/>
        <v>44349</v>
      </c>
    </row>
    <row r="945" ht="22.5" spans="1:6">
      <c r="A945" s="345" t="s">
        <v>736</v>
      </c>
      <c r="B945" s="343" t="s">
        <v>360</v>
      </c>
      <c r="C945" s="344" t="s">
        <v>223</v>
      </c>
      <c r="D945" s="344" t="s">
        <v>737</v>
      </c>
      <c r="E945" s="343" t="s">
        <v>226</v>
      </c>
      <c r="F945" s="296">
        <f t="shared" si="230"/>
        <v>44349</v>
      </c>
    </row>
    <row r="946" ht="12" spans="1:6">
      <c r="A946" s="345" t="s">
        <v>331</v>
      </c>
      <c r="B946" s="343" t="s">
        <v>360</v>
      </c>
      <c r="C946" s="344" t="s">
        <v>223</v>
      </c>
      <c r="D946" s="344" t="s">
        <v>737</v>
      </c>
      <c r="E946" s="343" t="s">
        <v>344</v>
      </c>
      <c r="F946" s="296">
        <f t="shared" si="230"/>
        <v>44349</v>
      </c>
    </row>
    <row r="947" ht="12" spans="1:6">
      <c r="A947" s="345" t="s">
        <v>738</v>
      </c>
      <c r="B947" s="343" t="s">
        <v>360</v>
      </c>
      <c r="C947" s="344" t="s">
        <v>223</v>
      </c>
      <c r="D947" s="344" t="s">
        <v>737</v>
      </c>
      <c r="E947" s="343" t="s">
        <v>739</v>
      </c>
      <c r="F947" s="296">
        <f t="shared" si="230"/>
        <v>44349</v>
      </c>
    </row>
    <row r="948" ht="12" spans="1:6">
      <c r="A948" s="346" t="s">
        <v>740</v>
      </c>
      <c r="B948" s="343" t="s">
        <v>360</v>
      </c>
      <c r="C948" s="344" t="s">
        <v>223</v>
      </c>
      <c r="D948" s="344" t="s">
        <v>737</v>
      </c>
      <c r="E948" s="343" t="s">
        <v>741</v>
      </c>
      <c r="F948" s="296">
        <f>'Пр 7 вед'!G563</f>
        <v>44349</v>
      </c>
    </row>
    <row r="949" ht="12" spans="1:6">
      <c r="A949" s="334" t="s">
        <v>742</v>
      </c>
      <c r="B949" s="337" t="s">
        <v>360</v>
      </c>
      <c r="C949" s="338" t="s">
        <v>228</v>
      </c>
      <c r="D949" s="338"/>
      <c r="E949" s="337"/>
      <c r="F949" s="290">
        <f t="shared" ref="F949:F951" si="231">F950</f>
        <v>1382.8798</v>
      </c>
    </row>
    <row r="950" ht="12" spans="1:6">
      <c r="A950" s="345" t="s">
        <v>331</v>
      </c>
      <c r="B950" s="343" t="s">
        <v>360</v>
      </c>
      <c r="C950" s="344" t="s">
        <v>228</v>
      </c>
      <c r="D950" s="344" t="s">
        <v>735</v>
      </c>
      <c r="E950" s="343" t="s">
        <v>344</v>
      </c>
      <c r="F950" s="296">
        <f t="shared" si="231"/>
        <v>1382.8798</v>
      </c>
    </row>
    <row r="951" ht="12" spans="1:6">
      <c r="A951" s="345" t="s">
        <v>738</v>
      </c>
      <c r="B951" s="343" t="s">
        <v>360</v>
      </c>
      <c r="C951" s="344" t="s">
        <v>228</v>
      </c>
      <c r="D951" s="344" t="s">
        <v>743</v>
      </c>
      <c r="E951" s="343" t="s">
        <v>739</v>
      </c>
      <c r="F951" s="296">
        <f t="shared" si="231"/>
        <v>1382.8798</v>
      </c>
    </row>
    <row r="952" ht="12" spans="1:6">
      <c r="A952" s="346" t="s">
        <v>742</v>
      </c>
      <c r="B952" s="343" t="s">
        <v>360</v>
      </c>
      <c r="C952" s="344" t="s">
        <v>228</v>
      </c>
      <c r="D952" s="344" t="s">
        <v>743</v>
      </c>
      <c r="E952" s="343">
        <v>512</v>
      </c>
      <c r="F952" s="296">
        <f>'Пр 7 вед'!G567</f>
        <v>1382.8798</v>
      </c>
    </row>
    <row r="953" ht="12" spans="1:6">
      <c r="A953" s="334" t="s">
        <v>744</v>
      </c>
      <c r="B953" s="337">
        <v>14</v>
      </c>
      <c r="C953" s="338" t="s">
        <v>248</v>
      </c>
      <c r="D953" s="338"/>
      <c r="E953" s="337"/>
      <c r="F953" s="290">
        <f>F954+F958+F968</f>
        <v>816.4</v>
      </c>
    </row>
    <row r="954" ht="12" spans="1:6">
      <c r="A954" s="345" t="s">
        <v>331</v>
      </c>
      <c r="B954" s="343" t="s">
        <v>360</v>
      </c>
      <c r="C954" s="344" t="s">
        <v>248</v>
      </c>
      <c r="D954" s="344" t="s">
        <v>735</v>
      </c>
      <c r="E954" s="343" t="s">
        <v>226</v>
      </c>
      <c r="F954" s="296">
        <f>F955+F961+F964</f>
        <v>66.497</v>
      </c>
    </row>
    <row r="955" ht="33.75" spans="1:6">
      <c r="A955" s="342" t="s">
        <v>745</v>
      </c>
      <c r="B955" s="343" t="s">
        <v>360</v>
      </c>
      <c r="C955" s="344" t="s">
        <v>248</v>
      </c>
      <c r="D955" s="344" t="s">
        <v>746</v>
      </c>
      <c r="E955" s="343" t="s">
        <v>226</v>
      </c>
      <c r="F955" s="296">
        <f>F956</f>
        <v>0</v>
      </c>
    </row>
    <row r="956" ht="12" spans="1:6">
      <c r="A956" s="345" t="s">
        <v>331</v>
      </c>
      <c r="B956" s="343" t="s">
        <v>360</v>
      </c>
      <c r="C956" s="344" t="s">
        <v>248</v>
      </c>
      <c r="D956" s="344" t="s">
        <v>746</v>
      </c>
      <c r="E956" s="343">
        <v>500</v>
      </c>
      <c r="F956" s="296">
        <f>F957</f>
        <v>0</v>
      </c>
    </row>
    <row r="957" ht="12" spans="1:6">
      <c r="A957" s="346" t="s">
        <v>186</v>
      </c>
      <c r="B957" s="343" t="s">
        <v>360</v>
      </c>
      <c r="C957" s="344" t="s">
        <v>248</v>
      </c>
      <c r="D957" s="344" t="s">
        <v>746</v>
      </c>
      <c r="E957" s="343">
        <v>540</v>
      </c>
      <c r="F957" s="296">
        <f>'Пр 7 вед'!G572</f>
        <v>0</v>
      </c>
    </row>
    <row r="958" ht="22.5" spans="1:6">
      <c r="A958" s="345" t="s">
        <v>747</v>
      </c>
      <c r="B958" s="343" t="s">
        <v>360</v>
      </c>
      <c r="C958" s="343" t="s">
        <v>248</v>
      </c>
      <c r="D958" s="344" t="s">
        <v>748</v>
      </c>
      <c r="E958" s="343" t="s">
        <v>226</v>
      </c>
      <c r="F958" s="296">
        <f>F959</f>
        <v>0</v>
      </c>
    </row>
    <row r="959" ht="12" spans="1:6">
      <c r="A959" s="345" t="s">
        <v>331</v>
      </c>
      <c r="B959" s="343" t="s">
        <v>360</v>
      </c>
      <c r="C959" s="343" t="s">
        <v>248</v>
      </c>
      <c r="D959" s="344" t="s">
        <v>748</v>
      </c>
      <c r="E959" s="343" t="s">
        <v>344</v>
      </c>
      <c r="F959" s="296">
        <f>F960</f>
        <v>0</v>
      </c>
    </row>
    <row r="960" ht="12" spans="1:6">
      <c r="A960" s="346" t="s">
        <v>186</v>
      </c>
      <c r="B960" s="343" t="s">
        <v>360</v>
      </c>
      <c r="C960" s="343" t="s">
        <v>248</v>
      </c>
      <c r="D960" s="344" t="s">
        <v>748</v>
      </c>
      <c r="E960" s="343">
        <v>540</v>
      </c>
      <c r="F960" s="296">
        <f>'Пр 7 вед'!G575</f>
        <v>0</v>
      </c>
    </row>
    <row r="961" ht="22.5" spans="1:6">
      <c r="A961" s="342" t="s">
        <v>749</v>
      </c>
      <c r="B961" s="343" t="s">
        <v>360</v>
      </c>
      <c r="C961" s="343" t="s">
        <v>248</v>
      </c>
      <c r="D961" s="344" t="s">
        <v>750</v>
      </c>
      <c r="E961" s="351" t="s">
        <v>226</v>
      </c>
      <c r="F961" s="296">
        <f t="shared" ref="F961:F962" si="232">F962</f>
        <v>0</v>
      </c>
    </row>
    <row r="962" ht="12" spans="1:6">
      <c r="A962" s="345" t="s">
        <v>331</v>
      </c>
      <c r="B962" s="343" t="s">
        <v>360</v>
      </c>
      <c r="C962" s="343" t="s">
        <v>248</v>
      </c>
      <c r="D962" s="344" t="s">
        <v>750</v>
      </c>
      <c r="E962" s="343">
        <v>500</v>
      </c>
      <c r="F962" s="296">
        <f t="shared" si="232"/>
        <v>0</v>
      </c>
    </row>
    <row r="963" ht="12" spans="1:6">
      <c r="A963" s="346" t="s">
        <v>186</v>
      </c>
      <c r="B963" s="343" t="s">
        <v>360</v>
      </c>
      <c r="C963" s="343" t="s">
        <v>248</v>
      </c>
      <c r="D963" s="344" t="s">
        <v>750</v>
      </c>
      <c r="E963" s="351">
        <v>540</v>
      </c>
      <c r="F963" s="296">
        <f>'Пр 7 вед'!G578</f>
        <v>0</v>
      </c>
    </row>
    <row r="964" ht="33.75" spans="1:6">
      <c r="A964" s="345" t="s">
        <v>751</v>
      </c>
      <c r="B964" s="343" t="s">
        <v>360</v>
      </c>
      <c r="C964" s="343" t="s">
        <v>248</v>
      </c>
      <c r="D964" s="344" t="s">
        <v>752</v>
      </c>
      <c r="E964" s="343" t="s">
        <v>226</v>
      </c>
      <c r="F964" s="296">
        <f t="shared" ref="F964:F965" si="233">+F965</f>
        <v>66.497</v>
      </c>
    </row>
    <row r="965" ht="22.5" spans="1:6">
      <c r="A965" s="342" t="s">
        <v>753</v>
      </c>
      <c r="B965" s="343" t="s">
        <v>360</v>
      </c>
      <c r="C965" s="343" t="s">
        <v>248</v>
      </c>
      <c r="D965" s="344" t="s">
        <v>752</v>
      </c>
      <c r="E965" s="343" t="s">
        <v>226</v>
      </c>
      <c r="F965" s="296">
        <f t="shared" si="233"/>
        <v>66.497</v>
      </c>
    </row>
    <row r="966" ht="12" spans="1:6">
      <c r="A966" s="345" t="s">
        <v>331</v>
      </c>
      <c r="B966" s="343" t="s">
        <v>360</v>
      </c>
      <c r="C966" s="343" t="s">
        <v>248</v>
      </c>
      <c r="D966" s="344" t="s">
        <v>752</v>
      </c>
      <c r="E966" s="343" t="s">
        <v>344</v>
      </c>
      <c r="F966" s="296">
        <f t="shared" ref="F966" si="234">F967</f>
        <v>66.497</v>
      </c>
    </row>
    <row r="967" ht="12" spans="1:6">
      <c r="A967" s="346" t="s">
        <v>186</v>
      </c>
      <c r="B967" s="343" t="s">
        <v>360</v>
      </c>
      <c r="C967" s="343" t="s">
        <v>248</v>
      </c>
      <c r="D967" s="344" t="s">
        <v>752</v>
      </c>
      <c r="E967" s="343">
        <v>540</v>
      </c>
      <c r="F967" s="296">
        <f>'Пр 7 вед'!G582</f>
        <v>66.497</v>
      </c>
    </row>
    <row r="968" ht="45" spans="1:6">
      <c r="A968" s="345" t="s">
        <v>754</v>
      </c>
      <c r="B968" s="343" t="s">
        <v>360</v>
      </c>
      <c r="C968" s="343" t="s">
        <v>248</v>
      </c>
      <c r="D968" s="344" t="s">
        <v>748</v>
      </c>
      <c r="E968" s="343" t="s">
        <v>226</v>
      </c>
      <c r="F968" s="296">
        <f>F969</f>
        <v>749.903</v>
      </c>
    </row>
    <row r="969" ht="12" spans="1:6">
      <c r="A969" s="345" t="s">
        <v>331</v>
      </c>
      <c r="B969" s="343" t="s">
        <v>360</v>
      </c>
      <c r="C969" s="343" t="s">
        <v>248</v>
      </c>
      <c r="D969" s="344" t="s">
        <v>748</v>
      </c>
      <c r="E969" s="343" t="s">
        <v>344</v>
      </c>
      <c r="F969" s="296">
        <f t="shared" ref="F969" si="235">F970</f>
        <v>749.903</v>
      </c>
    </row>
    <row r="970" ht="12" spans="1:6">
      <c r="A970" s="346" t="s">
        <v>186</v>
      </c>
      <c r="B970" s="343" t="s">
        <v>360</v>
      </c>
      <c r="C970" s="343" t="s">
        <v>248</v>
      </c>
      <c r="D970" s="344" t="s">
        <v>748</v>
      </c>
      <c r="E970" s="343">
        <v>540</v>
      </c>
      <c r="F970" s="296">
        <f>'Пр 7 вед'!G585</f>
        <v>749.903</v>
      </c>
    </row>
  </sheetData>
  <autoFilter xmlns:etc="http://www.wps.cn/officeDocument/2017/etCustomData" ref="A11:F970" etc:filterBottomFollowUsedRange="0">
    <extLst/>
  </autoFilter>
  <mergeCells count="1">
    <mergeCell ref="A9:F9"/>
  </mergeCells>
  <pageMargins left="0.708661417322835" right="0.708661417322835" top="0.748031496062992" bottom="0.748031496062992" header="0.31496062992126" footer="0.31496062992126"/>
  <pageSetup paperSize="9" scale="5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1012"/>
  <sheetViews>
    <sheetView view="pageBreakPreview" zoomScale="85" zoomScaleNormal="100" topLeftCell="A730" workbookViewId="0">
      <selection activeCell="G743" sqref="G743"/>
    </sheetView>
  </sheetViews>
  <sheetFormatPr defaultColWidth="9" defaultRowHeight="12.75"/>
  <cols>
    <col min="1" max="1" width="74.5714285714286" style="194" customWidth="1"/>
    <col min="2" max="2" width="8.71428571428571" style="195" customWidth="1"/>
    <col min="3" max="3" width="7.42857142857143" style="190" customWidth="1"/>
    <col min="4" max="4" width="7.71428571428571" style="195" customWidth="1"/>
    <col min="5" max="5" width="12.5714285714286" style="195" customWidth="1"/>
    <col min="6" max="6" width="7.57142857142857" style="190" customWidth="1"/>
    <col min="7" max="7" width="16.4285714285714" style="196" customWidth="1"/>
    <col min="8" max="8" width="11.7142857142857" style="190" hidden="1" customWidth="1"/>
    <col min="9" max="9" width="11.8571428571429" style="190" hidden="1" customWidth="1"/>
    <col min="10" max="10" width="13.7142857142857" style="197" customWidth="1"/>
    <col min="11" max="11" width="13.4285714285714" style="197" customWidth="1"/>
    <col min="12" max="215" width="9.14285714285714" style="197"/>
    <col min="216" max="216" width="57.1428571428571" style="197" customWidth="1"/>
    <col min="217" max="217" width="4.71428571428571" style="197" customWidth="1"/>
    <col min="218" max="218" width="5.28571428571429" style="197" customWidth="1"/>
    <col min="219" max="219" width="3.71428571428571" style="197" customWidth="1"/>
    <col min="220" max="220" width="13.5714285714286" style="197" customWidth="1"/>
    <col min="221" max="221" width="7.42857142857143" style="197" customWidth="1"/>
    <col min="222" max="222" width="10.2857142857143" style="197" customWidth="1"/>
    <col min="223" max="223" width="8.28571428571429" style="197" customWidth="1"/>
    <col min="224" max="224" width="9.42857142857143" style="197" customWidth="1"/>
    <col min="225" max="471" width="9.14285714285714" style="197"/>
    <col min="472" max="472" width="57.1428571428571" style="197" customWidth="1"/>
    <col min="473" max="473" width="4.71428571428571" style="197" customWidth="1"/>
    <col min="474" max="474" width="5.28571428571429" style="197" customWidth="1"/>
    <col min="475" max="475" width="3.71428571428571" style="197" customWidth="1"/>
    <col min="476" max="476" width="13.5714285714286" style="197" customWidth="1"/>
    <col min="477" max="477" width="7.42857142857143" style="197" customWidth="1"/>
    <col min="478" max="478" width="10.2857142857143" style="197" customWidth="1"/>
    <col min="479" max="479" width="8.28571428571429" style="197" customWidth="1"/>
    <col min="480" max="480" width="9.42857142857143" style="197" customWidth="1"/>
    <col min="481" max="727" width="9.14285714285714" style="197"/>
    <col min="728" max="728" width="57.1428571428571" style="197" customWidth="1"/>
    <col min="729" max="729" width="4.71428571428571" style="197" customWidth="1"/>
    <col min="730" max="730" width="5.28571428571429" style="197" customWidth="1"/>
    <col min="731" max="731" width="3.71428571428571" style="197" customWidth="1"/>
    <col min="732" max="732" width="13.5714285714286" style="197" customWidth="1"/>
    <col min="733" max="733" width="7.42857142857143" style="197" customWidth="1"/>
    <col min="734" max="734" width="10.2857142857143" style="197" customWidth="1"/>
    <col min="735" max="735" width="8.28571428571429" style="197" customWidth="1"/>
    <col min="736" max="736" width="9.42857142857143" style="197" customWidth="1"/>
    <col min="737" max="983" width="9.14285714285714" style="197"/>
    <col min="984" max="984" width="57.1428571428571" style="197" customWidth="1"/>
    <col min="985" max="985" width="4.71428571428571" style="197" customWidth="1"/>
    <col min="986" max="986" width="5.28571428571429" style="197" customWidth="1"/>
    <col min="987" max="987" width="3.71428571428571" style="197" customWidth="1"/>
    <col min="988" max="988" width="13.5714285714286" style="197" customWidth="1"/>
    <col min="989" max="989" width="7.42857142857143" style="197" customWidth="1"/>
    <col min="990" max="990" width="10.2857142857143" style="197" customWidth="1"/>
    <col min="991" max="991" width="8.28571428571429" style="197" customWidth="1"/>
    <col min="992" max="992" width="9.42857142857143" style="197" customWidth="1"/>
    <col min="993" max="1239" width="9.14285714285714" style="197"/>
    <col min="1240" max="1240" width="57.1428571428571" style="197" customWidth="1"/>
    <col min="1241" max="1241" width="4.71428571428571" style="197" customWidth="1"/>
    <col min="1242" max="1242" width="5.28571428571429" style="197" customWidth="1"/>
    <col min="1243" max="1243" width="3.71428571428571" style="197" customWidth="1"/>
    <col min="1244" max="1244" width="13.5714285714286" style="197" customWidth="1"/>
    <col min="1245" max="1245" width="7.42857142857143" style="197" customWidth="1"/>
    <col min="1246" max="1246" width="10.2857142857143" style="197" customWidth="1"/>
    <col min="1247" max="1247" width="8.28571428571429" style="197" customWidth="1"/>
    <col min="1248" max="1248" width="9.42857142857143" style="197" customWidth="1"/>
    <col min="1249" max="1495" width="9.14285714285714" style="197"/>
    <col min="1496" max="1496" width="57.1428571428571" style="197" customWidth="1"/>
    <col min="1497" max="1497" width="4.71428571428571" style="197" customWidth="1"/>
    <col min="1498" max="1498" width="5.28571428571429" style="197" customWidth="1"/>
    <col min="1499" max="1499" width="3.71428571428571" style="197" customWidth="1"/>
    <col min="1500" max="1500" width="13.5714285714286" style="197" customWidth="1"/>
    <col min="1501" max="1501" width="7.42857142857143" style="197" customWidth="1"/>
    <col min="1502" max="1502" width="10.2857142857143" style="197" customWidth="1"/>
    <col min="1503" max="1503" width="8.28571428571429" style="197" customWidth="1"/>
    <col min="1504" max="1504" width="9.42857142857143" style="197" customWidth="1"/>
    <col min="1505" max="1751" width="9.14285714285714" style="197"/>
    <col min="1752" max="1752" width="57.1428571428571" style="197" customWidth="1"/>
    <col min="1753" max="1753" width="4.71428571428571" style="197" customWidth="1"/>
    <col min="1754" max="1754" width="5.28571428571429" style="197" customWidth="1"/>
    <col min="1755" max="1755" width="3.71428571428571" style="197" customWidth="1"/>
    <col min="1756" max="1756" width="13.5714285714286" style="197" customWidth="1"/>
    <col min="1757" max="1757" width="7.42857142857143" style="197" customWidth="1"/>
    <col min="1758" max="1758" width="10.2857142857143" style="197" customWidth="1"/>
    <col min="1759" max="1759" width="8.28571428571429" style="197" customWidth="1"/>
    <col min="1760" max="1760" width="9.42857142857143" style="197" customWidth="1"/>
    <col min="1761" max="2007" width="9.14285714285714" style="197"/>
    <col min="2008" max="2008" width="57.1428571428571" style="197" customWidth="1"/>
    <col min="2009" max="2009" width="4.71428571428571" style="197" customWidth="1"/>
    <col min="2010" max="2010" width="5.28571428571429" style="197" customWidth="1"/>
    <col min="2011" max="2011" width="3.71428571428571" style="197" customWidth="1"/>
    <col min="2012" max="2012" width="13.5714285714286" style="197" customWidth="1"/>
    <col min="2013" max="2013" width="7.42857142857143" style="197" customWidth="1"/>
    <col min="2014" max="2014" width="10.2857142857143" style="197" customWidth="1"/>
    <col min="2015" max="2015" width="8.28571428571429" style="197" customWidth="1"/>
    <col min="2016" max="2016" width="9.42857142857143" style="197" customWidth="1"/>
    <col min="2017" max="2263" width="9.14285714285714" style="197"/>
    <col min="2264" max="2264" width="57.1428571428571" style="197" customWidth="1"/>
    <col min="2265" max="2265" width="4.71428571428571" style="197" customWidth="1"/>
    <col min="2266" max="2266" width="5.28571428571429" style="197" customWidth="1"/>
    <col min="2267" max="2267" width="3.71428571428571" style="197" customWidth="1"/>
    <col min="2268" max="2268" width="13.5714285714286" style="197" customWidth="1"/>
    <col min="2269" max="2269" width="7.42857142857143" style="197" customWidth="1"/>
    <col min="2270" max="2270" width="10.2857142857143" style="197" customWidth="1"/>
    <col min="2271" max="2271" width="8.28571428571429" style="197" customWidth="1"/>
    <col min="2272" max="2272" width="9.42857142857143" style="197" customWidth="1"/>
    <col min="2273" max="2519" width="9.14285714285714" style="197"/>
    <col min="2520" max="2520" width="57.1428571428571" style="197" customWidth="1"/>
    <col min="2521" max="2521" width="4.71428571428571" style="197" customWidth="1"/>
    <col min="2522" max="2522" width="5.28571428571429" style="197" customWidth="1"/>
    <col min="2523" max="2523" width="3.71428571428571" style="197" customWidth="1"/>
    <col min="2524" max="2524" width="13.5714285714286" style="197" customWidth="1"/>
    <col min="2525" max="2525" width="7.42857142857143" style="197" customWidth="1"/>
    <col min="2526" max="2526" width="10.2857142857143" style="197" customWidth="1"/>
    <col min="2527" max="2527" width="8.28571428571429" style="197" customWidth="1"/>
    <col min="2528" max="2528" width="9.42857142857143" style="197" customWidth="1"/>
    <col min="2529" max="2775" width="9.14285714285714" style="197"/>
    <col min="2776" max="2776" width="57.1428571428571" style="197" customWidth="1"/>
    <col min="2777" max="2777" width="4.71428571428571" style="197" customWidth="1"/>
    <col min="2778" max="2778" width="5.28571428571429" style="197" customWidth="1"/>
    <col min="2779" max="2779" width="3.71428571428571" style="197" customWidth="1"/>
    <col min="2780" max="2780" width="13.5714285714286" style="197" customWidth="1"/>
    <col min="2781" max="2781" width="7.42857142857143" style="197" customWidth="1"/>
    <col min="2782" max="2782" width="10.2857142857143" style="197" customWidth="1"/>
    <col min="2783" max="2783" width="8.28571428571429" style="197" customWidth="1"/>
    <col min="2784" max="2784" width="9.42857142857143" style="197" customWidth="1"/>
    <col min="2785" max="3031" width="9.14285714285714" style="197"/>
    <col min="3032" max="3032" width="57.1428571428571" style="197" customWidth="1"/>
    <col min="3033" max="3033" width="4.71428571428571" style="197" customWidth="1"/>
    <col min="3034" max="3034" width="5.28571428571429" style="197" customWidth="1"/>
    <col min="3035" max="3035" width="3.71428571428571" style="197" customWidth="1"/>
    <col min="3036" max="3036" width="13.5714285714286" style="197" customWidth="1"/>
    <col min="3037" max="3037" width="7.42857142857143" style="197" customWidth="1"/>
    <col min="3038" max="3038" width="10.2857142857143" style="197" customWidth="1"/>
    <col min="3039" max="3039" width="8.28571428571429" style="197" customWidth="1"/>
    <col min="3040" max="3040" width="9.42857142857143" style="197" customWidth="1"/>
    <col min="3041" max="3287" width="9.14285714285714" style="197"/>
    <col min="3288" max="3288" width="57.1428571428571" style="197" customWidth="1"/>
    <col min="3289" max="3289" width="4.71428571428571" style="197" customWidth="1"/>
    <col min="3290" max="3290" width="5.28571428571429" style="197" customWidth="1"/>
    <col min="3291" max="3291" width="3.71428571428571" style="197" customWidth="1"/>
    <col min="3292" max="3292" width="13.5714285714286" style="197" customWidth="1"/>
    <col min="3293" max="3293" width="7.42857142857143" style="197" customWidth="1"/>
    <col min="3294" max="3294" width="10.2857142857143" style="197" customWidth="1"/>
    <col min="3295" max="3295" width="8.28571428571429" style="197" customWidth="1"/>
    <col min="3296" max="3296" width="9.42857142857143" style="197" customWidth="1"/>
    <col min="3297" max="3543" width="9.14285714285714" style="197"/>
    <col min="3544" max="3544" width="57.1428571428571" style="197" customWidth="1"/>
    <col min="3545" max="3545" width="4.71428571428571" style="197" customWidth="1"/>
    <col min="3546" max="3546" width="5.28571428571429" style="197" customWidth="1"/>
    <col min="3547" max="3547" width="3.71428571428571" style="197" customWidth="1"/>
    <col min="3548" max="3548" width="13.5714285714286" style="197" customWidth="1"/>
    <col min="3549" max="3549" width="7.42857142857143" style="197" customWidth="1"/>
    <col min="3550" max="3550" width="10.2857142857143" style="197" customWidth="1"/>
    <col min="3551" max="3551" width="8.28571428571429" style="197" customWidth="1"/>
    <col min="3552" max="3552" width="9.42857142857143" style="197" customWidth="1"/>
    <col min="3553" max="3799" width="9.14285714285714" style="197"/>
    <col min="3800" max="3800" width="57.1428571428571" style="197" customWidth="1"/>
    <col min="3801" max="3801" width="4.71428571428571" style="197" customWidth="1"/>
    <col min="3802" max="3802" width="5.28571428571429" style="197" customWidth="1"/>
    <col min="3803" max="3803" width="3.71428571428571" style="197" customWidth="1"/>
    <col min="3804" max="3804" width="13.5714285714286" style="197" customWidth="1"/>
    <col min="3805" max="3805" width="7.42857142857143" style="197" customWidth="1"/>
    <col min="3806" max="3806" width="10.2857142857143" style="197" customWidth="1"/>
    <col min="3807" max="3807" width="8.28571428571429" style="197" customWidth="1"/>
    <col min="3808" max="3808" width="9.42857142857143" style="197" customWidth="1"/>
    <col min="3809" max="4055" width="9.14285714285714" style="197"/>
    <col min="4056" max="4056" width="57.1428571428571" style="197" customWidth="1"/>
    <col min="4057" max="4057" width="4.71428571428571" style="197" customWidth="1"/>
    <col min="4058" max="4058" width="5.28571428571429" style="197" customWidth="1"/>
    <col min="4059" max="4059" width="3.71428571428571" style="197" customWidth="1"/>
    <col min="4060" max="4060" width="13.5714285714286" style="197" customWidth="1"/>
    <col min="4061" max="4061" width="7.42857142857143" style="197" customWidth="1"/>
    <col min="4062" max="4062" width="10.2857142857143" style="197" customWidth="1"/>
    <col min="4063" max="4063" width="8.28571428571429" style="197" customWidth="1"/>
    <col min="4064" max="4064" width="9.42857142857143" style="197" customWidth="1"/>
    <col min="4065" max="4311" width="9.14285714285714" style="197"/>
    <col min="4312" max="4312" width="57.1428571428571" style="197" customWidth="1"/>
    <col min="4313" max="4313" width="4.71428571428571" style="197" customWidth="1"/>
    <col min="4314" max="4314" width="5.28571428571429" style="197" customWidth="1"/>
    <col min="4315" max="4315" width="3.71428571428571" style="197" customWidth="1"/>
    <col min="4316" max="4316" width="13.5714285714286" style="197" customWidth="1"/>
    <col min="4317" max="4317" width="7.42857142857143" style="197" customWidth="1"/>
    <col min="4318" max="4318" width="10.2857142857143" style="197" customWidth="1"/>
    <col min="4319" max="4319" width="8.28571428571429" style="197" customWidth="1"/>
    <col min="4320" max="4320" width="9.42857142857143" style="197" customWidth="1"/>
    <col min="4321" max="4567" width="9.14285714285714" style="197"/>
    <col min="4568" max="4568" width="57.1428571428571" style="197" customWidth="1"/>
    <col min="4569" max="4569" width="4.71428571428571" style="197" customWidth="1"/>
    <col min="4570" max="4570" width="5.28571428571429" style="197" customWidth="1"/>
    <col min="4571" max="4571" width="3.71428571428571" style="197" customWidth="1"/>
    <col min="4572" max="4572" width="13.5714285714286" style="197" customWidth="1"/>
    <col min="4573" max="4573" width="7.42857142857143" style="197" customWidth="1"/>
    <col min="4574" max="4574" width="10.2857142857143" style="197" customWidth="1"/>
    <col min="4575" max="4575" width="8.28571428571429" style="197" customWidth="1"/>
    <col min="4576" max="4576" width="9.42857142857143" style="197" customWidth="1"/>
    <col min="4577" max="4823" width="9.14285714285714" style="197"/>
    <col min="4824" max="4824" width="57.1428571428571" style="197" customWidth="1"/>
    <col min="4825" max="4825" width="4.71428571428571" style="197" customWidth="1"/>
    <col min="4826" max="4826" width="5.28571428571429" style="197" customWidth="1"/>
    <col min="4827" max="4827" width="3.71428571428571" style="197" customWidth="1"/>
    <col min="4828" max="4828" width="13.5714285714286" style="197" customWidth="1"/>
    <col min="4829" max="4829" width="7.42857142857143" style="197" customWidth="1"/>
    <col min="4830" max="4830" width="10.2857142857143" style="197" customWidth="1"/>
    <col min="4831" max="4831" width="8.28571428571429" style="197" customWidth="1"/>
    <col min="4832" max="4832" width="9.42857142857143" style="197" customWidth="1"/>
    <col min="4833" max="5079" width="9.14285714285714" style="197"/>
    <col min="5080" max="5080" width="57.1428571428571" style="197" customWidth="1"/>
    <col min="5081" max="5081" width="4.71428571428571" style="197" customWidth="1"/>
    <col min="5082" max="5082" width="5.28571428571429" style="197" customWidth="1"/>
    <col min="5083" max="5083" width="3.71428571428571" style="197" customWidth="1"/>
    <col min="5084" max="5084" width="13.5714285714286" style="197" customWidth="1"/>
    <col min="5085" max="5085" width="7.42857142857143" style="197" customWidth="1"/>
    <col min="5086" max="5086" width="10.2857142857143" style="197" customWidth="1"/>
    <col min="5087" max="5087" width="8.28571428571429" style="197" customWidth="1"/>
    <col min="5088" max="5088" width="9.42857142857143" style="197" customWidth="1"/>
    <col min="5089" max="5335" width="9.14285714285714" style="197"/>
    <col min="5336" max="5336" width="57.1428571428571" style="197" customWidth="1"/>
    <col min="5337" max="5337" width="4.71428571428571" style="197" customWidth="1"/>
    <col min="5338" max="5338" width="5.28571428571429" style="197" customWidth="1"/>
    <col min="5339" max="5339" width="3.71428571428571" style="197" customWidth="1"/>
    <col min="5340" max="5340" width="13.5714285714286" style="197" customWidth="1"/>
    <col min="5341" max="5341" width="7.42857142857143" style="197" customWidth="1"/>
    <col min="5342" max="5342" width="10.2857142857143" style="197" customWidth="1"/>
    <col min="5343" max="5343" width="8.28571428571429" style="197" customWidth="1"/>
    <col min="5344" max="5344" width="9.42857142857143" style="197" customWidth="1"/>
    <col min="5345" max="5591" width="9.14285714285714" style="197"/>
    <col min="5592" max="5592" width="57.1428571428571" style="197" customWidth="1"/>
    <col min="5593" max="5593" width="4.71428571428571" style="197" customWidth="1"/>
    <col min="5594" max="5594" width="5.28571428571429" style="197" customWidth="1"/>
    <col min="5595" max="5595" width="3.71428571428571" style="197" customWidth="1"/>
    <col min="5596" max="5596" width="13.5714285714286" style="197" customWidth="1"/>
    <col min="5597" max="5597" width="7.42857142857143" style="197" customWidth="1"/>
    <col min="5598" max="5598" width="10.2857142857143" style="197" customWidth="1"/>
    <col min="5599" max="5599" width="8.28571428571429" style="197" customWidth="1"/>
    <col min="5600" max="5600" width="9.42857142857143" style="197" customWidth="1"/>
    <col min="5601" max="5847" width="9.14285714285714" style="197"/>
    <col min="5848" max="5848" width="57.1428571428571" style="197" customWidth="1"/>
    <col min="5849" max="5849" width="4.71428571428571" style="197" customWidth="1"/>
    <col min="5850" max="5850" width="5.28571428571429" style="197" customWidth="1"/>
    <col min="5851" max="5851" width="3.71428571428571" style="197" customWidth="1"/>
    <col min="5852" max="5852" width="13.5714285714286" style="197" customWidth="1"/>
    <col min="5853" max="5853" width="7.42857142857143" style="197" customWidth="1"/>
    <col min="5854" max="5854" width="10.2857142857143" style="197" customWidth="1"/>
    <col min="5855" max="5855" width="8.28571428571429" style="197" customWidth="1"/>
    <col min="5856" max="5856" width="9.42857142857143" style="197" customWidth="1"/>
    <col min="5857" max="6103" width="9.14285714285714" style="197"/>
    <col min="6104" max="6104" width="57.1428571428571" style="197" customWidth="1"/>
    <col min="6105" max="6105" width="4.71428571428571" style="197" customWidth="1"/>
    <col min="6106" max="6106" width="5.28571428571429" style="197" customWidth="1"/>
    <col min="6107" max="6107" width="3.71428571428571" style="197" customWidth="1"/>
    <col min="6108" max="6108" width="13.5714285714286" style="197" customWidth="1"/>
    <col min="6109" max="6109" width="7.42857142857143" style="197" customWidth="1"/>
    <col min="6110" max="6110" width="10.2857142857143" style="197" customWidth="1"/>
    <col min="6111" max="6111" width="8.28571428571429" style="197" customWidth="1"/>
    <col min="6112" max="6112" width="9.42857142857143" style="197" customWidth="1"/>
    <col min="6113" max="6359" width="9.14285714285714" style="197"/>
    <col min="6360" max="6360" width="57.1428571428571" style="197" customWidth="1"/>
    <col min="6361" max="6361" width="4.71428571428571" style="197" customWidth="1"/>
    <col min="6362" max="6362" width="5.28571428571429" style="197" customWidth="1"/>
    <col min="6363" max="6363" width="3.71428571428571" style="197" customWidth="1"/>
    <col min="6364" max="6364" width="13.5714285714286" style="197" customWidth="1"/>
    <col min="6365" max="6365" width="7.42857142857143" style="197" customWidth="1"/>
    <col min="6366" max="6366" width="10.2857142857143" style="197" customWidth="1"/>
    <col min="6367" max="6367" width="8.28571428571429" style="197" customWidth="1"/>
    <col min="6368" max="6368" width="9.42857142857143" style="197" customWidth="1"/>
    <col min="6369" max="6615" width="9.14285714285714" style="197"/>
    <col min="6616" max="6616" width="57.1428571428571" style="197" customWidth="1"/>
    <col min="6617" max="6617" width="4.71428571428571" style="197" customWidth="1"/>
    <col min="6618" max="6618" width="5.28571428571429" style="197" customWidth="1"/>
    <col min="6619" max="6619" width="3.71428571428571" style="197" customWidth="1"/>
    <col min="6620" max="6620" width="13.5714285714286" style="197" customWidth="1"/>
    <col min="6621" max="6621" width="7.42857142857143" style="197" customWidth="1"/>
    <col min="6622" max="6622" width="10.2857142857143" style="197" customWidth="1"/>
    <col min="6623" max="6623" width="8.28571428571429" style="197" customWidth="1"/>
    <col min="6624" max="6624" width="9.42857142857143" style="197" customWidth="1"/>
    <col min="6625" max="6871" width="9.14285714285714" style="197"/>
    <col min="6872" max="6872" width="57.1428571428571" style="197" customWidth="1"/>
    <col min="6873" max="6873" width="4.71428571428571" style="197" customWidth="1"/>
    <col min="6874" max="6874" width="5.28571428571429" style="197" customWidth="1"/>
    <col min="6875" max="6875" width="3.71428571428571" style="197" customWidth="1"/>
    <col min="6876" max="6876" width="13.5714285714286" style="197" customWidth="1"/>
    <col min="6877" max="6877" width="7.42857142857143" style="197" customWidth="1"/>
    <col min="6878" max="6878" width="10.2857142857143" style="197" customWidth="1"/>
    <col min="6879" max="6879" width="8.28571428571429" style="197" customWidth="1"/>
    <col min="6880" max="6880" width="9.42857142857143" style="197" customWidth="1"/>
    <col min="6881" max="7127" width="9.14285714285714" style="197"/>
    <col min="7128" max="7128" width="57.1428571428571" style="197" customWidth="1"/>
    <col min="7129" max="7129" width="4.71428571428571" style="197" customWidth="1"/>
    <col min="7130" max="7130" width="5.28571428571429" style="197" customWidth="1"/>
    <col min="7131" max="7131" width="3.71428571428571" style="197" customWidth="1"/>
    <col min="7132" max="7132" width="13.5714285714286" style="197" customWidth="1"/>
    <col min="7133" max="7133" width="7.42857142857143" style="197" customWidth="1"/>
    <col min="7134" max="7134" width="10.2857142857143" style="197" customWidth="1"/>
    <col min="7135" max="7135" width="8.28571428571429" style="197" customWidth="1"/>
    <col min="7136" max="7136" width="9.42857142857143" style="197" customWidth="1"/>
    <col min="7137" max="7383" width="9.14285714285714" style="197"/>
    <col min="7384" max="7384" width="57.1428571428571" style="197" customWidth="1"/>
    <col min="7385" max="7385" width="4.71428571428571" style="197" customWidth="1"/>
    <col min="7386" max="7386" width="5.28571428571429" style="197" customWidth="1"/>
    <col min="7387" max="7387" width="3.71428571428571" style="197" customWidth="1"/>
    <col min="7388" max="7388" width="13.5714285714286" style="197" customWidth="1"/>
    <col min="7389" max="7389" width="7.42857142857143" style="197" customWidth="1"/>
    <col min="7390" max="7390" width="10.2857142857143" style="197" customWidth="1"/>
    <col min="7391" max="7391" width="8.28571428571429" style="197" customWidth="1"/>
    <col min="7392" max="7392" width="9.42857142857143" style="197" customWidth="1"/>
    <col min="7393" max="7639" width="9.14285714285714" style="197"/>
    <col min="7640" max="7640" width="57.1428571428571" style="197" customWidth="1"/>
    <col min="7641" max="7641" width="4.71428571428571" style="197" customWidth="1"/>
    <col min="7642" max="7642" width="5.28571428571429" style="197" customWidth="1"/>
    <col min="7643" max="7643" width="3.71428571428571" style="197" customWidth="1"/>
    <col min="7644" max="7644" width="13.5714285714286" style="197" customWidth="1"/>
    <col min="7645" max="7645" width="7.42857142857143" style="197" customWidth="1"/>
    <col min="7646" max="7646" width="10.2857142857143" style="197" customWidth="1"/>
    <col min="7647" max="7647" width="8.28571428571429" style="197" customWidth="1"/>
    <col min="7648" max="7648" width="9.42857142857143" style="197" customWidth="1"/>
    <col min="7649" max="7895" width="9.14285714285714" style="197"/>
    <col min="7896" max="7896" width="57.1428571428571" style="197" customWidth="1"/>
    <col min="7897" max="7897" width="4.71428571428571" style="197" customWidth="1"/>
    <col min="7898" max="7898" width="5.28571428571429" style="197" customWidth="1"/>
    <col min="7899" max="7899" width="3.71428571428571" style="197" customWidth="1"/>
    <col min="7900" max="7900" width="13.5714285714286" style="197" customWidth="1"/>
    <col min="7901" max="7901" width="7.42857142857143" style="197" customWidth="1"/>
    <col min="7902" max="7902" width="10.2857142857143" style="197" customWidth="1"/>
    <col min="7903" max="7903" width="8.28571428571429" style="197" customWidth="1"/>
    <col min="7904" max="7904" width="9.42857142857143" style="197" customWidth="1"/>
    <col min="7905" max="8151" width="9.14285714285714" style="197"/>
    <col min="8152" max="8152" width="57.1428571428571" style="197" customWidth="1"/>
    <col min="8153" max="8153" width="4.71428571428571" style="197" customWidth="1"/>
    <col min="8154" max="8154" width="5.28571428571429" style="197" customWidth="1"/>
    <col min="8155" max="8155" width="3.71428571428571" style="197" customWidth="1"/>
    <col min="8156" max="8156" width="13.5714285714286" style="197" customWidth="1"/>
    <col min="8157" max="8157" width="7.42857142857143" style="197" customWidth="1"/>
    <col min="8158" max="8158" width="10.2857142857143" style="197" customWidth="1"/>
    <col min="8159" max="8159" width="8.28571428571429" style="197" customWidth="1"/>
    <col min="8160" max="8160" width="9.42857142857143" style="197" customWidth="1"/>
    <col min="8161" max="8407" width="9.14285714285714" style="197"/>
    <col min="8408" max="8408" width="57.1428571428571" style="197" customWidth="1"/>
    <col min="8409" max="8409" width="4.71428571428571" style="197" customWidth="1"/>
    <col min="8410" max="8410" width="5.28571428571429" style="197" customWidth="1"/>
    <col min="8411" max="8411" width="3.71428571428571" style="197" customWidth="1"/>
    <col min="8412" max="8412" width="13.5714285714286" style="197" customWidth="1"/>
    <col min="8413" max="8413" width="7.42857142857143" style="197" customWidth="1"/>
    <col min="8414" max="8414" width="10.2857142857143" style="197" customWidth="1"/>
    <col min="8415" max="8415" width="8.28571428571429" style="197" customWidth="1"/>
    <col min="8416" max="8416" width="9.42857142857143" style="197" customWidth="1"/>
    <col min="8417" max="8663" width="9.14285714285714" style="197"/>
    <col min="8664" max="8664" width="57.1428571428571" style="197" customWidth="1"/>
    <col min="8665" max="8665" width="4.71428571428571" style="197" customWidth="1"/>
    <col min="8666" max="8666" width="5.28571428571429" style="197" customWidth="1"/>
    <col min="8667" max="8667" width="3.71428571428571" style="197" customWidth="1"/>
    <col min="8668" max="8668" width="13.5714285714286" style="197" customWidth="1"/>
    <col min="8669" max="8669" width="7.42857142857143" style="197" customWidth="1"/>
    <col min="8670" max="8670" width="10.2857142857143" style="197" customWidth="1"/>
    <col min="8671" max="8671" width="8.28571428571429" style="197" customWidth="1"/>
    <col min="8672" max="8672" width="9.42857142857143" style="197" customWidth="1"/>
    <col min="8673" max="8919" width="9.14285714285714" style="197"/>
    <col min="8920" max="8920" width="57.1428571428571" style="197" customWidth="1"/>
    <col min="8921" max="8921" width="4.71428571428571" style="197" customWidth="1"/>
    <col min="8922" max="8922" width="5.28571428571429" style="197" customWidth="1"/>
    <col min="8923" max="8923" width="3.71428571428571" style="197" customWidth="1"/>
    <col min="8924" max="8924" width="13.5714285714286" style="197" customWidth="1"/>
    <col min="8925" max="8925" width="7.42857142857143" style="197" customWidth="1"/>
    <col min="8926" max="8926" width="10.2857142857143" style="197" customWidth="1"/>
    <col min="8927" max="8927" width="8.28571428571429" style="197" customWidth="1"/>
    <col min="8928" max="8928" width="9.42857142857143" style="197" customWidth="1"/>
    <col min="8929" max="9175" width="9.14285714285714" style="197"/>
    <col min="9176" max="9176" width="57.1428571428571" style="197" customWidth="1"/>
    <col min="9177" max="9177" width="4.71428571428571" style="197" customWidth="1"/>
    <col min="9178" max="9178" width="5.28571428571429" style="197" customWidth="1"/>
    <col min="9179" max="9179" width="3.71428571428571" style="197" customWidth="1"/>
    <col min="9180" max="9180" width="13.5714285714286" style="197" customWidth="1"/>
    <col min="9181" max="9181" width="7.42857142857143" style="197" customWidth="1"/>
    <col min="9182" max="9182" width="10.2857142857143" style="197" customWidth="1"/>
    <col min="9183" max="9183" width="8.28571428571429" style="197" customWidth="1"/>
    <col min="9184" max="9184" width="9.42857142857143" style="197" customWidth="1"/>
    <col min="9185" max="9431" width="9.14285714285714" style="197"/>
    <col min="9432" max="9432" width="57.1428571428571" style="197" customWidth="1"/>
    <col min="9433" max="9433" width="4.71428571428571" style="197" customWidth="1"/>
    <col min="9434" max="9434" width="5.28571428571429" style="197" customWidth="1"/>
    <col min="9435" max="9435" width="3.71428571428571" style="197" customWidth="1"/>
    <col min="9436" max="9436" width="13.5714285714286" style="197" customWidth="1"/>
    <col min="9437" max="9437" width="7.42857142857143" style="197" customWidth="1"/>
    <col min="9438" max="9438" width="10.2857142857143" style="197" customWidth="1"/>
    <col min="9439" max="9439" width="8.28571428571429" style="197" customWidth="1"/>
    <col min="9440" max="9440" width="9.42857142857143" style="197" customWidth="1"/>
    <col min="9441" max="9687" width="9.14285714285714" style="197"/>
    <col min="9688" max="9688" width="57.1428571428571" style="197" customWidth="1"/>
    <col min="9689" max="9689" width="4.71428571428571" style="197" customWidth="1"/>
    <col min="9690" max="9690" width="5.28571428571429" style="197" customWidth="1"/>
    <col min="9691" max="9691" width="3.71428571428571" style="197" customWidth="1"/>
    <col min="9692" max="9692" width="13.5714285714286" style="197" customWidth="1"/>
    <col min="9693" max="9693" width="7.42857142857143" style="197" customWidth="1"/>
    <col min="9694" max="9694" width="10.2857142857143" style="197" customWidth="1"/>
    <col min="9695" max="9695" width="8.28571428571429" style="197" customWidth="1"/>
    <col min="9696" max="9696" width="9.42857142857143" style="197" customWidth="1"/>
    <col min="9697" max="9943" width="9.14285714285714" style="197"/>
    <col min="9944" max="9944" width="57.1428571428571" style="197" customWidth="1"/>
    <col min="9945" max="9945" width="4.71428571428571" style="197" customWidth="1"/>
    <col min="9946" max="9946" width="5.28571428571429" style="197" customWidth="1"/>
    <col min="9947" max="9947" width="3.71428571428571" style="197" customWidth="1"/>
    <col min="9948" max="9948" width="13.5714285714286" style="197" customWidth="1"/>
    <col min="9949" max="9949" width="7.42857142857143" style="197" customWidth="1"/>
    <col min="9950" max="9950" width="10.2857142857143" style="197" customWidth="1"/>
    <col min="9951" max="9951" width="8.28571428571429" style="197" customWidth="1"/>
    <col min="9952" max="9952" width="9.42857142857143" style="197" customWidth="1"/>
    <col min="9953" max="10199" width="9.14285714285714" style="197"/>
    <col min="10200" max="10200" width="57.1428571428571" style="197" customWidth="1"/>
    <col min="10201" max="10201" width="4.71428571428571" style="197" customWidth="1"/>
    <col min="10202" max="10202" width="5.28571428571429" style="197" customWidth="1"/>
    <col min="10203" max="10203" width="3.71428571428571" style="197" customWidth="1"/>
    <col min="10204" max="10204" width="13.5714285714286" style="197" customWidth="1"/>
    <col min="10205" max="10205" width="7.42857142857143" style="197" customWidth="1"/>
    <col min="10206" max="10206" width="10.2857142857143" style="197" customWidth="1"/>
    <col min="10207" max="10207" width="8.28571428571429" style="197" customWidth="1"/>
    <col min="10208" max="10208" width="9.42857142857143" style="197" customWidth="1"/>
    <col min="10209" max="10455" width="9.14285714285714" style="197"/>
    <col min="10456" max="10456" width="57.1428571428571" style="197" customWidth="1"/>
    <col min="10457" max="10457" width="4.71428571428571" style="197" customWidth="1"/>
    <col min="10458" max="10458" width="5.28571428571429" style="197" customWidth="1"/>
    <col min="10459" max="10459" width="3.71428571428571" style="197" customWidth="1"/>
    <col min="10460" max="10460" width="13.5714285714286" style="197" customWidth="1"/>
    <col min="10461" max="10461" width="7.42857142857143" style="197" customWidth="1"/>
    <col min="10462" max="10462" width="10.2857142857143" style="197" customWidth="1"/>
    <col min="10463" max="10463" width="8.28571428571429" style="197" customWidth="1"/>
    <col min="10464" max="10464" width="9.42857142857143" style="197" customWidth="1"/>
    <col min="10465" max="10711" width="9.14285714285714" style="197"/>
    <col min="10712" max="10712" width="57.1428571428571" style="197" customWidth="1"/>
    <col min="10713" max="10713" width="4.71428571428571" style="197" customWidth="1"/>
    <col min="10714" max="10714" width="5.28571428571429" style="197" customWidth="1"/>
    <col min="10715" max="10715" width="3.71428571428571" style="197" customWidth="1"/>
    <col min="10716" max="10716" width="13.5714285714286" style="197" customWidth="1"/>
    <col min="10717" max="10717" width="7.42857142857143" style="197" customWidth="1"/>
    <col min="10718" max="10718" width="10.2857142857143" style="197" customWidth="1"/>
    <col min="10719" max="10719" width="8.28571428571429" style="197" customWidth="1"/>
    <col min="10720" max="10720" width="9.42857142857143" style="197" customWidth="1"/>
    <col min="10721" max="10967" width="9.14285714285714" style="197"/>
    <col min="10968" max="10968" width="57.1428571428571" style="197" customWidth="1"/>
    <col min="10969" max="10969" width="4.71428571428571" style="197" customWidth="1"/>
    <col min="10970" max="10970" width="5.28571428571429" style="197" customWidth="1"/>
    <col min="10971" max="10971" width="3.71428571428571" style="197" customWidth="1"/>
    <col min="10972" max="10972" width="13.5714285714286" style="197" customWidth="1"/>
    <col min="10973" max="10973" width="7.42857142857143" style="197" customWidth="1"/>
    <col min="10974" max="10974" width="10.2857142857143" style="197" customWidth="1"/>
    <col min="10975" max="10975" width="8.28571428571429" style="197" customWidth="1"/>
    <col min="10976" max="10976" width="9.42857142857143" style="197" customWidth="1"/>
    <col min="10977" max="11223" width="9.14285714285714" style="197"/>
    <col min="11224" max="11224" width="57.1428571428571" style="197" customWidth="1"/>
    <col min="11225" max="11225" width="4.71428571428571" style="197" customWidth="1"/>
    <col min="11226" max="11226" width="5.28571428571429" style="197" customWidth="1"/>
    <col min="11227" max="11227" width="3.71428571428571" style="197" customWidth="1"/>
    <col min="11228" max="11228" width="13.5714285714286" style="197" customWidth="1"/>
    <col min="11229" max="11229" width="7.42857142857143" style="197" customWidth="1"/>
    <col min="11230" max="11230" width="10.2857142857143" style="197" customWidth="1"/>
    <col min="11231" max="11231" width="8.28571428571429" style="197" customWidth="1"/>
    <col min="11232" max="11232" width="9.42857142857143" style="197" customWidth="1"/>
    <col min="11233" max="11479" width="9.14285714285714" style="197"/>
    <col min="11480" max="11480" width="57.1428571428571" style="197" customWidth="1"/>
    <col min="11481" max="11481" width="4.71428571428571" style="197" customWidth="1"/>
    <col min="11482" max="11482" width="5.28571428571429" style="197" customWidth="1"/>
    <col min="11483" max="11483" width="3.71428571428571" style="197" customWidth="1"/>
    <col min="11484" max="11484" width="13.5714285714286" style="197" customWidth="1"/>
    <col min="11485" max="11485" width="7.42857142857143" style="197" customWidth="1"/>
    <col min="11486" max="11486" width="10.2857142857143" style="197" customWidth="1"/>
    <col min="11487" max="11487" width="8.28571428571429" style="197" customWidth="1"/>
    <col min="11488" max="11488" width="9.42857142857143" style="197" customWidth="1"/>
    <col min="11489" max="11735" width="9.14285714285714" style="197"/>
    <col min="11736" max="11736" width="57.1428571428571" style="197" customWidth="1"/>
    <col min="11737" max="11737" width="4.71428571428571" style="197" customWidth="1"/>
    <col min="11738" max="11738" width="5.28571428571429" style="197" customWidth="1"/>
    <col min="11739" max="11739" width="3.71428571428571" style="197" customWidth="1"/>
    <col min="11740" max="11740" width="13.5714285714286" style="197" customWidth="1"/>
    <col min="11741" max="11741" width="7.42857142857143" style="197" customWidth="1"/>
    <col min="11742" max="11742" width="10.2857142857143" style="197" customWidth="1"/>
    <col min="11743" max="11743" width="8.28571428571429" style="197" customWidth="1"/>
    <col min="11744" max="11744" width="9.42857142857143" style="197" customWidth="1"/>
    <col min="11745" max="11991" width="9.14285714285714" style="197"/>
    <col min="11992" max="11992" width="57.1428571428571" style="197" customWidth="1"/>
    <col min="11993" max="11993" width="4.71428571428571" style="197" customWidth="1"/>
    <col min="11994" max="11994" width="5.28571428571429" style="197" customWidth="1"/>
    <col min="11995" max="11995" width="3.71428571428571" style="197" customWidth="1"/>
    <col min="11996" max="11996" width="13.5714285714286" style="197" customWidth="1"/>
    <col min="11997" max="11997" width="7.42857142857143" style="197" customWidth="1"/>
    <col min="11998" max="11998" width="10.2857142857143" style="197" customWidth="1"/>
    <col min="11999" max="11999" width="8.28571428571429" style="197" customWidth="1"/>
    <col min="12000" max="12000" width="9.42857142857143" style="197" customWidth="1"/>
    <col min="12001" max="12247" width="9.14285714285714" style="197"/>
    <col min="12248" max="12248" width="57.1428571428571" style="197" customWidth="1"/>
    <col min="12249" max="12249" width="4.71428571428571" style="197" customWidth="1"/>
    <col min="12250" max="12250" width="5.28571428571429" style="197" customWidth="1"/>
    <col min="12251" max="12251" width="3.71428571428571" style="197" customWidth="1"/>
    <col min="12252" max="12252" width="13.5714285714286" style="197" customWidth="1"/>
    <col min="12253" max="12253" width="7.42857142857143" style="197" customWidth="1"/>
    <col min="12254" max="12254" width="10.2857142857143" style="197" customWidth="1"/>
    <col min="12255" max="12255" width="8.28571428571429" style="197" customWidth="1"/>
    <col min="12256" max="12256" width="9.42857142857143" style="197" customWidth="1"/>
    <col min="12257" max="12503" width="9.14285714285714" style="197"/>
    <col min="12504" max="12504" width="57.1428571428571" style="197" customWidth="1"/>
    <col min="12505" max="12505" width="4.71428571428571" style="197" customWidth="1"/>
    <col min="12506" max="12506" width="5.28571428571429" style="197" customWidth="1"/>
    <col min="12507" max="12507" width="3.71428571428571" style="197" customWidth="1"/>
    <col min="12508" max="12508" width="13.5714285714286" style="197" customWidth="1"/>
    <col min="12509" max="12509" width="7.42857142857143" style="197" customWidth="1"/>
    <col min="12510" max="12510" width="10.2857142857143" style="197" customWidth="1"/>
    <col min="12511" max="12511" width="8.28571428571429" style="197" customWidth="1"/>
    <col min="12512" max="12512" width="9.42857142857143" style="197" customWidth="1"/>
    <col min="12513" max="12759" width="9.14285714285714" style="197"/>
    <col min="12760" max="12760" width="57.1428571428571" style="197" customWidth="1"/>
    <col min="12761" max="12761" width="4.71428571428571" style="197" customWidth="1"/>
    <col min="12762" max="12762" width="5.28571428571429" style="197" customWidth="1"/>
    <col min="12763" max="12763" width="3.71428571428571" style="197" customWidth="1"/>
    <col min="12764" max="12764" width="13.5714285714286" style="197" customWidth="1"/>
    <col min="12765" max="12765" width="7.42857142857143" style="197" customWidth="1"/>
    <col min="12766" max="12766" width="10.2857142857143" style="197" customWidth="1"/>
    <col min="12767" max="12767" width="8.28571428571429" style="197" customWidth="1"/>
    <col min="12768" max="12768" width="9.42857142857143" style="197" customWidth="1"/>
    <col min="12769" max="13015" width="9.14285714285714" style="197"/>
    <col min="13016" max="13016" width="57.1428571428571" style="197" customWidth="1"/>
    <col min="13017" max="13017" width="4.71428571428571" style="197" customWidth="1"/>
    <col min="13018" max="13018" width="5.28571428571429" style="197" customWidth="1"/>
    <col min="13019" max="13019" width="3.71428571428571" style="197" customWidth="1"/>
    <col min="13020" max="13020" width="13.5714285714286" style="197" customWidth="1"/>
    <col min="13021" max="13021" width="7.42857142857143" style="197" customWidth="1"/>
    <col min="13022" max="13022" width="10.2857142857143" style="197" customWidth="1"/>
    <col min="13023" max="13023" width="8.28571428571429" style="197" customWidth="1"/>
    <col min="13024" max="13024" width="9.42857142857143" style="197" customWidth="1"/>
    <col min="13025" max="13271" width="9.14285714285714" style="197"/>
    <col min="13272" max="13272" width="57.1428571428571" style="197" customWidth="1"/>
    <col min="13273" max="13273" width="4.71428571428571" style="197" customWidth="1"/>
    <col min="13274" max="13274" width="5.28571428571429" style="197" customWidth="1"/>
    <col min="13275" max="13275" width="3.71428571428571" style="197" customWidth="1"/>
    <col min="13276" max="13276" width="13.5714285714286" style="197" customWidth="1"/>
    <col min="13277" max="13277" width="7.42857142857143" style="197" customWidth="1"/>
    <col min="13278" max="13278" width="10.2857142857143" style="197" customWidth="1"/>
    <col min="13279" max="13279" width="8.28571428571429" style="197" customWidth="1"/>
    <col min="13280" max="13280" width="9.42857142857143" style="197" customWidth="1"/>
    <col min="13281" max="13527" width="9.14285714285714" style="197"/>
    <col min="13528" max="13528" width="57.1428571428571" style="197" customWidth="1"/>
    <col min="13529" max="13529" width="4.71428571428571" style="197" customWidth="1"/>
    <col min="13530" max="13530" width="5.28571428571429" style="197" customWidth="1"/>
    <col min="13531" max="13531" width="3.71428571428571" style="197" customWidth="1"/>
    <col min="13532" max="13532" width="13.5714285714286" style="197" customWidth="1"/>
    <col min="13533" max="13533" width="7.42857142857143" style="197" customWidth="1"/>
    <col min="13534" max="13534" width="10.2857142857143" style="197" customWidth="1"/>
    <col min="13535" max="13535" width="8.28571428571429" style="197" customWidth="1"/>
    <col min="13536" max="13536" width="9.42857142857143" style="197" customWidth="1"/>
    <col min="13537" max="13783" width="9.14285714285714" style="197"/>
    <col min="13784" max="13784" width="57.1428571428571" style="197" customWidth="1"/>
    <col min="13785" max="13785" width="4.71428571428571" style="197" customWidth="1"/>
    <col min="13786" max="13786" width="5.28571428571429" style="197" customWidth="1"/>
    <col min="13787" max="13787" width="3.71428571428571" style="197" customWidth="1"/>
    <col min="13788" max="13788" width="13.5714285714286" style="197" customWidth="1"/>
    <col min="13789" max="13789" width="7.42857142857143" style="197" customWidth="1"/>
    <col min="13790" max="13790" width="10.2857142857143" style="197" customWidth="1"/>
    <col min="13791" max="13791" width="8.28571428571429" style="197" customWidth="1"/>
    <col min="13792" max="13792" width="9.42857142857143" style="197" customWidth="1"/>
    <col min="13793" max="14039" width="9.14285714285714" style="197"/>
    <col min="14040" max="14040" width="57.1428571428571" style="197" customWidth="1"/>
    <col min="14041" max="14041" width="4.71428571428571" style="197" customWidth="1"/>
    <col min="14042" max="14042" width="5.28571428571429" style="197" customWidth="1"/>
    <col min="14043" max="14043" width="3.71428571428571" style="197" customWidth="1"/>
    <col min="14044" max="14044" width="13.5714285714286" style="197" customWidth="1"/>
    <col min="14045" max="14045" width="7.42857142857143" style="197" customWidth="1"/>
    <col min="14046" max="14046" width="10.2857142857143" style="197" customWidth="1"/>
    <col min="14047" max="14047" width="8.28571428571429" style="197" customWidth="1"/>
    <col min="14048" max="14048" width="9.42857142857143" style="197" customWidth="1"/>
    <col min="14049" max="14295" width="9.14285714285714" style="197"/>
    <col min="14296" max="14296" width="57.1428571428571" style="197" customWidth="1"/>
    <col min="14297" max="14297" width="4.71428571428571" style="197" customWidth="1"/>
    <col min="14298" max="14298" width="5.28571428571429" style="197" customWidth="1"/>
    <col min="14299" max="14299" width="3.71428571428571" style="197" customWidth="1"/>
    <col min="14300" max="14300" width="13.5714285714286" style="197" customWidth="1"/>
    <col min="14301" max="14301" width="7.42857142857143" style="197" customWidth="1"/>
    <col min="14302" max="14302" width="10.2857142857143" style="197" customWidth="1"/>
    <col min="14303" max="14303" width="8.28571428571429" style="197" customWidth="1"/>
    <col min="14304" max="14304" width="9.42857142857143" style="197" customWidth="1"/>
    <col min="14305" max="14551" width="9.14285714285714" style="197"/>
    <col min="14552" max="14552" width="57.1428571428571" style="197" customWidth="1"/>
    <col min="14553" max="14553" width="4.71428571428571" style="197" customWidth="1"/>
    <col min="14554" max="14554" width="5.28571428571429" style="197" customWidth="1"/>
    <col min="14555" max="14555" width="3.71428571428571" style="197" customWidth="1"/>
    <col min="14556" max="14556" width="13.5714285714286" style="197" customWidth="1"/>
    <col min="14557" max="14557" width="7.42857142857143" style="197" customWidth="1"/>
    <col min="14558" max="14558" width="10.2857142857143" style="197" customWidth="1"/>
    <col min="14559" max="14559" width="8.28571428571429" style="197" customWidth="1"/>
    <col min="14560" max="14560" width="9.42857142857143" style="197" customWidth="1"/>
    <col min="14561" max="14807" width="9.14285714285714" style="197"/>
    <col min="14808" max="14808" width="57.1428571428571" style="197" customWidth="1"/>
    <col min="14809" max="14809" width="4.71428571428571" style="197" customWidth="1"/>
    <col min="14810" max="14810" width="5.28571428571429" style="197" customWidth="1"/>
    <col min="14811" max="14811" width="3.71428571428571" style="197" customWidth="1"/>
    <col min="14812" max="14812" width="13.5714285714286" style="197" customWidth="1"/>
    <col min="14813" max="14813" width="7.42857142857143" style="197" customWidth="1"/>
    <col min="14814" max="14814" width="10.2857142857143" style="197" customWidth="1"/>
    <col min="14815" max="14815" width="8.28571428571429" style="197" customWidth="1"/>
    <col min="14816" max="14816" width="9.42857142857143" style="197" customWidth="1"/>
    <col min="14817" max="15063" width="9.14285714285714" style="197"/>
    <col min="15064" max="15064" width="57.1428571428571" style="197" customWidth="1"/>
    <col min="15065" max="15065" width="4.71428571428571" style="197" customWidth="1"/>
    <col min="15066" max="15066" width="5.28571428571429" style="197" customWidth="1"/>
    <col min="15067" max="15067" width="3.71428571428571" style="197" customWidth="1"/>
    <col min="15068" max="15068" width="13.5714285714286" style="197" customWidth="1"/>
    <col min="15069" max="15069" width="7.42857142857143" style="197" customWidth="1"/>
    <col min="15070" max="15070" width="10.2857142857143" style="197" customWidth="1"/>
    <col min="15071" max="15071" width="8.28571428571429" style="197" customWidth="1"/>
    <col min="15072" max="15072" width="9.42857142857143" style="197" customWidth="1"/>
    <col min="15073" max="15319" width="9.14285714285714" style="197"/>
    <col min="15320" max="15320" width="57.1428571428571" style="197" customWidth="1"/>
    <col min="15321" max="15321" width="4.71428571428571" style="197" customWidth="1"/>
    <col min="15322" max="15322" width="5.28571428571429" style="197" customWidth="1"/>
    <col min="15323" max="15323" width="3.71428571428571" style="197" customWidth="1"/>
    <col min="15324" max="15324" width="13.5714285714286" style="197" customWidth="1"/>
    <col min="15325" max="15325" width="7.42857142857143" style="197" customWidth="1"/>
    <col min="15326" max="15326" width="10.2857142857143" style="197" customWidth="1"/>
    <col min="15327" max="15327" width="8.28571428571429" style="197" customWidth="1"/>
    <col min="15328" max="15328" width="9.42857142857143" style="197" customWidth="1"/>
    <col min="15329" max="15575" width="9.14285714285714" style="197"/>
    <col min="15576" max="15576" width="57.1428571428571" style="197" customWidth="1"/>
    <col min="15577" max="15577" width="4.71428571428571" style="197" customWidth="1"/>
    <col min="15578" max="15578" width="5.28571428571429" style="197" customWidth="1"/>
    <col min="15579" max="15579" width="3.71428571428571" style="197" customWidth="1"/>
    <col min="15580" max="15580" width="13.5714285714286" style="197" customWidth="1"/>
    <col min="15581" max="15581" width="7.42857142857143" style="197" customWidth="1"/>
    <col min="15582" max="15582" width="10.2857142857143" style="197" customWidth="1"/>
    <col min="15583" max="15583" width="8.28571428571429" style="197" customWidth="1"/>
    <col min="15584" max="15584" width="9.42857142857143" style="197" customWidth="1"/>
    <col min="15585" max="15831" width="9.14285714285714" style="197"/>
    <col min="15832" max="15832" width="57.1428571428571" style="197" customWidth="1"/>
    <col min="15833" max="15833" width="4.71428571428571" style="197" customWidth="1"/>
    <col min="15834" max="15834" width="5.28571428571429" style="197" customWidth="1"/>
    <col min="15835" max="15835" width="3.71428571428571" style="197" customWidth="1"/>
    <col min="15836" max="15836" width="13.5714285714286" style="197" customWidth="1"/>
    <col min="15837" max="15837" width="7.42857142857143" style="197" customWidth="1"/>
    <col min="15838" max="15838" width="10.2857142857143" style="197" customWidth="1"/>
    <col min="15839" max="15839" width="8.28571428571429" style="197" customWidth="1"/>
    <col min="15840" max="15840" width="9.42857142857143" style="197" customWidth="1"/>
    <col min="15841" max="16087" width="9.14285714285714" style="197"/>
    <col min="16088" max="16088" width="57.1428571428571" style="197" customWidth="1"/>
    <col min="16089" max="16089" width="4.71428571428571" style="197" customWidth="1"/>
    <col min="16090" max="16090" width="5.28571428571429" style="197" customWidth="1"/>
    <col min="16091" max="16091" width="3.71428571428571" style="197" customWidth="1"/>
    <col min="16092" max="16092" width="13.5714285714286" style="197" customWidth="1"/>
    <col min="16093" max="16093" width="7.42857142857143" style="197" customWidth="1"/>
    <col min="16094" max="16094" width="10.2857142857143" style="197" customWidth="1"/>
    <col min="16095" max="16095" width="8.28571428571429" style="197" customWidth="1"/>
    <col min="16096" max="16096" width="9.42857142857143" style="197" customWidth="1"/>
    <col min="16097" max="16384" width="9.14285714285714" style="197"/>
  </cols>
  <sheetData>
    <row r="1" spans="2:7">
      <c r="B1" s="144"/>
      <c r="C1" s="198"/>
      <c r="D1" s="198"/>
      <c r="E1" s="198"/>
      <c r="F1" s="198"/>
      <c r="G1" s="147" t="s">
        <v>755</v>
      </c>
    </row>
    <row r="2" spans="2:7">
      <c r="B2" s="144"/>
      <c r="C2" s="198"/>
      <c r="D2" s="198"/>
      <c r="E2" s="198"/>
      <c r="F2" s="198"/>
      <c r="G2" s="147" t="s">
        <v>52</v>
      </c>
    </row>
    <row r="3" spans="2:7">
      <c r="B3" s="144"/>
      <c r="C3" s="198"/>
      <c r="D3" s="198"/>
      <c r="E3" s="198"/>
      <c r="F3" s="198"/>
      <c r="G3" s="147" t="s">
        <v>53</v>
      </c>
    </row>
    <row r="4" ht="15" spans="2:7">
      <c r="B4" s="144"/>
      <c r="C4" s="198"/>
      <c r="D4" s="198"/>
      <c r="E4" s="198"/>
      <c r="F4" s="198"/>
      <c r="G4" s="81" t="s">
        <v>4</v>
      </c>
    </row>
    <row r="5" ht="15" spans="2:7">
      <c r="B5" s="144"/>
      <c r="C5" s="198"/>
      <c r="D5" s="198"/>
      <c r="E5" s="198"/>
      <c r="F5" s="198"/>
      <c r="G5" s="81" t="s">
        <v>5</v>
      </c>
    </row>
    <row r="6" ht="15" spans="2:7">
      <c r="B6" s="144"/>
      <c r="C6" s="198"/>
      <c r="D6" s="198"/>
      <c r="E6" s="198"/>
      <c r="F6" s="198"/>
      <c r="G6" s="81" t="s">
        <v>3</v>
      </c>
    </row>
    <row r="7" ht="15" spans="2:7">
      <c r="B7" s="144"/>
      <c r="C7" s="198"/>
      <c r="D7" s="198"/>
      <c r="E7" s="198"/>
      <c r="F7" s="198"/>
      <c r="G7" s="81" t="s">
        <v>6</v>
      </c>
    </row>
    <row r="8" spans="3:7">
      <c r="C8" s="199"/>
      <c r="D8" s="200"/>
      <c r="E8" s="200"/>
      <c r="F8" s="199"/>
      <c r="G8" s="201"/>
    </row>
    <row r="9" spans="1:7">
      <c r="A9" s="202" t="s">
        <v>756</v>
      </c>
      <c r="B9" s="202"/>
      <c r="C9" s="202"/>
      <c r="D9" s="202"/>
      <c r="E9" s="202"/>
      <c r="F9" s="202"/>
      <c r="G9" s="202"/>
    </row>
    <row r="10" spans="1:7">
      <c r="A10" s="203"/>
      <c r="G10" s="201" t="s">
        <v>757</v>
      </c>
    </row>
    <row r="11" ht="42.75" spans="1:9">
      <c r="A11" s="204" t="s">
        <v>11</v>
      </c>
      <c r="B11" s="205" t="s">
        <v>758</v>
      </c>
      <c r="C11" s="204" t="s">
        <v>217</v>
      </c>
      <c r="D11" s="205" t="s">
        <v>218</v>
      </c>
      <c r="E11" s="205" t="s">
        <v>219</v>
      </c>
      <c r="F11" s="204" t="s">
        <v>220</v>
      </c>
      <c r="G11" s="206" t="s">
        <v>57</v>
      </c>
      <c r="H11" s="311"/>
      <c r="I11" s="206" t="s">
        <v>759</v>
      </c>
    </row>
    <row r="12" ht="14.25" spans="1:11">
      <c r="A12" s="207" t="s">
        <v>221</v>
      </c>
      <c r="B12" s="205"/>
      <c r="C12" s="208"/>
      <c r="D12" s="205"/>
      <c r="E12" s="205"/>
      <c r="F12" s="208"/>
      <c r="G12" s="312">
        <f>G13+G119+G218+G250+G457+G524+G586+G948+G987</f>
        <v>1204247.3</v>
      </c>
      <c r="H12" s="313"/>
      <c r="I12" s="315"/>
      <c r="J12" s="197">
        <v>1204293.3</v>
      </c>
      <c r="K12" s="226">
        <f>G12-J12</f>
        <v>-46.0000000002328</v>
      </c>
    </row>
    <row r="13" ht="31.5" spans="1:11">
      <c r="A13" s="210" t="s">
        <v>760</v>
      </c>
      <c r="B13" s="211" t="s">
        <v>761</v>
      </c>
      <c r="C13" s="212"/>
      <c r="D13" s="211"/>
      <c r="E13" s="211"/>
      <c r="F13" s="212"/>
      <c r="G13" s="213">
        <f t="shared" ref="G13:H13" si="0">G14+G31+G111</f>
        <v>137496.48379</v>
      </c>
      <c r="H13" s="213">
        <f t="shared" si="0"/>
        <v>0</v>
      </c>
      <c r="I13" s="316">
        <f>H13/G13*1</f>
        <v>0</v>
      </c>
      <c r="J13" s="227">
        <v>137496.48379</v>
      </c>
      <c r="K13" s="226">
        <f>J13-G13</f>
        <v>0</v>
      </c>
    </row>
    <row r="14" spans="1:9">
      <c r="A14" s="207" t="s">
        <v>762</v>
      </c>
      <c r="B14" s="214" t="s">
        <v>761</v>
      </c>
      <c r="C14" s="214" t="s">
        <v>307</v>
      </c>
      <c r="D14" s="214"/>
      <c r="E14" s="214"/>
      <c r="F14" s="215"/>
      <c r="G14" s="172">
        <f t="shared" ref="G14:H14" si="1">G15</f>
        <v>34864.66</v>
      </c>
      <c r="H14" s="172">
        <f t="shared" si="1"/>
        <v>0</v>
      </c>
      <c r="I14" s="317">
        <f t="shared" ref="I14:I77" si="2">H14/G14*1</f>
        <v>0</v>
      </c>
    </row>
    <row r="15" spans="1:9">
      <c r="A15" s="216" t="s">
        <v>763</v>
      </c>
      <c r="B15" s="217" t="s">
        <v>761</v>
      </c>
      <c r="C15" s="218" t="s">
        <v>307</v>
      </c>
      <c r="D15" s="217" t="s">
        <v>248</v>
      </c>
      <c r="E15" s="217"/>
      <c r="F15" s="218"/>
      <c r="G15" s="166">
        <f>G16</f>
        <v>34864.66</v>
      </c>
      <c r="H15" s="166">
        <f>H16</f>
        <v>0</v>
      </c>
      <c r="I15" s="317">
        <f t="shared" si="2"/>
        <v>0</v>
      </c>
    </row>
    <row r="16" spans="1:9">
      <c r="A16" s="162" t="s">
        <v>581</v>
      </c>
      <c r="B16" s="219" t="s">
        <v>761</v>
      </c>
      <c r="C16" s="220" t="s">
        <v>307</v>
      </c>
      <c r="D16" s="219" t="s">
        <v>248</v>
      </c>
      <c r="E16" s="219" t="s">
        <v>541</v>
      </c>
      <c r="F16" s="220" t="s">
        <v>129</v>
      </c>
      <c r="G16" s="167">
        <f>G17+G26</f>
        <v>34864.66</v>
      </c>
      <c r="H16" s="167">
        <f>H17+H26</f>
        <v>0</v>
      </c>
      <c r="I16" s="317">
        <f t="shared" si="2"/>
        <v>0</v>
      </c>
    </row>
    <row r="17" spans="1:9">
      <c r="A17" s="162" t="s">
        <v>542</v>
      </c>
      <c r="B17" s="219" t="s">
        <v>761</v>
      </c>
      <c r="C17" s="220" t="s">
        <v>307</v>
      </c>
      <c r="D17" s="219" t="s">
        <v>248</v>
      </c>
      <c r="E17" s="219" t="s">
        <v>543</v>
      </c>
      <c r="F17" s="220" t="s">
        <v>226</v>
      </c>
      <c r="G17" s="167">
        <f>G18+G22</f>
        <v>34808.66</v>
      </c>
      <c r="H17" s="167">
        <f>H18+H22</f>
        <v>0</v>
      </c>
      <c r="I17" s="317">
        <f t="shared" si="2"/>
        <v>0</v>
      </c>
    </row>
    <row r="18" spans="1:9">
      <c r="A18" s="170" t="s">
        <v>544</v>
      </c>
      <c r="B18" s="219" t="s">
        <v>761</v>
      </c>
      <c r="C18" s="220" t="s">
        <v>307</v>
      </c>
      <c r="D18" s="219" t="s">
        <v>248</v>
      </c>
      <c r="E18" s="219" t="s">
        <v>545</v>
      </c>
      <c r="F18" s="220" t="s">
        <v>226</v>
      </c>
      <c r="G18" s="167">
        <f t="shared" ref="G18:H20" si="3">G19</f>
        <v>34808.66</v>
      </c>
      <c r="H18" s="167">
        <f t="shared" si="3"/>
        <v>0</v>
      </c>
      <c r="I18" s="317">
        <f t="shared" si="2"/>
        <v>0</v>
      </c>
    </row>
    <row r="19" spans="1:9">
      <c r="A19" s="162" t="s">
        <v>479</v>
      </c>
      <c r="B19" s="219" t="s">
        <v>761</v>
      </c>
      <c r="C19" s="220" t="s">
        <v>307</v>
      </c>
      <c r="D19" s="219" t="s">
        <v>248</v>
      </c>
      <c r="E19" s="219" t="s">
        <v>545</v>
      </c>
      <c r="F19" s="220">
        <v>600</v>
      </c>
      <c r="G19" s="167">
        <f t="shared" si="3"/>
        <v>34808.66</v>
      </c>
      <c r="H19" s="167">
        <f t="shared" si="3"/>
        <v>0</v>
      </c>
      <c r="I19" s="317">
        <f t="shared" si="2"/>
        <v>0</v>
      </c>
    </row>
    <row r="20" spans="1:9">
      <c r="A20" s="162" t="s">
        <v>481</v>
      </c>
      <c r="B20" s="219" t="s">
        <v>761</v>
      </c>
      <c r="C20" s="220" t="s">
        <v>307</v>
      </c>
      <c r="D20" s="219" t="s">
        <v>248</v>
      </c>
      <c r="E20" s="219" t="s">
        <v>545</v>
      </c>
      <c r="F20" s="220">
        <v>610</v>
      </c>
      <c r="G20" s="167">
        <f t="shared" si="3"/>
        <v>34808.66</v>
      </c>
      <c r="H20" s="167">
        <f t="shared" si="3"/>
        <v>0</v>
      </c>
      <c r="I20" s="317">
        <f t="shared" si="2"/>
        <v>0</v>
      </c>
    </row>
    <row r="21" ht="22.5" spans="1:9">
      <c r="A21" s="162" t="s">
        <v>483</v>
      </c>
      <c r="B21" s="219" t="s">
        <v>761</v>
      </c>
      <c r="C21" s="220" t="s">
        <v>307</v>
      </c>
      <c r="D21" s="219" t="s">
        <v>248</v>
      </c>
      <c r="E21" s="219" t="s">
        <v>545</v>
      </c>
      <c r="F21" s="220">
        <v>611</v>
      </c>
      <c r="G21" s="167">
        <v>34808.66</v>
      </c>
      <c r="H21" s="314"/>
      <c r="I21" s="317">
        <f t="shared" si="2"/>
        <v>0</v>
      </c>
    </row>
    <row r="22" ht="22.5" spans="1:9">
      <c r="A22" s="162" t="s">
        <v>490</v>
      </c>
      <c r="B22" s="219" t="s">
        <v>761</v>
      </c>
      <c r="C22" s="220" t="s">
        <v>307</v>
      </c>
      <c r="D22" s="219" t="s">
        <v>248</v>
      </c>
      <c r="E22" s="219" t="s">
        <v>764</v>
      </c>
      <c r="F22" s="220"/>
      <c r="G22" s="167">
        <f t="shared" ref="G22:G24" si="4">G23</f>
        <v>0</v>
      </c>
      <c r="H22" s="314"/>
      <c r="I22" s="317" t="e">
        <f t="shared" si="2"/>
        <v>#DIV/0!</v>
      </c>
    </row>
    <row r="23" spans="1:9">
      <c r="A23" s="162" t="s">
        <v>479</v>
      </c>
      <c r="B23" s="219" t="s">
        <v>761</v>
      </c>
      <c r="C23" s="220" t="s">
        <v>307</v>
      </c>
      <c r="D23" s="219" t="s">
        <v>248</v>
      </c>
      <c r="E23" s="219" t="s">
        <v>764</v>
      </c>
      <c r="F23" s="220">
        <v>611</v>
      </c>
      <c r="G23" s="167">
        <f t="shared" si="4"/>
        <v>0</v>
      </c>
      <c r="H23" s="314"/>
      <c r="I23" s="317" t="e">
        <f t="shared" si="2"/>
        <v>#DIV/0!</v>
      </c>
    </row>
    <row r="24" spans="1:9">
      <c r="A24" s="162" t="s">
        <v>481</v>
      </c>
      <c r="B24" s="219" t="s">
        <v>761</v>
      </c>
      <c r="C24" s="220" t="s">
        <v>307</v>
      </c>
      <c r="D24" s="219" t="s">
        <v>248</v>
      </c>
      <c r="E24" s="219" t="s">
        <v>764</v>
      </c>
      <c r="F24" s="220">
        <v>610</v>
      </c>
      <c r="G24" s="167">
        <f t="shared" si="4"/>
        <v>0</v>
      </c>
      <c r="H24" s="314"/>
      <c r="I24" s="317" t="e">
        <f t="shared" si="2"/>
        <v>#DIV/0!</v>
      </c>
    </row>
    <row r="25" ht="22.5" spans="1:9">
      <c r="A25" s="162" t="s">
        <v>483</v>
      </c>
      <c r="B25" s="219" t="s">
        <v>761</v>
      </c>
      <c r="C25" s="220" t="s">
        <v>307</v>
      </c>
      <c r="D25" s="219" t="s">
        <v>248</v>
      </c>
      <c r="E25" s="219" t="s">
        <v>764</v>
      </c>
      <c r="F25" s="220">
        <v>611</v>
      </c>
      <c r="G25" s="167"/>
      <c r="H25" s="314"/>
      <c r="I25" s="317" t="e">
        <f t="shared" si="2"/>
        <v>#DIV/0!</v>
      </c>
    </row>
    <row r="26" ht="33.75" spans="1:9">
      <c r="A26" s="162" t="s">
        <v>546</v>
      </c>
      <c r="B26" s="219" t="s">
        <v>761</v>
      </c>
      <c r="C26" s="220" t="s">
        <v>307</v>
      </c>
      <c r="D26" s="219" t="s">
        <v>248</v>
      </c>
      <c r="E26" s="219" t="s">
        <v>547</v>
      </c>
      <c r="F26" s="220"/>
      <c r="G26" s="167">
        <f t="shared" ref="G26:H27" si="5">G27</f>
        <v>56</v>
      </c>
      <c r="H26" s="167">
        <f t="shared" si="5"/>
        <v>0</v>
      </c>
      <c r="I26" s="317">
        <f t="shared" si="2"/>
        <v>0</v>
      </c>
    </row>
    <row r="27" ht="22.5" spans="1:9">
      <c r="A27" s="162" t="s">
        <v>499</v>
      </c>
      <c r="B27" s="219" t="s">
        <v>761</v>
      </c>
      <c r="C27" s="220" t="s">
        <v>307</v>
      </c>
      <c r="D27" s="219" t="s">
        <v>248</v>
      </c>
      <c r="E27" s="219" t="s">
        <v>548</v>
      </c>
      <c r="F27" s="220"/>
      <c r="G27" s="167">
        <f t="shared" si="5"/>
        <v>56</v>
      </c>
      <c r="H27" s="167">
        <f t="shared" si="5"/>
        <v>0</v>
      </c>
      <c r="I27" s="317">
        <f t="shared" si="2"/>
        <v>0</v>
      </c>
    </row>
    <row r="28" spans="1:9">
      <c r="A28" s="162" t="s">
        <v>479</v>
      </c>
      <c r="B28" s="219" t="s">
        <v>761</v>
      </c>
      <c r="C28" s="220" t="s">
        <v>307</v>
      </c>
      <c r="D28" s="219" t="s">
        <v>248</v>
      </c>
      <c r="E28" s="219" t="s">
        <v>548</v>
      </c>
      <c r="F28" s="220">
        <v>600</v>
      </c>
      <c r="G28" s="167">
        <f t="shared" ref="G28:H28" si="6">G30</f>
        <v>56</v>
      </c>
      <c r="H28" s="167">
        <f t="shared" si="6"/>
        <v>0</v>
      </c>
      <c r="I28" s="317">
        <f t="shared" si="2"/>
        <v>0</v>
      </c>
    </row>
    <row r="29" spans="1:9">
      <c r="A29" s="162" t="s">
        <v>481</v>
      </c>
      <c r="B29" s="219" t="s">
        <v>761</v>
      </c>
      <c r="C29" s="220" t="s">
        <v>307</v>
      </c>
      <c r="D29" s="219" t="s">
        <v>248</v>
      </c>
      <c r="E29" s="219" t="s">
        <v>548</v>
      </c>
      <c r="F29" s="220">
        <v>610</v>
      </c>
      <c r="G29" s="167">
        <f t="shared" ref="G29:H29" si="7">G30</f>
        <v>56</v>
      </c>
      <c r="H29" s="167">
        <f t="shared" si="7"/>
        <v>0</v>
      </c>
      <c r="I29" s="317">
        <f t="shared" si="2"/>
        <v>0</v>
      </c>
    </row>
    <row r="30" ht="22.5" spans="1:9">
      <c r="A30" s="162" t="s">
        <v>483</v>
      </c>
      <c r="B30" s="219" t="s">
        <v>761</v>
      </c>
      <c r="C30" s="220" t="s">
        <v>307</v>
      </c>
      <c r="D30" s="219" t="s">
        <v>248</v>
      </c>
      <c r="E30" s="219" t="s">
        <v>548</v>
      </c>
      <c r="F30" s="220">
        <v>611</v>
      </c>
      <c r="G30" s="167">
        <v>56</v>
      </c>
      <c r="H30" s="314"/>
      <c r="I30" s="317">
        <f t="shared" si="2"/>
        <v>0</v>
      </c>
    </row>
    <row r="31" spans="1:9">
      <c r="A31" s="221" t="s">
        <v>765</v>
      </c>
      <c r="B31" s="214" t="s">
        <v>761</v>
      </c>
      <c r="C31" s="214" t="s">
        <v>579</v>
      </c>
      <c r="D31" s="214"/>
      <c r="E31" s="214"/>
      <c r="F31" s="215"/>
      <c r="G31" s="172">
        <f>G32+G79</f>
        <v>102571.82379</v>
      </c>
      <c r="H31" s="172">
        <f>H32+H79</f>
        <v>0</v>
      </c>
      <c r="I31" s="317">
        <f t="shared" si="2"/>
        <v>0</v>
      </c>
    </row>
    <row r="32" spans="1:9">
      <c r="A32" s="155" t="s">
        <v>580</v>
      </c>
      <c r="B32" s="217" t="s">
        <v>761</v>
      </c>
      <c r="C32" s="217" t="s">
        <v>579</v>
      </c>
      <c r="D32" s="217" t="s">
        <v>223</v>
      </c>
      <c r="E32" s="217"/>
      <c r="F32" s="218"/>
      <c r="G32" s="166">
        <f t="shared" ref="G32:H32" si="8">G33+G75</f>
        <v>55577.14179</v>
      </c>
      <c r="H32" s="166">
        <f t="shared" si="8"/>
        <v>0</v>
      </c>
      <c r="I32" s="317">
        <f t="shared" si="2"/>
        <v>0</v>
      </c>
    </row>
    <row r="33" spans="1:9">
      <c r="A33" s="162" t="s">
        <v>581</v>
      </c>
      <c r="B33" s="219" t="s">
        <v>761</v>
      </c>
      <c r="C33" s="219" t="s">
        <v>579</v>
      </c>
      <c r="D33" s="219" t="s">
        <v>223</v>
      </c>
      <c r="E33" s="219" t="s">
        <v>541</v>
      </c>
      <c r="F33" s="220"/>
      <c r="G33" s="167">
        <f>G34+G47+G60+G70+G52</f>
        <v>55577.14179</v>
      </c>
      <c r="H33" s="167">
        <f>H34+H47+H60+H70+H52</f>
        <v>0</v>
      </c>
      <c r="I33" s="317">
        <f t="shared" si="2"/>
        <v>0</v>
      </c>
    </row>
    <row r="34" spans="1:9">
      <c r="A34" s="162" t="s">
        <v>582</v>
      </c>
      <c r="B34" s="219" t="s">
        <v>761</v>
      </c>
      <c r="C34" s="219" t="s">
        <v>579</v>
      </c>
      <c r="D34" s="219" t="s">
        <v>223</v>
      </c>
      <c r="E34" s="219" t="s">
        <v>583</v>
      </c>
      <c r="F34" s="220"/>
      <c r="G34" s="167">
        <f>G35+G39</f>
        <v>20145.278</v>
      </c>
      <c r="H34" s="167">
        <f>H35+H39</f>
        <v>0</v>
      </c>
      <c r="I34" s="317">
        <f t="shared" si="2"/>
        <v>0</v>
      </c>
    </row>
    <row r="35" ht="22.5" spans="1:9">
      <c r="A35" s="170" t="s">
        <v>584</v>
      </c>
      <c r="B35" s="219" t="s">
        <v>761</v>
      </c>
      <c r="C35" s="219" t="s">
        <v>579</v>
      </c>
      <c r="D35" s="219" t="s">
        <v>223</v>
      </c>
      <c r="E35" s="219" t="s">
        <v>585</v>
      </c>
      <c r="F35" s="220"/>
      <c r="G35" s="167">
        <f>G36</f>
        <v>20145.278</v>
      </c>
      <c r="H35" s="167">
        <f>H36</f>
        <v>0</v>
      </c>
      <c r="I35" s="317">
        <f t="shared" si="2"/>
        <v>0</v>
      </c>
    </row>
    <row r="36" spans="1:9">
      <c r="A36" s="162" t="s">
        <v>479</v>
      </c>
      <c r="B36" s="219" t="s">
        <v>761</v>
      </c>
      <c r="C36" s="220" t="s">
        <v>579</v>
      </c>
      <c r="D36" s="219" t="s">
        <v>223</v>
      </c>
      <c r="E36" s="219" t="s">
        <v>585</v>
      </c>
      <c r="F36" s="220" t="s">
        <v>480</v>
      </c>
      <c r="G36" s="167">
        <f t="shared" ref="G36:H37" si="9">G37</f>
        <v>20145.278</v>
      </c>
      <c r="H36" s="167">
        <f t="shared" si="9"/>
        <v>0</v>
      </c>
      <c r="I36" s="317">
        <f t="shared" si="2"/>
        <v>0</v>
      </c>
    </row>
    <row r="37" spans="1:9">
      <c r="A37" s="162" t="s">
        <v>481</v>
      </c>
      <c r="B37" s="219" t="s">
        <v>761</v>
      </c>
      <c r="C37" s="220" t="s">
        <v>579</v>
      </c>
      <c r="D37" s="219" t="s">
        <v>223</v>
      </c>
      <c r="E37" s="219" t="s">
        <v>585</v>
      </c>
      <c r="F37" s="220" t="s">
        <v>482</v>
      </c>
      <c r="G37" s="167">
        <f t="shared" si="9"/>
        <v>20145.278</v>
      </c>
      <c r="H37" s="167">
        <f t="shared" si="9"/>
        <v>0</v>
      </c>
      <c r="I37" s="317">
        <f t="shared" si="2"/>
        <v>0</v>
      </c>
    </row>
    <row r="38" ht="22.5" spans="1:9">
      <c r="A38" s="162" t="s">
        <v>483</v>
      </c>
      <c r="B38" s="219" t="s">
        <v>761</v>
      </c>
      <c r="C38" s="220" t="s">
        <v>579</v>
      </c>
      <c r="D38" s="219" t="s">
        <v>223</v>
      </c>
      <c r="E38" s="219" t="s">
        <v>585</v>
      </c>
      <c r="F38" s="220" t="s">
        <v>484</v>
      </c>
      <c r="G38" s="167">
        <v>20145.278</v>
      </c>
      <c r="H38" s="314"/>
      <c r="I38" s="317">
        <f t="shared" si="2"/>
        <v>0</v>
      </c>
    </row>
    <row r="39" spans="1:9">
      <c r="A39" s="162" t="s">
        <v>586</v>
      </c>
      <c r="B39" s="219" t="s">
        <v>761</v>
      </c>
      <c r="C39" s="219" t="s">
        <v>579</v>
      </c>
      <c r="D39" s="219" t="s">
        <v>223</v>
      </c>
      <c r="E39" s="219" t="s">
        <v>587</v>
      </c>
      <c r="F39" s="220"/>
      <c r="G39" s="167">
        <f t="shared" ref="G39:H41" si="10">G40</f>
        <v>0</v>
      </c>
      <c r="H39" s="167">
        <f t="shared" si="10"/>
        <v>0</v>
      </c>
      <c r="I39" s="317" t="e">
        <f t="shared" si="2"/>
        <v>#DIV/0!</v>
      </c>
    </row>
    <row r="40" spans="1:9">
      <c r="A40" s="162" t="s">
        <v>479</v>
      </c>
      <c r="B40" s="219" t="s">
        <v>761</v>
      </c>
      <c r="C40" s="219" t="s">
        <v>579</v>
      </c>
      <c r="D40" s="219" t="s">
        <v>223</v>
      </c>
      <c r="E40" s="219" t="s">
        <v>587</v>
      </c>
      <c r="F40" s="220" t="s">
        <v>480</v>
      </c>
      <c r="G40" s="167">
        <f t="shared" si="10"/>
        <v>0</v>
      </c>
      <c r="H40" s="167">
        <f t="shared" si="10"/>
        <v>0</v>
      </c>
      <c r="I40" s="317" t="e">
        <f t="shared" si="2"/>
        <v>#DIV/0!</v>
      </c>
    </row>
    <row r="41" spans="1:9">
      <c r="A41" s="162" t="s">
        <v>481</v>
      </c>
      <c r="B41" s="219" t="s">
        <v>761</v>
      </c>
      <c r="C41" s="219" t="s">
        <v>579</v>
      </c>
      <c r="D41" s="219" t="s">
        <v>223</v>
      </c>
      <c r="E41" s="219" t="s">
        <v>587</v>
      </c>
      <c r="F41" s="220" t="s">
        <v>482</v>
      </c>
      <c r="G41" s="167">
        <f t="shared" si="10"/>
        <v>0</v>
      </c>
      <c r="H41" s="167">
        <f t="shared" si="10"/>
        <v>0</v>
      </c>
      <c r="I41" s="317" t="e">
        <f t="shared" si="2"/>
        <v>#DIV/0!</v>
      </c>
    </row>
    <row r="42" ht="22.5" spans="1:9">
      <c r="A42" s="162" t="s">
        <v>483</v>
      </c>
      <c r="B42" s="219" t="s">
        <v>761</v>
      </c>
      <c r="C42" s="219" t="s">
        <v>579</v>
      </c>
      <c r="D42" s="219" t="s">
        <v>223</v>
      </c>
      <c r="E42" s="219" t="s">
        <v>587</v>
      </c>
      <c r="F42" s="220">
        <v>611</v>
      </c>
      <c r="G42" s="167"/>
      <c r="H42" s="314"/>
      <c r="I42" s="317" t="e">
        <f t="shared" si="2"/>
        <v>#DIV/0!</v>
      </c>
    </row>
    <row r="43" ht="22.5" spans="1:9">
      <c r="A43" s="162" t="s">
        <v>273</v>
      </c>
      <c r="B43" s="219" t="s">
        <v>761</v>
      </c>
      <c r="C43" s="219" t="s">
        <v>579</v>
      </c>
      <c r="D43" s="219" t="s">
        <v>223</v>
      </c>
      <c r="E43" s="219" t="s">
        <v>588</v>
      </c>
      <c r="F43" s="220"/>
      <c r="G43" s="167">
        <f t="shared" ref="G43:G45" si="11">G44</f>
        <v>0</v>
      </c>
      <c r="H43" s="314"/>
      <c r="I43" s="317" t="e">
        <f t="shared" si="2"/>
        <v>#DIV/0!</v>
      </c>
    </row>
    <row r="44" spans="1:9">
      <c r="A44" s="162" t="s">
        <v>479</v>
      </c>
      <c r="B44" s="219" t="s">
        <v>761</v>
      </c>
      <c r="C44" s="219" t="s">
        <v>579</v>
      </c>
      <c r="D44" s="219" t="s">
        <v>223</v>
      </c>
      <c r="E44" s="219" t="s">
        <v>588</v>
      </c>
      <c r="F44" s="220">
        <v>600</v>
      </c>
      <c r="G44" s="167">
        <f t="shared" si="11"/>
        <v>0</v>
      </c>
      <c r="H44" s="314"/>
      <c r="I44" s="317" t="e">
        <f t="shared" si="2"/>
        <v>#DIV/0!</v>
      </c>
    </row>
    <row r="45" spans="1:9">
      <c r="A45" s="162" t="s">
        <v>481</v>
      </c>
      <c r="B45" s="219" t="s">
        <v>761</v>
      </c>
      <c r="C45" s="219" t="s">
        <v>579</v>
      </c>
      <c r="D45" s="219" t="s">
        <v>223</v>
      </c>
      <c r="E45" s="219" t="s">
        <v>588</v>
      </c>
      <c r="F45" s="220">
        <v>610</v>
      </c>
      <c r="G45" s="167">
        <f t="shared" si="11"/>
        <v>0</v>
      </c>
      <c r="H45" s="314"/>
      <c r="I45" s="317" t="e">
        <f t="shared" si="2"/>
        <v>#DIV/0!</v>
      </c>
    </row>
    <row r="46" ht="22.5" spans="1:9">
      <c r="A46" s="162" t="s">
        <v>483</v>
      </c>
      <c r="B46" s="219" t="s">
        <v>761</v>
      </c>
      <c r="C46" s="219" t="s">
        <v>579</v>
      </c>
      <c r="D46" s="219" t="s">
        <v>223</v>
      </c>
      <c r="E46" s="219" t="s">
        <v>588</v>
      </c>
      <c r="F46" s="220">
        <v>611</v>
      </c>
      <c r="G46" s="167"/>
      <c r="H46" s="314"/>
      <c r="I46" s="317" t="e">
        <f t="shared" si="2"/>
        <v>#DIV/0!</v>
      </c>
    </row>
    <row r="47" spans="1:9">
      <c r="A47" s="162" t="s">
        <v>589</v>
      </c>
      <c r="B47" s="219" t="s">
        <v>761</v>
      </c>
      <c r="C47" s="219" t="s">
        <v>579</v>
      </c>
      <c r="D47" s="219" t="s">
        <v>223</v>
      </c>
      <c r="E47" s="219" t="s">
        <v>590</v>
      </c>
      <c r="F47" s="220"/>
      <c r="G47" s="167">
        <f>G48</f>
        <v>30978.36379</v>
      </c>
      <c r="H47" s="167">
        <f>H48</f>
        <v>0</v>
      </c>
      <c r="I47" s="317">
        <f t="shared" si="2"/>
        <v>0</v>
      </c>
    </row>
    <row r="48" ht="22.5" spans="1:9">
      <c r="A48" s="170" t="s">
        <v>591</v>
      </c>
      <c r="B48" s="219" t="s">
        <v>761</v>
      </c>
      <c r="C48" s="219" t="s">
        <v>579</v>
      </c>
      <c r="D48" s="219" t="s">
        <v>223</v>
      </c>
      <c r="E48" s="219" t="s">
        <v>592</v>
      </c>
      <c r="F48" s="220"/>
      <c r="G48" s="167">
        <f>+G49</f>
        <v>30978.36379</v>
      </c>
      <c r="H48" s="167">
        <f>+H49</f>
        <v>0</v>
      </c>
      <c r="I48" s="317">
        <f t="shared" si="2"/>
        <v>0</v>
      </c>
    </row>
    <row r="49" spans="1:9">
      <c r="A49" s="162" t="s">
        <v>479</v>
      </c>
      <c r="B49" s="219" t="s">
        <v>761</v>
      </c>
      <c r="C49" s="220" t="s">
        <v>579</v>
      </c>
      <c r="D49" s="219" t="s">
        <v>223</v>
      </c>
      <c r="E49" s="219" t="s">
        <v>592</v>
      </c>
      <c r="F49" s="220" t="s">
        <v>480</v>
      </c>
      <c r="G49" s="167">
        <f t="shared" ref="G49:H50" si="12">G50</f>
        <v>30978.36379</v>
      </c>
      <c r="H49" s="167">
        <f t="shared" si="12"/>
        <v>0</v>
      </c>
      <c r="I49" s="317">
        <f t="shared" si="2"/>
        <v>0</v>
      </c>
    </row>
    <row r="50" spans="1:9">
      <c r="A50" s="162" t="s">
        <v>481</v>
      </c>
      <c r="B50" s="219" t="s">
        <v>761</v>
      </c>
      <c r="C50" s="220" t="s">
        <v>579</v>
      </c>
      <c r="D50" s="219" t="s">
        <v>223</v>
      </c>
      <c r="E50" s="219" t="s">
        <v>592</v>
      </c>
      <c r="F50" s="220" t="s">
        <v>482</v>
      </c>
      <c r="G50" s="167">
        <f t="shared" si="12"/>
        <v>30978.36379</v>
      </c>
      <c r="H50" s="167">
        <f t="shared" si="12"/>
        <v>0</v>
      </c>
      <c r="I50" s="317">
        <f t="shared" si="2"/>
        <v>0</v>
      </c>
    </row>
    <row r="51" ht="22.5" spans="1:9">
      <c r="A51" s="162" t="s">
        <v>483</v>
      </c>
      <c r="B51" s="219" t="s">
        <v>761</v>
      </c>
      <c r="C51" s="220" t="s">
        <v>579</v>
      </c>
      <c r="D51" s="219" t="s">
        <v>223</v>
      </c>
      <c r="E51" s="219" t="s">
        <v>592</v>
      </c>
      <c r="F51" s="220" t="s">
        <v>484</v>
      </c>
      <c r="G51" s="167">
        <v>30978.36379</v>
      </c>
      <c r="H51" s="314"/>
      <c r="I51" s="317">
        <f t="shared" si="2"/>
        <v>0</v>
      </c>
    </row>
    <row r="52" ht="22.5" spans="1:9">
      <c r="A52" s="162" t="s">
        <v>131</v>
      </c>
      <c r="B52" s="219" t="s">
        <v>761</v>
      </c>
      <c r="C52" s="220" t="s">
        <v>579</v>
      </c>
      <c r="D52" s="219" t="s">
        <v>223</v>
      </c>
      <c r="E52" s="219" t="s">
        <v>593</v>
      </c>
      <c r="F52" s="220"/>
      <c r="G52" s="167">
        <f t="shared" ref="G52:H54" si="13">G53</f>
        <v>3030.3</v>
      </c>
      <c r="H52" s="167">
        <f t="shared" si="13"/>
        <v>0</v>
      </c>
      <c r="I52" s="317">
        <f t="shared" si="2"/>
        <v>0</v>
      </c>
    </row>
    <row r="53" spans="1:9">
      <c r="A53" s="162" t="s">
        <v>479</v>
      </c>
      <c r="B53" s="219" t="s">
        <v>761</v>
      </c>
      <c r="C53" s="220" t="s">
        <v>579</v>
      </c>
      <c r="D53" s="219" t="s">
        <v>223</v>
      </c>
      <c r="E53" s="219" t="s">
        <v>593</v>
      </c>
      <c r="F53" s="220" t="s">
        <v>480</v>
      </c>
      <c r="G53" s="167">
        <f t="shared" si="13"/>
        <v>3030.3</v>
      </c>
      <c r="H53" s="167">
        <f t="shared" si="13"/>
        <v>0</v>
      </c>
      <c r="I53" s="317">
        <f t="shared" si="2"/>
        <v>0</v>
      </c>
    </row>
    <row r="54" spans="1:9">
      <c r="A54" s="162" t="s">
        <v>481</v>
      </c>
      <c r="B54" s="219" t="s">
        <v>761</v>
      </c>
      <c r="C54" s="220" t="s">
        <v>579</v>
      </c>
      <c r="D54" s="219" t="s">
        <v>223</v>
      </c>
      <c r="E54" s="219" t="s">
        <v>593</v>
      </c>
      <c r="F54" s="220" t="s">
        <v>482</v>
      </c>
      <c r="G54" s="167">
        <f t="shared" si="13"/>
        <v>3030.3</v>
      </c>
      <c r="H54" s="167">
        <f t="shared" si="13"/>
        <v>0</v>
      </c>
      <c r="I54" s="317">
        <f t="shared" si="2"/>
        <v>0</v>
      </c>
    </row>
    <row r="55" spans="1:9">
      <c r="A55" s="162" t="s">
        <v>524</v>
      </c>
      <c r="B55" s="219" t="s">
        <v>761</v>
      </c>
      <c r="C55" s="220" t="s">
        <v>579</v>
      </c>
      <c r="D55" s="219" t="s">
        <v>223</v>
      </c>
      <c r="E55" s="219" t="s">
        <v>593</v>
      </c>
      <c r="F55" s="220">
        <v>612</v>
      </c>
      <c r="G55" s="167">
        <v>3030.3</v>
      </c>
      <c r="H55" s="314"/>
      <c r="I55" s="317">
        <f t="shared" si="2"/>
        <v>0</v>
      </c>
    </row>
    <row r="56" ht="22.5" spans="1:9">
      <c r="A56" s="162" t="s">
        <v>273</v>
      </c>
      <c r="B56" s="219" t="s">
        <v>761</v>
      </c>
      <c r="C56" s="219" t="s">
        <v>579</v>
      </c>
      <c r="D56" s="219" t="s">
        <v>223</v>
      </c>
      <c r="E56" s="219" t="s">
        <v>594</v>
      </c>
      <c r="F56" s="220"/>
      <c r="G56" s="167">
        <f t="shared" ref="G56:G58" si="14">G57</f>
        <v>0</v>
      </c>
      <c r="H56" s="314"/>
      <c r="I56" s="317" t="e">
        <f t="shared" si="2"/>
        <v>#DIV/0!</v>
      </c>
    </row>
    <row r="57" spans="1:9">
      <c r="A57" s="162" t="s">
        <v>479</v>
      </c>
      <c r="B57" s="219" t="s">
        <v>761</v>
      </c>
      <c r="C57" s="219" t="s">
        <v>579</v>
      </c>
      <c r="D57" s="219" t="s">
        <v>223</v>
      </c>
      <c r="E57" s="219" t="s">
        <v>594</v>
      </c>
      <c r="F57" s="220">
        <v>600</v>
      </c>
      <c r="G57" s="167">
        <f t="shared" si="14"/>
        <v>0</v>
      </c>
      <c r="H57" s="314"/>
      <c r="I57" s="317" t="e">
        <f t="shared" si="2"/>
        <v>#DIV/0!</v>
      </c>
    </row>
    <row r="58" spans="1:9">
      <c r="A58" s="162" t="s">
        <v>481</v>
      </c>
      <c r="B58" s="219" t="s">
        <v>761</v>
      </c>
      <c r="C58" s="219" t="s">
        <v>579</v>
      </c>
      <c r="D58" s="219" t="s">
        <v>223</v>
      </c>
      <c r="E58" s="219" t="s">
        <v>594</v>
      </c>
      <c r="F58" s="220">
        <v>610</v>
      </c>
      <c r="G58" s="167">
        <f t="shared" si="14"/>
        <v>0</v>
      </c>
      <c r="H58" s="314"/>
      <c r="I58" s="317" t="e">
        <f t="shared" si="2"/>
        <v>#DIV/0!</v>
      </c>
    </row>
    <row r="59" ht="22.5" spans="1:9">
      <c r="A59" s="162" t="s">
        <v>483</v>
      </c>
      <c r="B59" s="219" t="s">
        <v>761</v>
      </c>
      <c r="C59" s="219" t="s">
        <v>579</v>
      </c>
      <c r="D59" s="219" t="s">
        <v>223</v>
      </c>
      <c r="E59" s="219" t="s">
        <v>594</v>
      </c>
      <c r="F59" s="220">
        <v>611</v>
      </c>
      <c r="G59" s="167"/>
      <c r="H59" s="314"/>
      <c r="I59" s="317" t="e">
        <f t="shared" si="2"/>
        <v>#DIV/0!</v>
      </c>
    </row>
    <row r="60" spans="1:9">
      <c r="A60" s="162" t="s">
        <v>595</v>
      </c>
      <c r="B60" s="219" t="s">
        <v>761</v>
      </c>
      <c r="C60" s="219" t="s">
        <v>579</v>
      </c>
      <c r="D60" s="219" t="s">
        <v>223</v>
      </c>
      <c r="E60" s="219" t="s">
        <v>596</v>
      </c>
      <c r="F60" s="220"/>
      <c r="G60" s="167">
        <f>G61</f>
        <v>1223.2</v>
      </c>
      <c r="H60" s="167">
        <f>H61</f>
        <v>0</v>
      </c>
      <c r="I60" s="317">
        <f t="shared" si="2"/>
        <v>0</v>
      </c>
    </row>
    <row r="61" ht="22.5" spans="1:9">
      <c r="A61" s="162" t="s">
        <v>597</v>
      </c>
      <c r="B61" s="219" t="s">
        <v>761</v>
      </c>
      <c r="C61" s="219" t="s">
        <v>579</v>
      </c>
      <c r="D61" s="219" t="s">
        <v>223</v>
      </c>
      <c r="E61" s="219" t="s">
        <v>598</v>
      </c>
      <c r="F61" s="220"/>
      <c r="G61" s="167">
        <f>G62+G65+G68</f>
        <v>1223.2</v>
      </c>
      <c r="H61" s="167">
        <f>H62+H65+H68</f>
        <v>0</v>
      </c>
      <c r="I61" s="317">
        <f t="shared" si="2"/>
        <v>0</v>
      </c>
    </row>
    <row r="62" ht="33.75" spans="1:9">
      <c r="A62" s="162" t="s">
        <v>233</v>
      </c>
      <c r="B62" s="219" t="s">
        <v>761</v>
      </c>
      <c r="C62" s="219" t="s">
        <v>579</v>
      </c>
      <c r="D62" s="219" t="s">
        <v>223</v>
      </c>
      <c r="E62" s="219" t="s">
        <v>598</v>
      </c>
      <c r="F62" s="220">
        <v>100</v>
      </c>
      <c r="G62" s="167">
        <f t="shared" ref="G62:H63" si="15">G63</f>
        <v>50</v>
      </c>
      <c r="H62" s="167">
        <f t="shared" si="15"/>
        <v>0</v>
      </c>
      <c r="I62" s="317">
        <f t="shared" si="2"/>
        <v>0</v>
      </c>
    </row>
    <row r="63" spans="1:9">
      <c r="A63" s="162" t="s">
        <v>341</v>
      </c>
      <c r="B63" s="219" t="s">
        <v>761</v>
      </c>
      <c r="C63" s="219" t="s">
        <v>579</v>
      </c>
      <c r="D63" s="219" t="s">
        <v>223</v>
      </c>
      <c r="E63" s="219" t="s">
        <v>598</v>
      </c>
      <c r="F63" s="220">
        <v>110</v>
      </c>
      <c r="G63" s="167">
        <f t="shared" si="15"/>
        <v>50</v>
      </c>
      <c r="H63" s="167">
        <f t="shared" si="15"/>
        <v>0</v>
      </c>
      <c r="I63" s="317">
        <f t="shared" si="2"/>
        <v>0</v>
      </c>
    </row>
    <row r="64" spans="1:9">
      <c r="A64" s="162" t="s">
        <v>501</v>
      </c>
      <c r="B64" s="219" t="s">
        <v>761</v>
      </c>
      <c r="C64" s="219" t="s">
        <v>579</v>
      </c>
      <c r="D64" s="219" t="s">
        <v>223</v>
      </c>
      <c r="E64" s="219" t="s">
        <v>598</v>
      </c>
      <c r="F64" s="220">
        <v>112</v>
      </c>
      <c r="G64" s="167">
        <v>50</v>
      </c>
      <c r="H64" s="314"/>
      <c r="I64" s="317">
        <f t="shared" si="2"/>
        <v>0</v>
      </c>
    </row>
    <row r="65" spans="1:9">
      <c r="A65" s="162" t="s">
        <v>255</v>
      </c>
      <c r="B65" s="219" t="s">
        <v>761</v>
      </c>
      <c r="C65" s="219" t="s">
        <v>579</v>
      </c>
      <c r="D65" s="219" t="s">
        <v>223</v>
      </c>
      <c r="E65" s="219" t="s">
        <v>598</v>
      </c>
      <c r="F65" s="220" t="s">
        <v>279</v>
      </c>
      <c r="G65" s="167">
        <f t="shared" ref="G65:H66" si="16">G66</f>
        <v>1023.2</v>
      </c>
      <c r="H65" s="167">
        <f t="shared" si="16"/>
        <v>0</v>
      </c>
      <c r="I65" s="317">
        <f t="shared" si="2"/>
        <v>0</v>
      </c>
    </row>
    <row r="66" spans="1:9">
      <c r="A66" s="162" t="s">
        <v>256</v>
      </c>
      <c r="B66" s="219" t="s">
        <v>761</v>
      </c>
      <c r="C66" s="219" t="s">
        <v>579</v>
      </c>
      <c r="D66" s="219" t="s">
        <v>223</v>
      </c>
      <c r="E66" s="219" t="s">
        <v>598</v>
      </c>
      <c r="F66" s="220" t="s">
        <v>280</v>
      </c>
      <c r="G66" s="167">
        <f t="shared" si="16"/>
        <v>1023.2</v>
      </c>
      <c r="H66" s="167">
        <f t="shared" si="16"/>
        <v>0</v>
      </c>
      <c r="I66" s="317">
        <f t="shared" si="2"/>
        <v>0</v>
      </c>
    </row>
    <row r="67" spans="1:9">
      <c r="A67" s="228" t="s">
        <v>258</v>
      </c>
      <c r="B67" s="219" t="s">
        <v>761</v>
      </c>
      <c r="C67" s="219" t="s">
        <v>579</v>
      </c>
      <c r="D67" s="219" t="s">
        <v>223</v>
      </c>
      <c r="E67" s="219" t="s">
        <v>598</v>
      </c>
      <c r="F67" s="220" t="s">
        <v>259</v>
      </c>
      <c r="G67" s="167">
        <v>1023.2</v>
      </c>
      <c r="H67" s="314"/>
      <c r="I67" s="317">
        <f t="shared" si="2"/>
        <v>0</v>
      </c>
    </row>
    <row r="68" spans="1:9">
      <c r="A68" s="228" t="s">
        <v>242</v>
      </c>
      <c r="B68" s="219" t="s">
        <v>761</v>
      </c>
      <c r="C68" s="219" t="s">
        <v>579</v>
      </c>
      <c r="D68" s="219" t="s">
        <v>223</v>
      </c>
      <c r="E68" s="219" t="s">
        <v>598</v>
      </c>
      <c r="F68" s="220">
        <v>300</v>
      </c>
      <c r="G68" s="167">
        <f t="shared" ref="G68:H68" si="17">G69</f>
        <v>150</v>
      </c>
      <c r="H68" s="167">
        <f t="shared" si="17"/>
        <v>0</v>
      </c>
      <c r="I68" s="317">
        <f t="shared" si="2"/>
        <v>0</v>
      </c>
    </row>
    <row r="69" spans="1:9">
      <c r="A69" s="228" t="s">
        <v>367</v>
      </c>
      <c r="B69" s="219" t="s">
        <v>761</v>
      </c>
      <c r="C69" s="219" t="s">
        <v>579</v>
      </c>
      <c r="D69" s="219" t="s">
        <v>223</v>
      </c>
      <c r="E69" s="219" t="s">
        <v>598</v>
      </c>
      <c r="F69" s="220">
        <v>350</v>
      </c>
      <c r="G69" s="167">
        <v>150</v>
      </c>
      <c r="H69" s="318"/>
      <c r="I69" s="317">
        <f t="shared" si="2"/>
        <v>0</v>
      </c>
    </row>
    <row r="70" ht="22.5" spans="1:9">
      <c r="A70" s="170" t="s">
        <v>766</v>
      </c>
      <c r="B70" s="219" t="s">
        <v>761</v>
      </c>
      <c r="C70" s="219" t="s">
        <v>579</v>
      </c>
      <c r="D70" s="219" t="s">
        <v>223</v>
      </c>
      <c r="E70" s="229" t="s">
        <v>547</v>
      </c>
      <c r="F70" s="220"/>
      <c r="G70" s="167">
        <f>G71</f>
        <v>200</v>
      </c>
      <c r="H70" s="167">
        <f>H71</f>
        <v>0</v>
      </c>
      <c r="I70" s="317">
        <f t="shared" si="2"/>
        <v>0</v>
      </c>
    </row>
    <row r="71" spans="1:9">
      <c r="A71" s="228" t="s">
        <v>599</v>
      </c>
      <c r="B71" s="219" t="s">
        <v>761</v>
      </c>
      <c r="C71" s="219" t="s">
        <v>579</v>
      </c>
      <c r="D71" s="219" t="s">
        <v>223</v>
      </c>
      <c r="E71" s="219" t="s">
        <v>600</v>
      </c>
      <c r="F71" s="220"/>
      <c r="G71" s="167">
        <f t="shared" ref="G71:H73" si="18">G72</f>
        <v>200</v>
      </c>
      <c r="H71" s="167">
        <f t="shared" si="18"/>
        <v>0</v>
      </c>
      <c r="I71" s="317">
        <f t="shared" si="2"/>
        <v>0</v>
      </c>
    </row>
    <row r="72" spans="1:9">
      <c r="A72" s="162" t="s">
        <v>479</v>
      </c>
      <c r="B72" s="219" t="s">
        <v>761</v>
      </c>
      <c r="C72" s="219" t="s">
        <v>579</v>
      </c>
      <c r="D72" s="219" t="s">
        <v>223</v>
      </c>
      <c r="E72" s="219" t="s">
        <v>600</v>
      </c>
      <c r="F72" s="220">
        <v>600</v>
      </c>
      <c r="G72" s="167">
        <f t="shared" si="18"/>
        <v>200</v>
      </c>
      <c r="H72" s="167">
        <f t="shared" si="18"/>
        <v>0</v>
      </c>
      <c r="I72" s="317">
        <f t="shared" si="2"/>
        <v>0</v>
      </c>
    </row>
    <row r="73" spans="1:9">
      <c r="A73" s="162" t="s">
        <v>481</v>
      </c>
      <c r="B73" s="219" t="s">
        <v>761</v>
      </c>
      <c r="C73" s="219" t="s">
        <v>579</v>
      </c>
      <c r="D73" s="219" t="s">
        <v>223</v>
      </c>
      <c r="E73" s="219" t="s">
        <v>600</v>
      </c>
      <c r="F73" s="220">
        <v>610</v>
      </c>
      <c r="G73" s="167">
        <f t="shared" si="18"/>
        <v>200</v>
      </c>
      <c r="H73" s="167">
        <f t="shared" si="18"/>
        <v>0</v>
      </c>
      <c r="I73" s="317">
        <f t="shared" si="2"/>
        <v>0</v>
      </c>
    </row>
    <row r="74" ht="22.5" spans="1:9">
      <c r="A74" s="162" t="s">
        <v>483</v>
      </c>
      <c r="B74" s="219" t="s">
        <v>761</v>
      </c>
      <c r="C74" s="219" t="s">
        <v>579</v>
      </c>
      <c r="D74" s="219" t="s">
        <v>223</v>
      </c>
      <c r="E74" s="219" t="s">
        <v>600</v>
      </c>
      <c r="F74" s="220">
        <v>611</v>
      </c>
      <c r="G74" s="167">
        <v>200</v>
      </c>
      <c r="H74" s="314"/>
      <c r="I74" s="317">
        <f t="shared" si="2"/>
        <v>0</v>
      </c>
    </row>
    <row r="75" spans="1:9">
      <c r="A75" s="162" t="s">
        <v>601</v>
      </c>
      <c r="B75" s="219" t="s">
        <v>761</v>
      </c>
      <c r="C75" s="219" t="s">
        <v>579</v>
      </c>
      <c r="D75" s="219" t="s">
        <v>223</v>
      </c>
      <c r="E75" s="219" t="s">
        <v>602</v>
      </c>
      <c r="F75" s="220"/>
      <c r="G75" s="167">
        <f t="shared" ref="G75:H77" si="19">G76</f>
        <v>0</v>
      </c>
      <c r="H75" s="167">
        <f t="shared" si="19"/>
        <v>0</v>
      </c>
      <c r="I75" s="317" t="e">
        <f t="shared" si="2"/>
        <v>#DIV/0!</v>
      </c>
    </row>
    <row r="76" spans="1:9">
      <c r="A76" s="162" t="s">
        <v>479</v>
      </c>
      <c r="B76" s="219" t="s">
        <v>761</v>
      </c>
      <c r="C76" s="219" t="s">
        <v>579</v>
      </c>
      <c r="D76" s="219" t="s">
        <v>223</v>
      </c>
      <c r="E76" s="219" t="s">
        <v>602</v>
      </c>
      <c r="F76" s="220">
        <v>600</v>
      </c>
      <c r="G76" s="167">
        <f t="shared" si="19"/>
        <v>0</v>
      </c>
      <c r="H76" s="167">
        <f t="shared" si="19"/>
        <v>0</v>
      </c>
      <c r="I76" s="317" t="e">
        <f t="shared" si="2"/>
        <v>#DIV/0!</v>
      </c>
    </row>
    <row r="77" spans="1:9">
      <c r="A77" s="162" t="s">
        <v>481</v>
      </c>
      <c r="B77" s="219" t="s">
        <v>761</v>
      </c>
      <c r="C77" s="219" t="s">
        <v>579</v>
      </c>
      <c r="D77" s="219" t="s">
        <v>223</v>
      </c>
      <c r="E77" s="219" t="s">
        <v>602</v>
      </c>
      <c r="F77" s="220">
        <v>610</v>
      </c>
      <c r="G77" s="167">
        <f t="shared" si="19"/>
        <v>0</v>
      </c>
      <c r="H77" s="167">
        <f t="shared" si="19"/>
        <v>0</v>
      </c>
      <c r="I77" s="317" t="e">
        <f t="shared" si="2"/>
        <v>#DIV/0!</v>
      </c>
    </row>
    <row r="78" spans="1:9">
      <c r="A78" s="162" t="s">
        <v>524</v>
      </c>
      <c r="B78" s="219" t="s">
        <v>761</v>
      </c>
      <c r="C78" s="219" t="s">
        <v>579</v>
      </c>
      <c r="D78" s="219" t="s">
        <v>223</v>
      </c>
      <c r="E78" s="219" t="s">
        <v>602</v>
      </c>
      <c r="F78" s="220">
        <v>612</v>
      </c>
      <c r="G78" s="167"/>
      <c r="H78" s="314"/>
      <c r="I78" s="317" t="e">
        <f t="shared" ref="I78:I146" si="20">H78/G78*1</f>
        <v>#DIV/0!</v>
      </c>
    </row>
    <row r="79" spans="1:9">
      <c r="A79" s="155" t="s">
        <v>603</v>
      </c>
      <c r="B79" s="217" t="s">
        <v>761</v>
      </c>
      <c r="C79" s="218" t="s">
        <v>579</v>
      </c>
      <c r="D79" s="217" t="s">
        <v>267</v>
      </c>
      <c r="E79" s="217"/>
      <c r="F79" s="218"/>
      <c r="G79" s="166">
        <f>G80+G107</f>
        <v>46994.682</v>
      </c>
      <c r="H79" s="166">
        <f>H80+H107</f>
        <v>0</v>
      </c>
      <c r="I79" s="317">
        <f t="shared" si="20"/>
        <v>0</v>
      </c>
    </row>
    <row r="80" spans="1:9">
      <c r="A80" s="162" t="s">
        <v>595</v>
      </c>
      <c r="B80" s="219" t="s">
        <v>761</v>
      </c>
      <c r="C80" s="219" t="s">
        <v>579</v>
      </c>
      <c r="D80" s="219" t="s">
        <v>267</v>
      </c>
      <c r="E80" s="219" t="s">
        <v>596</v>
      </c>
      <c r="F80" s="220"/>
      <c r="G80" s="167">
        <f>G81+G91</f>
        <v>43843.682</v>
      </c>
      <c r="H80" s="167">
        <f>H81+H91</f>
        <v>0</v>
      </c>
      <c r="I80" s="317">
        <f t="shared" si="20"/>
        <v>0</v>
      </c>
    </row>
    <row r="81" spans="1:9">
      <c r="A81" s="162" t="s">
        <v>606</v>
      </c>
      <c r="B81" s="219" t="s">
        <v>761</v>
      </c>
      <c r="C81" s="220" t="s">
        <v>579</v>
      </c>
      <c r="D81" s="219" t="s">
        <v>267</v>
      </c>
      <c r="E81" s="219" t="s">
        <v>607</v>
      </c>
      <c r="F81" s="220"/>
      <c r="G81" s="167">
        <f t="shared" ref="G81:H81" si="21">G82+G86</f>
        <v>1220</v>
      </c>
      <c r="H81" s="167">
        <f t="shared" si="21"/>
        <v>0</v>
      </c>
      <c r="I81" s="317">
        <f t="shared" si="20"/>
        <v>0</v>
      </c>
    </row>
    <row r="82" ht="33.75" spans="1:9">
      <c r="A82" s="162" t="s">
        <v>233</v>
      </c>
      <c r="B82" s="219" t="s">
        <v>761</v>
      </c>
      <c r="C82" s="220" t="s">
        <v>579</v>
      </c>
      <c r="D82" s="219" t="s">
        <v>267</v>
      </c>
      <c r="E82" s="219" t="s">
        <v>608</v>
      </c>
      <c r="F82" s="220">
        <v>100</v>
      </c>
      <c r="G82" s="167">
        <f t="shared" ref="G82:H82" si="22">G83</f>
        <v>1220</v>
      </c>
      <c r="H82" s="167">
        <f t="shared" si="22"/>
        <v>0</v>
      </c>
      <c r="I82" s="317">
        <f t="shared" si="20"/>
        <v>0</v>
      </c>
    </row>
    <row r="83" spans="1:9">
      <c r="A83" s="162" t="s">
        <v>235</v>
      </c>
      <c r="B83" s="219" t="s">
        <v>761</v>
      </c>
      <c r="C83" s="220" t="s">
        <v>579</v>
      </c>
      <c r="D83" s="219" t="s">
        <v>267</v>
      </c>
      <c r="E83" s="219" t="s">
        <v>608</v>
      </c>
      <c r="F83" s="220">
        <v>120</v>
      </c>
      <c r="G83" s="167">
        <f t="shared" ref="G83:H83" si="23">G84+G85</f>
        <v>1220</v>
      </c>
      <c r="H83" s="167">
        <f t="shared" si="23"/>
        <v>0</v>
      </c>
      <c r="I83" s="317">
        <f t="shared" si="20"/>
        <v>0</v>
      </c>
    </row>
    <row r="84" spans="1:9">
      <c r="A84" s="170" t="s">
        <v>237</v>
      </c>
      <c r="B84" s="219" t="s">
        <v>761</v>
      </c>
      <c r="C84" s="220" t="s">
        <v>579</v>
      </c>
      <c r="D84" s="219" t="s">
        <v>267</v>
      </c>
      <c r="E84" s="219" t="s">
        <v>608</v>
      </c>
      <c r="F84" s="220">
        <v>121</v>
      </c>
      <c r="G84" s="167">
        <v>937</v>
      </c>
      <c r="H84" s="314"/>
      <c r="I84" s="317">
        <f t="shared" si="20"/>
        <v>0</v>
      </c>
    </row>
    <row r="85" ht="22.5" spans="1:9">
      <c r="A85" s="170" t="s">
        <v>239</v>
      </c>
      <c r="B85" s="219" t="s">
        <v>761</v>
      </c>
      <c r="C85" s="220" t="s">
        <v>579</v>
      </c>
      <c r="D85" s="219" t="s">
        <v>267</v>
      </c>
      <c r="E85" s="219" t="s">
        <v>608</v>
      </c>
      <c r="F85" s="220">
        <v>129</v>
      </c>
      <c r="G85" s="167">
        <v>283</v>
      </c>
      <c r="H85" s="314"/>
      <c r="I85" s="317">
        <f t="shared" si="20"/>
        <v>0</v>
      </c>
    </row>
    <row r="86" ht="22.5" spans="1:9">
      <c r="A86" s="170" t="s">
        <v>273</v>
      </c>
      <c r="B86" s="219" t="s">
        <v>761</v>
      </c>
      <c r="C86" s="220" t="s">
        <v>579</v>
      </c>
      <c r="D86" s="219" t="s">
        <v>267</v>
      </c>
      <c r="E86" s="219" t="s">
        <v>609</v>
      </c>
      <c r="F86" s="220"/>
      <c r="G86" s="167">
        <f t="shared" ref="G86:G87" si="24">G87</f>
        <v>0</v>
      </c>
      <c r="H86" s="314"/>
      <c r="I86" s="317" t="e">
        <f t="shared" si="20"/>
        <v>#DIV/0!</v>
      </c>
    </row>
    <row r="87" ht="33.75" spans="1:9">
      <c r="A87" s="162" t="s">
        <v>233</v>
      </c>
      <c r="B87" s="219" t="s">
        <v>761</v>
      </c>
      <c r="C87" s="220" t="s">
        <v>579</v>
      </c>
      <c r="D87" s="219" t="s">
        <v>267</v>
      </c>
      <c r="E87" s="219" t="s">
        <v>609</v>
      </c>
      <c r="F87" s="220">
        <v>100</v>
      </c>
      <c r="G87" s="167">
        <f t="shared" si="24"/>
        <v>0</v>
      </c>
      <c r="H87" s="314"/>
      <c r="I87" s="317" t="e">
        <f t="shared" si="20"/>
        <v>#DIV/0!</v>
      </c>
    </row>
    <row r="88" spans="1:9">
      <c r="A88" s="162" t="s">
        <v>235</v>
      </c>
      <c r="B88" s="219" t="s">
        <v>761</v>
      </c>
      <c r="C88" s="220" t="s">
        <v>579</v>
      </c>
      <c r="D88" s="219" t="s">
        <v>267</v>
      </c>
      <c r="E88" s="219" t="s">
        <v>609</v>
      </c>
      <c r="F88" s="220">
        <v>120</v>
      </c>
      <c r="G88" s="167">
        <f t="shared" ref="G88" si="25">G89+G90</f>
        <v>0</v>
      </c>
      <c r="H88" s="314"/>
      <c r="I88" s="317" t="e">
        <f t="shared" si="20"/>
        <v>#DIV/0!</v>
      </c>
    </row>
    <row r="89" spans="1:9">
      <c r="A89" s="170" t="s">
        <v>237</v>
      </c>
      <c r="B89" s="219" t="s">
        <v>761</v>
      </c>
      <c r="C89" s="220" t="s">
        <v>579</v>
      </c>
      <c r="D89" s="219" t="s">
        <v>267</v>
      </c>
      <c r="E89" s="219" t="s">
        <v>609</v>
      </c>
      <c r="F89" s="220">
        <v>121</v>
      </c>
      <c r="G89" s="167"/>
      <c r="H89" s="314"/>
      <c r="I89" s="317" t="e">
        <f t="shared" si="20"/>
        <v>#DIV/0!</v>
      </c>
    </row>
    <row r="90" ht="22.5" spans="1:9">
      <c r="A90" s="170" t="s">
        <v>239</v>
      </c>
      <c r="B90" s="219" t="s">
        <v>761</v>
      </c>
      <c r="C90" s="220" t="s">
        <v>579</v>
      </c>
      <c r="D90" s="219" t="s">
        <v>267</v>
      </c>
      <c r="E90" s="219" t="s">
        <v>609</v>
      </c>
      <c r="F90" s="220">
        <v>129</v>
      </c>
      <c r="G90" s="167"/>
      <c r="H90" s="314"/>
      <c r="I90" s="317" t="e">
        <f t="shared" si="20"/>
        <v>#DIV/0!</v>
      </c>
    </row>
    <row r="91" ht="22.5" spans="1:9">
      <c r="A91" s="162" t="s">
        <v>597</v>
      </c>
      <c r="B91" s="219" t="s">
        <v>761</v>
      </c>
      <c r="C91" s="220" t="s">
        <v>579</v>
      </c>
      <c r="D91" s="219" t="s">
        <v>267</v>
      </c>
      <c r="E91" s="219" t="s">
        <v>610</v>
      </c>
      <c r="F91" s="220"/>
      <c r="G91" s="167">
        <f t="shared" ref="G91:H91" si="26">G92+G96+G102</f>
        <v>42623.682</v>
      </c>
      <c r="H91" s="167">
        <f t="shared" si="26"/>
        <v>0</v>
      </c>
      <c r="I91" s="317">
        <f t="shared" si="20"/>
        <v>0</v>
      </c>
    </row>
    <row r="92" ht="33.75" spans="1:9">
      <c r="A92" s="162" t="s">
        <v>233</v>
      </c>
      <c r="B92" s="219" t="s">
        <v>761</v>
      </c>
      <c r="C92" s="220" t="s">
        <v>579</v>
      </c>
      <c r="D92" s="219" t="s">
        <v>267</v>
      </c>
      <c r="E92" s="219" t="s">
        <v>611</v>
      </c>
      <c r="F92" s="220">
        <v>100</v>
      </c>
      <c r="G92" s="167">
        <f t="shared" ref="G92:H92" si="27">G93</f>
        <v>41589</v>
      </c>
      <c r="H92" s="167">
        <f t="shared" si="27"/>
        <v>0</v>
      </c>
      <c r="I92" s="317">
        <f t="shared" si="20"/>
        <v>0</v>
      </c>
    </row>
    <row r="93" spans="1:9">
      <c r="A93" s="162" t="s">
        <v>341</v>
      </c>
      <c r="B93" s="219" t="s">
        <v>761</v>
      </c>
      <c r="C93" s="220" t="s">
        <v>579</v>
      </c>
      <c r="D93" s="219" t="s">
        <v>267</v>
      </c>
      <c r="E93" s="219" t="s">
        <v>611</v>
      </c>
      <c r="F93" s="220">
        <v>110</v>
      </c>
      <c r="G93" s="167">
        <f t="shared" ref="G93:H93" si="28">G94+G95</f>
        <v>41589</v>
      </c>
      <c r="H93" s="167">
        <f t="shared" si="28"/>
        <v>0</v>
      </c>
      <c r="I93" s="317">
        <f t="shared" si="20"/>
        <v>0</v>
      </c>
    </row>
    <row r="94" spans="1:9">
      <c r="A94" s="162" t="s">
        <v>342</v>
      </c>
      <c r="B94" s="219" t="s">
        <v>761</v>
      </c>
      <c r="C94" s="220" t="s">
        <v>579</v>
      </c>
      <c r="D94" s="219" t="s">
        <v>267</v>
      </c>
      <c r="E94" s="219" t="s">
        <v>611</v>
      </c>
      <c r="F94" s="220">
        <v>111</v>
      </c>
      <c r="G94" s="167">
        <v>31942</v>
      </c>
      <c r="H94" s="314"/>
      <c r="I94" s="317">
        <f t="shared" si="20"/>
        <v>0</v>
      </c>
    </row>
    <row r="95" ht="22.5" spans="1:9">
      <c r="A95" s="170" t="s">
        <v>343</v>
      </c>
      <c r="B95" s="219" t="s">
        <v>761</v>
      </c>
      <c r="C95" s="220" t="s">
        <v>579</v>
      </c>
      <c r="D95" s="219" t="s">
        <v>267</v>
      </c>
      <c r="E95" s="219" t="s">
        <v>611</v>
      </c>
      <c r="F95" s="220">
        <v>119</v>
      </c>
      <c r="G95" s="167">
        <v>9647</v>
      </c>
      <c r="H95" s="314"/>
      <c r="I95" s="317">
        <f t="shared" si="20"/>
        <v>0</v>
      </c>
    </row>
    <row r="96" spans="1:9">
      <c r="A96" s="162" t="s">
        <v>255</v>
      </c>
      <c r="B96" s="219" t="s">
        <v>761</v>
      </c>
      <c r="C96" s="220" t="s">
        <v>579</v>
      </c>
      <c r="D96" s="219" t="s">
        <v>267</v>
      </c>
      <c r="E96" s="219" t="s">
        <v>612</v>
      </c>
      <c r="F96" s="220" t="s">
        <v>279</v>
      </c>
      <c r="G96" s="167">
        <f t="shared" ref="G96:H96" si="29">SUM(G97)</f>
        <v>1033.39</v>
      </c>
      <c r="H96" s="167">
        <f t="shared" si="29"/>
        <v>0</v>
      </c>
      <c r="I96" s="317">
        <f t="shared" si="20"/>
        <v>0</v>
      </c>
    </row>
    <row r="97" spans="1:9">
      <c r="A97" s="162" t="s">
        <v>256</v>
      </c>
      <c r="B97" s="219" t="s">
        <v>761</v>
      </c>
      <c r="C97" s="220" t="s">
        <v>579</v>
      </c>
      <c r="D97" s="219" t="s">
        <v>267</v>
      </c>
      <c r="E97" s="219" t="s">
        <v>612</v>
      </c>
      <c r="F97" s="220" t="s">
        <v>280</v>
      </c>
      <c r="G97" s="167">
        <f>G100+G98+G99+G101</f>
        <v>1033.39</v>
      </c>
      <c r="H97" s="167">
        <f>H100+H98+H99+H101</f>
        <v>0</v>
      </c>
      <c r="I97" s="317">
        <f t="shared" si="20"/>
        <v>0</v>
      </c>
    </row>
    <row r="98" spans="1:9">
      <c r="A98" s="228" t="s">
        <v>257</v>
      </c>
      <c r="B98" s="219" t="s">
        <v>761</v>
      </c>
      <c r="C98" s="220" t="s">
        <v>579</v>
      </c>
      <c r="D98" s="219" t="s">
        <v>267</v>
      </c>
      <c r="E98" s="219" t="s">
        <v>612</v>
      </c>
      <c r="F98" s="220">
        <v>242</v>
      </c>
      <c r="G98" s="167">
        <v>212</v>
      </c>
      <c r="H98" s="314"/>
      <c r="I98" s="317">
        <f t="shared" si="20"/>
        <v>0</v>
      </c>
    </row>
    <row r="99" ht="22.5" spans="1:9">
      <c r="A99" s="228" t="s">
        <v>442</v>
      </c>
      <c r="B99" s="219" t="s">
        <v>761</v>
      </c>
      <c r="C99" s="220" t="s">
        <v>579</v>
      </c>
      <c r="D99" s="219" t="s">
        <v>267</v>
      </c>
      <c r="E99" s="219" t="s">
        <v>612</v>
      </c>
      <c r="F99" s="220">
        <v>243</v>
      </c>
      <c r="G99" s="167"/>
      <c r="H99" s="314"/>
      <c r="I99" s="317" t="e">
        <f t="shared" si="20"/>
        <v>#DIV/0!</v>
      </c>
    </row>
    <row r="100" spans="1:9">
      <c r="A100" s="228" t="s">
        <v>258</v>
      </c>
      <c r="B100" s="219" t="s">
        <v>761</v>
      </c>
      <c r="C100" s="220" t="s">
        <v>579</v>
      </c>
      <c r="D100" s="219" t="s">
        <v>267</v>
      </c>
      <c r="E100" s="219" t="s">
        <v>612</v>
      </c>
      <c r="F100" s="220" t="s">
        <v>259</v>
      </c>
      <c r="G100" s="167">
        <v>678.08</v>
      </c>
      <c r="H100" s="314"/>
      <c r="I100" s="317">
        <f t="shared" si="20"/>
        <v>0</v>
      </c>
    </row>
    <row r="101" spans="1:9">
      <c r="A101" s="228" t="s">
        <v>281</v>
      </c>
      <c r="B101" s="219" t="s">
        <v>761</v>
      </c>
      <c r="C101" s="220" t="s">
        <v>579</v>
      </c>
      <c r="D101" s="219" t="s">
        <v>267</v>
      </c>
      <c r="E101" s="219" t="s">
        <v>612</v>
      </c>
      <c r="F101" s="220">
        <v>247</v>
      </c>
      <c r="G101" s="167">
        <v>143.31</v>
      </c>
      <c r="H101" s="314"/>
      <c r="I101" s="317">
        <f t="shared" si="20"/>
        <v>0</v>
      </c>
    </row>
    <row r="102" spans="1:9">
      <c r="A102" s="228" t="s">
        <v>260</v>
      </c>
      <c r="B102" s="219" t="s">
        <v>761</v>
      </c>
      <c r="C102" s="220" t="s">
        <v>579</v>
      </c>
      <c r="D102" s="219" t="s">
        <v>267</v>
      </c>
      <c r="E102" s="219" t="s">
        <v>612</v>
      </c>
      <c r="F102" s="220" t="s">
        <v>261</v>
      </c>
      <c r="G102" s="167">
        <f t="shared" ref="G102:H102" si="30">G103</f>
        <v>1.292</v>
      </c>
      <c r="H102" s="167">
        <f t="shared" si="30"/>
        <v>0</v>
      </c>
      <c r="I102" s="317">
        <f t="shared" si="20"/>
        <v>0</v>
      </c>
    </row>
    <row r="103" spans="1:9">
      <c r="A103" s="228" t="s">
        <v>262</v>
      </c>
      <c r="B103" s="219" t="s">
        <v>761</v>
      </c>
      <c r="C103" s="220" t="s">
        <v>579</v>
      </c>
      <c r="D103" s="219" t="s">
        <v>267</v>
      </c>
      <c r="E103" s="219" t="s">
        <v>612</v>
      </c>
      <c r="F103" s="220" t="s">
        <v>263</v>
      </c>
      <c r="G103" s="167">
        <f t="shared" ref="G103:H103" si="31">G104+G106+G105</f>
        <v>1.292</v>
      </c>
      <c r="H103" s="167">
        <f t="shared" si="31"/>
        <v>0</v>
      </c>
      <c r="I103" s="317">
        <f t="shared" si="20"/>
        <v>0</v>
      </c>
    </row>
    <row r="104" spans="1:9">
      <c r="A104" s="230" t="s">
        <v>282</v>
      </c>
      <c r="B104" s="219" t="s">
        <v>761</v>
      </c>
      <c r="C104" s="220" t="s">
        <v>579</v>
      </c>
      <c r="D104" s="219" t="s">
        <v>267</v>
      </c>
      <c r="E104" s="219" t="s">
        <v>612</v>
      </c>
      <c r="F104" s="220" t="s">
        <v>283</v>
      </c>
      <c r="G104" s="167">
        <v>1.292</v>
      </c>
      <c r="H104" s="314"/>
      <c r="I104" s="317">
        <f t="shared" si="20"/>
        <v>0</v>
      </c>
    </row>
    <row r="105" spans="1:9">
      <c r="A105" s="228" t="s">
        <v>264</v>
      </c>
      <c r="B105" s="219" t="s">
        <v>761</v>
      </c>
      <c r="C105" s="220" t="s">
        <v>579</v>
      </c>
      <c r="D105" s="219" t="s">
        <v>267</v>
      </c>
      <c r="E105" s="219" t="s">
        <v>612</v>
      </c>
      <c r="F105" s="220">
        <v>852</v>
      </c>
      <c r="G105" s="167"/>
      <c r="H105" s="314"/>
      <c r="I105" s="317" t="e">
        <f t="shared" si="20"/>
        <v>#DIV/0!</v>
      </c>
    </row>
    <row r="106" spans="1:9">
      <c r="A106" s="228" t="s">
        <v>265</v>
      </c>
      <c r="B106" s="219" t="s">
        <v>761</v>
      </c>
      <c r="C106" s="220" t="s">
        <v>579</v>
      </c>
      <c r="D106" s="219" t="s">
        <v>267</v>
      </c>
      <c r="E106" s="219" t="s">
        <v>612</v>
      </c>
      <c r="F106" s="220">
        <v>853</v>
      </c>
      <c r="G106" s="167"/>
      <c r="H106" s="314"/>
      <c r="I106" s="317" t="e">
        <f t="shared" si="20"/>
        <v>#DIV/0!</v>
      </c>
    </row>
    <row r="107" ht="22.5" spans="1:9">
      <c r="A107" s="162" t="s">
        <v>604</v>
      </c>
      <c r="B107" s="219" t="s">
        <v>761</v>
      </c>
      <c r="C107" s="220" t="s">
        <v>579</v>
      </c>
      <c r="D107" s="219" t="s">
        <v>267</v>
      </c>
      <c r="E107" s="219" t="s">
        <v>605</v>
      </c>
      <c r="F107" s="220"/>
      <c r="G107" s="167">
        <f>G108</f>
        <v>3151</v>
      </c>
      <c r="H107" s="167">
        <f>H108</f>
        <v>0</v>
      </c>
      <c r="I107" s="317">
        <f t="shared" si="20"/>
        <v>0</v>
      </c>
    </row>
    <row r="108" spans="1:9">
      <c r="A108" s="162" t="s">
        <v>479</v>
      </c>
      <c r="B108" s="219" t="s">
        <v>761</v>
      </c>
      <c r="C108" s="220" t="s">
        <v>579</v>
      </c>
      <c r="D108" s="219" t="s">
        <v>267</v>
      </c>
      <c r="E108" s="219" t="s">
        <v>605</v>
      </c>
      <c r="F108" s="220">
        <v>600</v>
      </c>
      <c r="G108" s="167">
        <f t="shared" ref="G108:H109" si="32">G109</f>
        <v>3151</v>
      </c>
      <c r="H108" s="167">
        <f t="shared" si="32"/>
        <v>0</v>
      </c>
      <c r="I108" s="317">
        <f t="shared" si="20"/>
        <v>0</v>
      </c>
    </row>
    <row r="109" spans="1:9">
      <c r="A109" s="162" t="s">
        <v>481</v>
      </c>
      <c r="B109" s="219" t="s">
        <v>761</v>
      </c>
      <c r="C109" s="220" t="s">
        <v>579</v>
      </c>
      <c r="D109" s="219" t="s">
        <v>267</v>
      </c>
      <c r="E109" s="219" t="s">
        <v>605</v>
      </c>
      <c r="F109" s="220">
        <v>610</v>
      </c>
      <c r="G109" s="167">
        <f t="shared" si="32"/>
        <v>3151</v>
      </c>
      <c r="H109" s="167">
        <f t="shared" si="32"/>
        <v>0</v>
      </c>
      <c r="I109" s="317">
        <f t="shared" si="20"/>
        <v>0</v>
      </c>
    </row>
    <row r="110" ht="22.5" spans="1:9">
      <c r="A110" s="162" t="s">
        <v>483</v>
      </c>
      <c r="B110" s="219" t="s">
        <v>761</v>
      </c>
      <c r="C110" s="220" t="s">
        <v>579</v>
      </c>
      <c r="D110" s="219" t="s">
        <v>267</v>
      </c>
      <c r="E110" s="219" t="s">
        <v>605</v>
      </c>
      <c r="F110" s="220">
        <v>611</v>
      </c>
      <c r="G110" s="167">
        <v>3151</v>
      </c>
      <c r="H110" s="314"/>
      <c r="I110" s="317">
        <f t="shared" si="20"/>
        <v>0</v>
      </c>
    </row>
    <row r="111" spans="1:9">
      <c r="A111" s="207" t="s">
        <v>726</v>
      </c>
      <c r="B111" s="214" t="s">
        <v>761</v>
      </c>
      <c r="C111" s="231">
        <v>12</v>
      </c>
      <c r="D111" s="214"/>
      <c r="E111" s="214"/>
      <c r="F111" s="231"/>
      <c r="G111" s="172">
        <f t="shared" ref="G111:H115" si="33">G112</f>
        <v>60</v>
      </c>
      <c r="H111" s="172">
        <f>H112</f>
        <v>0</v>
      </c>
      <c r="I111" s="317">
        <f t="shared" si="20"/>
        <v>0</v>
      </c>
    </row>
    <row r="112" spans="1:9">
      <c r="A112" s="155" t="s">
        <v>727</v>
      </c>
      <c r="B112" s="217" t="s">
        <v>761</v>
      </c>
      <c r="C112" s="218">
        <v>12</v>
      </c>
      <c r="D112" s="217" t="s">
        <v>228</v>
      </c>
      <c r="E112" s="217"/>
      <c r="F112" s="218"/>
      <c r="G112" s="166">
        <f t="shared" si="33"/>
        <v>60</v>
      </c>
      <c r="H112" s="166">
        <f t="shared" si="33"/>
        <v>0</v>
      </c>
      <c r="I112" s="317">
        <f t="shared" si="20"/>
        <v>0</v>
      </c>
    </row>
    <row r="113" spans="1:9">
      <c r="A113" s="162" t="s">
        <v>728</v>
      </c>
      <c r="B113" s="219" t="s">
        <v>761</v>
      </c>
      <c r="C113" s="220">
        <v>12</v>
      </c>
      <c r="D113" s="219" t="s">
        <v>228</v>
      </c>
      <c r="E113" s="219" t="s">
        <v>729</v>
      </c>
      <c r="F113" s="220"/>
      <c r="G113" s="167">
        <f t="shared" si="33"/>
        <v>60</v>
      </c>
      <c r="H113" s="167">
        <f t="shared" si="33"/>
        <v>0</v>
      </c>
      <c r="I113" s="317">
        <f t="shared" si="20"/>
        <v>0</v>
      </c>
    </row>
    <row r="114" spans="1:9">
      <c r="A114" s="162" t="s">
        <v>730</v>
      </c>
      <c r="B114" s="219" t="s">
        <v>761</v>
      </c>
      <c r="C114" s="220">
        <v>12</v>
      </c>
      <c r="D114" s="219" t="s">
        <v>228</v>
      </c>
      <c r="E114" s="219" t="s">
        <v>731</v>
      </c>
      <c r="F114" s="220"/>
      <c r="G114" s="167">
        <f t="shared" si="33"/>
        <v>60</v>
      </c>
      <c r="H114" s="167">
        <f t="shared" si="33"/>
        <v>0</v>
      </c>
      <c r="I114" s="317">
        <f t="shared" si="20"/>
        <v>0</v>
      </c>
    </row>
    <row r="115" spans="1:9">
      <c r="A115" s="162" t="s">
        <v>255</v>
      </c>
      <c r="B115" s="219" t="s">
        <v>761</v>
      </c>
      <c r="C115" s="220">
        <v>12</v>
      </c>
      <c r="D115" s="219" t="s">
        <v>228</v>
      </c>
      <c r="E115" s="219" t="s">
        <v>731</v>
      </c>
      <c r="F115" s="220">
        <v>200</v>
      </c>
      <c r="G115" s="167">
        <f t="shared" si="33"/>
        <v>60</v>
      </c>
      <c r="H115" s="167">
        <f t="shared" si="33"/>
        <v>0</v>
      </c>
      <c r="I115" s="317">
        <f t="shared" si="20"/>
        <v>0</v>
      </c>
    </row>
    <row r="116" spans="1:9">
      <c r="A116" s="162" t="s">
        <v>256</v>
      </c>
      <c r="B116" s="219" t="s">
        <v>761</v>
      </c>
      <c r="C116" s="220">
        <v>12</v>
      </c>
      <c r="D116" s="219" t="s">
        <v>228</v>
      </c>
      <c r="E116" s="219" t="s">
        <v>731</v>
      </c>
      <c r="F116" s="220">
        <v>240</v>
      </c>
      <c r="G116" s="167">
        <f>G118+G117</f>
        <v>60</v>
      </c>
      <c r="H116" s="167">
        <f>H118+H117</f>
        <v>0</v>
      </c>
      <c r="I116" s="317">
        <f t="shared" si="20"/>
        <v>0</v>
      </c>
    </row>
    <row r="117" spans="1:9">
      <c r="A117" s="228" t="s">
        <v>257</v>
      </c>
      <c r="B117" s="219" t="s">
        <v>761</v>
      </c>
      <c r="C117" s="220">
        <v>12</v>
      </c>
      <c r="D117" s="219" t="s">
        <v>228</v>
      </c>
      <c r="E117" s="219" t="s">
        <v>731</v>
      </c>
      <c r="F117" s="220">
        <v>242</v>
      </c>
      <c r="G117" s="167">
        <v>3</v>
      </c>
      <c r="H117" s="314"/>
      <c r="I117" s="317">
        <f t="shared" si="20"/>
        <v>0</v>
      </c>
    </row>
    <row r="118" spans="1:9">
      <c r="A118" s="228" t="s">
        <v>258</v>
      </c>
      <c r="B118" s="219" t="s">
        <v>761</v>
      </c>
      <c r="C118" s="220">
        <v>12</v>
      </c>
      <c r="D118" s="219" t="s">
        <v>228</v>
      </c>
      <c r="E118" s="219" t="s">
        <v>731</v>
      </c>
      <c r="F118" s="220">
        <v>244</v>
      </c>
      <c r="G118" s="167">
        <v>57</v>
      </c>
      <c r="H118" s="314"/>
      <c r="I118" s="317">
        <f t="shared" si="20"/>
        <v>0</v>
      </c>
    </row>
    <row r="119" ht="21" spans="1:11">
      <c r="A119" s="210" t="s">
        <v>767</v>
      </c>
      <c r="B119" s="211" t="s">
        <v>768</v>
      </c>
      <c r="C119" s="232" t="s">
        <v>224</v>
      </c>
      <c r="D119" s="211" t="s">
        <v>224</v>
      </c>
      <c r="E119" s="211" t="s">
        <v>225</v>
      </c>
      <c r="F119" s="232" t="s">
        <v>226</v>
      </c>
      <c r="G119" s="213">
        <f>G120</f>
        <v>28564</v>
      </c>
      <c r="H119" s="213" t="e">
        <f>H120</f>
        <v>#REF!</v>
      </c>
      <c r="I119" s="316" t="e">
        <f t="shared" si="20"/>
        <v>#REF!</v>
      </c>
      <c r="J119" s="197">
        <v>28564</v>
      </c>
      <c r="K119" s="226">
        <f>G119-J119</f>
        <v>0</v>
      </c>
    </row>
    <row r="120" s="185" customFormat="1" ht="12" spans="1:9">
      <c r="A120" s="207" t="s">
        <v>624</v>
      </c>
      <c r="B120" s="214" t="s">
        <v>768</v>
      </c>
      <c r="C120" s="231" t="s">
        <v>625</v>
      </c>
      <c r="D120" s="214" t="s">
        <v>224</v>
      </c>
      <c r="E120" s="214" t="s">
        <v>225</v>
      </c>
      <c r="F120" s="231" t="s">
        <v>226</v>
      </c>
      <c r="G120" s="172">
        <f>G126+G179+G188+G121</f>
        <v>28564</v>
      </c>
      <c r="H120" s="172" t="e">
        <f>#REF!+H126+H179+H188+H121</f>
        <v>#REF!</v>
      </c>
      <c r="I120" s="317" t="e">
        <f t="shared" si="20"/>
        <v>#REF!</v>
      </c>
    </row>
    <row r="121" s="185" customFormat="1" ht="12" spans="1:9">
      <c r="A121" s="216" t="s">
        <v>626</v>
      </c>
      <c r="B121" s="233" t="s">
        <v>768</v>
      </c>
      <c r="C121" s="233" t="s">
        <v>625</v>
      </c>
      <c r="D121" s="233" t="s">
        <v>223</v>
      </c>
      <c r="E121" s="234"/>
      <c r="F121" s="235"/>
      <c r="G121" s="236">
        <f t="shared" ref="G121:H124" si="34">G122</f>
        <v>1465</v>
      </c>
      <c r="H121" s="236">
        <f t="shared" si="34"/>
        <v>0</v>
      </c>
      <c r="I121" s="317">
        <f t="shared" si="20"/>
        <v>0</v>
      </c>
    </row>
    <row r="122" s="185" customFormat="1" ht="12" spans="1:9">
      <c r="A122" s="162" t="s">
        <v>627</v>
      </c>
      <c r="B122" s="74" t="s">
        <v>768</v>
      </c>
      <c r="C122" s="237" t="s">
        <v>625</v>
      </c>
      <c r="D122" s="74" t="s">
        <v>223</v>
      </c>
      <c r="E122" s="74" t="s">
        <v>628</v>
      </c>
      <c r="F122" s="237"/>
      <c r="G122" s="238">
        <f t="shared" si="34"/>
        <v>1465</v>
      </c>
      <c r="H122" s="238">
        <f t="shared" si="34"/>
        <v>0</v>
      </c>
      <c r="I122" s="317">
        <f t="shared" si="20"/>
        <v>0</v>
      </c>
    </row>
    <row r="123" s="185" customFormat="1" ht="12" spans="1:9">
      <c r="A123" s="230" t="s">
        <v>242</v>
      </c>
      <c r="B123" s="239" t="s">
        <v>768</v>
      </c>
      <c r="C123" s="239" t="s">
        <v>625</v>
      </c>
      <c r="D123" s="239" t="s">
        <v>223</v>
      </c>
      <c r="E123" s="74" t="s">
        <v>628</v>
      </c>
      <c r="F123" s="239" t="s">
        <v>629</v>
      </c>
      <c r="G123" s="238">
        <f t="shared" si="34"/>
        <v>1465</v>
      </c>
      <c r="H123" s="238">
        <f t="shared" si="34"/>
        <v>0</v>
      </c>
      <c r="I123" s="317">
        <f t="shared" si="20"/>
        <v>0</v>
      </c>
    </row>
    <row r="124" s="185" customFormat="1" ht="12" spans="1:9">
      <c r="A124" s="230" t="s">
        <v>630</v>
      </c>
      <c r="B124" s="239" t="s">
        <v>768</v>
      </c>
      <c r="C124" s="239" t="s">
        <v>625</v>
      </c>
      <c r="D124" s="239" t="s">
        <v>223</v>
      </c>
      <c r="E124" s="74" t="s">
        <v>628</v>
      </c>
      <c r="F124" s="240">
        <v>310</v>
      </c>
      <c r="G124" s="238">
        <f t="shared" si="34"/>
        <v>1465</v>
      </c>
      <c r="H124" s="238">
        <f t="shared" si="34"/>
        <v>0</v>
      </c>
      <c r="I124" s="317">
        <f t="shared" si="20"/>
        <v>0</v>
      </c>
    </row>
    <row r="125" s="185" customFormat="1" ht="12" spans="1:9">
      <c r="A125" s="228" t="s">
        <v>631</v>
      </c>
      <c r="B125" s="239" t="s">
        <v>768</v>
      </c>
      <c r="C125" s="239" t="s">
        <v>625</v>
      </c>
      <c r="D125" s="239" t="s">
        <v>223</v>
      </c>
      <c r="E125" s="74" t="s">
        <v>628</v>
      </c>
      <c r="F125" s="240">
        <v>312</v>
      </c>
      <c r="G125" s="238">
        <v>1465</v>
      </c>
      <c r="H125" s="167"/>
      <c r="I125" s="317">
        <f t="shared" si="20"/>
        <v>0</v>
      </c>
    </row>
    <row r="126" s="185" customFormat="1" ht="12" spans="1:9">
      <c r="A126" s="155" t="s">
        <v>632</v>
      </c>
      <c r="B126" s="217" t="s">
        <v>768</v>
      </c>
      <c r="C126" s="218" t="s">
        <v>625</v>
      </c>
      <c r="D126" s="217" t="s">
        <v>248</v>
      </c>
      <c r="E126" s="217"/>
      <c r="F126" s="218"/>
      <c r="G126" s="166">
        <f>G127</f>
        <v>13561</v>
      </c>
      <c r="H126" s="166">
        <f>H127</f>
        <v>0</v>
      </c>
      <c r="I126" s="317">
        <f t="shared" si="20"/>
        <v>0</v>
      </c>
    </row>
    <row r="127" s="185" customFormat="1" ht="22.5" spans="1:9">
      <c r="A127" s="162" t="s">
        <v>633</v>
      </c>
      <c r="B127" s="219" t="s">
        <v>768</v>
      </c>
      <c r="C127" s="220">
        <v>10</v>
      </c>
      <c r="D127" s="219" t="s">
        <v>248</v>
      </c>
      <c r="E127" s="219" t="s">
        <v>634</v>
      </c>
      <c r="F127" s="220"/>
      <c r="G127" s="167">
        <f>G128+G150</f>
        <v>13561</v>
      </c>
      <c r="H127" s="167">
        <f>H128+H150</f>
        <v>0</v>
      </c>
      <c r="I127" s="317">
        <f t="shared" si="20"/>
        <v>0</v>
      </c>
    </row>
    <row r="128" s="185" customFormat="1" ht="22.5" spans="1:9">
      <c r="A128" s="162" t="s">
        <v>635</v>
      </c>
      <c r="B128" s="229" t="s">
        <v>768</v>
      </c>
      <c r="C128" s="229" t="s">
        <v>625</v>
      </c>
      <c r="D128" s="229" t="s">
        <v>248</v>
      </c>
      <c r="E128" s="229" t="s">
        <v>636</v>
      </c>
      <c r="F128" s="241"/>
      <c r="G128" s="242">
        <f>G129+G134+G145</f>
        <v>3895</v>
      </c>
      <c r="H128" s="242">
        <f>H129+H134+H145</f>
        <v>0</v>
      </c>
      <c r="I128" s="317">
        <f t="shared" si="20"/>
        <v>0</v>
      </c>
    </row>
    <row r="129" s="185" customFormat="1" ht="12" spans="1:9">
      <c r="A129" s="162" t="s">
        <v>637</v>
      </c>
      <c r="B129" s="229" t="s">
        <v>768</v>
      </c>
      <c r="C129" s="229" t="s">
        <v>625</v>
      </c>
      <c r="D129" s="229" t="s">
        <v>248</v>
      </c>
      <c r="E129" s="229" t="s">
        <v>638</v>
      </c>
      <c r="F129" s="241"/>
      <c r="G129" s="242">
        <f t="shared" ref="G129:H132" si="35">G130</f>
        <v>0</v>
      </c>
      <c r="H129" s="242">
        <f t="shared" si="35"/>
        <v>0</v>
      </c>
      <c r="I129" s="317" t="e">
        <f t="shared" si="20"/>
        <v>#DIV/0!</v>
      </c>
    </row>
    <row r="130" s="185" customFormat="1" ht="12" spans="1:9">
      <c r="A130" s="230" t="s">
        <v>639</v>
      </c>
      <c r="B130" s="229" t="s">
        <v>768</v>
      </c>
      <c r="C130" s="229" t="s">
        <v>625</v>
      </c>
      <c r="D130" s="229" t="s">
        <v>248</v>
      </c>
      <c r="E130" s="229" t="s">
        <v>640</v>
      </c>
      <c r="F130" s="241"/>
      <c r="G130" s="242">
        <f t="shared" si="35"/>
        <v>0</v>
      </c>
      <c r="H130" s="242">
        <f t="shared" si="35"/>
        <v>0</v>
      </c>
      <c r="I130" s="317" t="e">
        <f t="shared" si="20"/>
        <v>#DIV/0!</v>
      </c>
    </row>
    <row r="131" s="185" customFormat="1" ht="12" spans="1:9">
      <c r="A131" s="230" t="s">
        <v>242</v>
      </c>
      <c r="B131" s="229" t="s">
        <v>768</v>
      </c>
      <c r="C131" s="229" t="s">
        <v>625</v>
      </c>
      <c r="D131" s="229" t="s">
        <v>248</v>
      </c>
      <c r="E131" s="229" t="s">
        <v>640</v>
      </c>
      <c r="F131" s="229" t="s">
        <v>629</v>
      </c>
      <c r="G131" s="242">
        <f t="shared" si="35"/>
        <v>0</v>
      </c>
      <c r="H131" s="242">
        <f t="shared" si="35"/>
        <v>0</v>
      </c>
      <c r="I131" s="317" t="e">
        <f t="shared" si="20"/>
        <v>#DIV/0!</v>
      </c>
    </row>
    <row r="132" s="185" customFormat="1" ht="12" spans="1:9">
      <c r="A132" s="230" t="s">
        <v>630</v>
      </c>
      <c r="B132" s="229" t="s">
        <v>768</v>
      </c>
      <c r="C132" s="229" t="s">
        <v>625</v>
      </c>
      <c r="D132" s="229" t="s">
        <v>248</v>
      </c>
      <c r="E132" s="229" t="s">
        <v>640</v>
      </c>
      <c r="F132" s="241">
        <v>310</v>
      </c>
      <c r="G132" s="242">
        <f t="shared" si="35"/>
        <v>0</v>
      </c>
      <c r="H132" s="242">
        <f t="shared" si="35"/>
        <v>0</v>
      </c>
      <c r="I132" s="317" t="e">
        <f t="shared" si="20"/>
        <v>#DIV/0!</v>
      </c>
    </row>
    <row r="133" s="185" customFormat="1" ht="33.75" spans="1:9">
      <c r="A133" s="243" t="s">
        <v>243</v>
      </c>
      <c r="B133" s="229" t="s">
        <v>768</v>
      </c>
      <c r="C133" s="229" t="s">
        <v>625</v>
      </c>
      <c r="D133" s="229" t="s">
        <v>248</v>
      </c>
      <c r="E133" s="229" t="s">
        <v>640</v>
      </c>
      <c r="F133" s="241">
        <v>313</v>
      </c>
      <c r="G133" s="242"/>
      <c r="H133" s="319"/>
      <c r="I133" s="317" t="e">
        <f t="shared" si="20"/>
        <v>#DIV/0!</v>
      </c>
    </row>
    <row r="134" s="185" customFormat="1" ht="12" spans="1:9">
      <c r="A134" s="162" t="s">
        <v>641</v>
      </c>
      <c r="B134" s="219" t="s">
        <v>768</v>
      </c>
      <c r="C134" s="220">
        <v>10</v>
      </c>
      <c r="D134" s="219" t="s">
        <v>248</v>
      </c>
      <c r="E134" s="219" t="s">
        <v>642</v>
      </c>
      <c r="F134" s="220" t="s">
        <v>226</v>
      </c>
      <c r="G134" s="167">
        <f t="shared" ref="G134:H136" si="36">G135</f>
        <v>3678</v>
      </c>
      <c r="H134" s="167">
        <f t="shared" si="36"/>
        <v>0</v>
      </c>
      <c r="I134" s="317">
        <f t="shared" si="20"/>
        <v>0</v>
      </c>
    </row>
    <row r="135" s="185" customFormat="1" ht="12" spans="1:9">
      <c r="A135" s="162" t="s">
        <v>643</v>
      </c>
      <c r="B135" s="219" t="s">
        <v>768</v>
      </c>
      <c r="C135" s="220" t="s">
        <v>625</v>
      </c>
      <c r="D135" s="219" t="s">
        <v>248</v>
      </c>
      <c r="E135" s="219" t="s">
        <v>644</v>
      </c>
      <c r="F135" s="220"/>
      <c r="G135" s="167">
        <f t="shared" si="36"/>
        <v>3678</v>
      </c>
      <c r="H135" s="167">
        <f t="shared" si="36"/>
        <v>0</v>
      </c>
      <c r="I135" s="317">
        <f t="shared" si="20"/>
        <v>0</v>
      </c>
    </row>
    <row r="136" spans="1:9">
      <c r="A136" s="230" t="s">
        <v>242</v>
      </c>
      <c r="B136" s="219" t="s">
        <v>768</v>
      </c>
      <c r="C136" s="220" t="s">
        <v>625</v>
      </c>
      <c r="D136" s="219" t="s">
        <v>248</v>
      </c>
      <c r="E136" s="219" t="s">
        <v>644</v>
      </c>
      <c r="F136" s="220">
        <v>300</v>
      </c>
      <c r="G136" s="167">
        <f t="shared" si="36"/>
        <v>3678</v>
      </c>
      <c r="H136" s="167">
        <f t="shared" si="36"/>
        <v>0</v>
      </c>
      <c r="I136" s="317">
        <f t="shared" si="20"/>
        <v>0</v>
      </c>
    </row>
    <row r="137" ht="33.75" spans="1:9">
      <c r="A137" s="162" t="s">
        <v>243</v>
      </c>
      <c r="B137" s="219" t="s">
        <v>768</v>
      </c>
      <c r="C137" s="220" t="s">
        <v>625</v>
      </c>
      <c r="D137" s="219" t="s">
        <v>248</v>
      </c>
      <c r="E137" s="219" t="s">
        <v>644</v>
      </c>
      <c r="F137" s="220">
        <v>320</v>
      </c>
      <c r="G137" s="167">
        <f>G138+G139</f>
        <v>3678</v>
      </c>
      <c r="H137" s="167">
        <f>H138+H139</f>
        <v>0</v>
      </c>
      <c r="I137" s="317">
        <f t="shared" si="20"/>
        <v>0</v>
      </c>
    </row>
    <row r="138" ht="22.5" spans="1:9">
      <c r="A138" s="228" t="s">
        <v>244</v>
      </c>
      <c r="B138" s="219" t="s">
        <v>768</v>
      </c>
      <c r="C138" s="220" t="s">
        <v>625</v>
      </c>
      <c r="D138" s="219" t="s">
        <v>248</v>
      </c>
      <c r="E138" s="219" t="s">
        <v>644</v>
      </c>
      <c r="F138" s="220">
        <v>321</v>
      </c>
      <c r="G138" s="167">
        <v>3187</v>
      </c>
      <c r="H138" s="319"/>
      <c r="I138" s="317">
        <f t="shared" si="20"/>
        <v>0</v>
      </c>
    </row>
    <row r="139" spans="1:9">
      <c r="A139" s="162" t="s">
        <v>645</v>
      </c>
      <c r="B139" s="219" t="s">
        <v>768</v>
      </c>
      <c r="C139" s="220" t="s">
        <v>625</v>
      </c>
      <c r="D139" s="219" t="s">
        <v>248</v>
      </c>
      <c r="E139" s="219" t="s">
        <v>644</v>
      </c>
      <c r="F139" s="220">
        <v>323</v>
      </c>
      <c r="G139" s="167">
        <v>491</v>
      </c>
      <c r="H139" s="319"/>
      <c r="I139" s="317">
        <f t="shared" si="20"/>
        <v>0</v>
      </c>
    </row>
    <row r="140" spans="1:9">
      <c r="A140" s="162" t="s">
        <v>643</v>
      </c>
      <c r="B140" s="219" t="s">
        <v>768</v>
      </c>
      <c r="C140" s="220" t="s">
        <v>625</v>
      </c>
      <c r="D140" s="219" t="s">
        <v>248</v>
      </c>
      <c r="E140" s="219" t="s">
        <v>646</v>
      </c>
      <c r="F140" s="220"/>
      <c r="G140" s="167">
        <f t="shared" ref="G140:G141" si="37">G141</f>
        <v>0</v>
      </c>
      <c r="H140" s="319"/>
      <c r="I140" s="317" t="e">
        <f t="shared" si="20"/>
        <v>#DIV/0!</v>
      </c>
    </row>
    <row r="141" spans="1:9">
      <c r="A141" s="230" t="s">
        <v>242</v>
      </c>
      <c r="B141" s="219" t="s">
        <v>768</v>
      </c>
      <c r="C141" s="220" t="s">
        <v>625</v>
      </c>
      <c r="D141" s="219" t="s">
        <v>248</v>
      </c>
      <c r="E141" s="219" t="s">
        <v>646</v>
      </c>
      <c r="F141" s="220">
        <v>300</v>
      </c>
      <c r="G141" s="167">
        <f t="shared" si="37"/>
        <v>0</v>
      </c>
      <c r="H141" s="319"/>
      <c r="I141" s="317" t="e">
        <f t="shared" si="20"/>
        <v>#DIV/0!</v>
      </c>
    </row>
    <row r="142" s="185" customFormat="1" ht="33.75" spans="1:9">
      <c r="A142" s="162" t="s">
        <v>243</v>
      </c>
      <c r="B142" s="219" t="s">
        <v>768</v>
      </c>
      <c r="C142" s="220" t="s">
        <v>625</v>
      </c>
      <c r="D142" s="219" t="s">
        <v>248</v>
      </c>
      <c r="E142" s="219" t="s">
        <v>646</v>
      </c>
      <c r="F142" s="220">
        <v>320</v>
      </c>
      <c r="G142" s="167">
        <f t="shared" ref="G142" si="38">G143+G144</f>
        <v>0</v>
      </c>
      <c r="H142" s="319"/>
      <c r="I142" s="317" t="e">
        <f t="shared" si="20"/>
        <v>#DIV/0!</v>
      </c>
    </row>
    <row r="143" s="185" customFormat="1" ht="22.5" spans="1:9">
      <c r="A143" s="228" t="s">
        <v>244</v>
      </c>
      <c r="B143" s="219" t="s">
        <v>768</v>
      </c>
      <c r="C143" s="220" t="s">
        <v>625</v>
      </c>
      <c r="D143" s="219" t="s">
        <v>248</v>
      </c>
      <c r="E143" s="219" t="s">
        <v>646</v>
      </c>
      <c r="F143" s="220">
        <v>321</v>
      </c>
      <c r="G143" s="167"/>
      <c r="H143" s="319"/>
      <c r="I143" s="317" t="e">
        <f t="shared" si="20"/>
        <v>#DIV/0!</v>
      </c>
    </row>
    <row r="144" s="185" customFormat="1" ht="12" spans="1:9">
      <c r="A144" s="162" t="s">
        <v>645</v>
      </c>
      <c r="B144" s="219" t="s">
        <v>768</v>
      </c>
      <c r="C144" s="220" t="s">
        <v>625</v>
      </c>
      <c r="D144" s="219" t="s">
        <v>248</v>
      </c>
      <c r="E144" s="219" t="s">
        <v>646</v>
      </c>
      <c r="F144" s="220">
        <v>323</v>
      </c>
      <c r="G144" s="167"/>
      <c r="H144" s="319"/>
      <c r="I144" s="317" t="e">
        <f t="shared" si="20"/>
        <v>#DIV/0!</v>
      </c>
    </row>
    <row r="145" s="185" customFormat="1" ht="12" spans="1:9">
      <c r="A145" s="230" t="s">
        <v>647</v>
      </c>
      <c r="B145" s="229" t="s">
        <v>768</v>
      </c>
      <c r="C145" s="229" t="s">
        <v>625</v>
      </c>
      <c r="D145" s="229" t="s">
        <v>248</v>
      </c>
      <c r="E145" s="229" t="s">
        <v>648</v>
      </c>
      <c r="F145" s="229"/>
      <c r="G145" s="242">
        <f t="shared" ref="G145:H145" si="39">G147</f>
        <v>217</v>
      </c>
      <c r="H145" s="242">
        <f t="shared" si="39"/>
        <v>0</v>
      </c>
      <c r="I145" s="317">
        <f t="shared" si="20"/>
        <v>0</v>
      </c>
    </row>
    <row r="146" s="185" customFormat="1" ht="22.5" spans="1:9">
      <c r="A146" s="230" t="s">
        <v>769</v>
      </c>
      <c r="B146" s="229" t="s">
        <v>768</v>
      </c>
      <c r="C146" s="229" t="s">
        <v>625</v>
      </c>
      <c r="D146" s="229" t="s">
        <v>248</v>
      </c>
      <c r="E146" s="229" t="s">
        <v>650</v>
      </c>
      <c r="F146" s="229"/>
      <c r="G146" s="242">
        <f t="shared" ref="G146:H148" si="40">G147</f>
        <v>217</v>
      </c>
      <c r="H146" s="242">
        <f t="shared" si="40"/>
        <v>0</v>
      </c>
      <c r="I146" s="317">
        <f t="shared" si="20"/>
        <v>0</v>
      </c>
    </row>
    <row r="147" spans="1:9">
      <c r="A147" s="230" t="s">
        <v>242</v>
      </c>
      <c r="B147" s="229" t="s">
        <v>768</v>
      </c>
      <c r="C147" s="229" t="s">
        <v>625</v>
      </c>
      <c r="D147" s="229" t="s">
        <v>248</v>
      </c>
      <c r="E147" s="229" t="s">
        <v>650</v>
      </c>
      <c r="F147" s="229" t="s">
        <v>629</v>
      </c>
      <c r="G147" s="242">
        <f t="shared" si="40"/>
        <v>217</v>
      </c>
      <c r="H147" s="242">
        <f t="shared" si="40"/>
        <v>0</v>
      </c>
      <c r="I147" s="317">
        <f t="shared" ref="I147:I216" si="41">H147/G147*1</f>
        <v>0</v>
      </c>
    </row>
    <row r="148" s="185" customFormat="1" ht="12" spans="1:9">
      <c r="A148" s="230" t="s">
        <v>630</v>
      </c>
      <c r="B148" s="229" t="s">
        <v>768</v>
      </c>
      <c r="C148" s="229" t="s">
        <v>625</v>
      </c>
      <c r="D148" s="229" t="s">
        <v>248</v>
      </c>
      <c r="E148" s="229" t="s">
        <v>650</v>
      </c>
      <c r="F148" s="241">
        <v>310</v>
      </c>
      <c r="G148" s="242">
        <f t="shared" si="40"/>
        <v>217</v>
      </c>
      <c r="H148" s="242">
        <f t="shared" si="40"/>
        <v>0</v>
      </c>
      <c r="I148" s="317">
        <f t="shared" si="41"/>
        <v>0</v>
      </c>
    </row>
    <row r="149" s="185" customFormat="1" ht="12" spans="1:9">
      <c r="A149" s="228" t="s">
        <v>651</v>
      </c>
      <c r="B149" s="229" t="s">
        <v>768</v>
      </c>
      <c r="C149" s="229" t="s">
        <v>625</v>
      </c>
      <c r="D149" s="229" t="s">
        <v>248</v>
      </c>
      <c r="E149" s="229" t="s">
        <v>650</v>
      </c>
      <c r="F149" s="241">
        <v>313</v>
      </c>
      <c r="G149" s="242">
        <v>217</v>
      </c>
      <c r="H149" s="314"/>
      <c r="I149" s="317">
        <f t="shared" si="41"/>
        <v>0</v>
      </c>
    </row>
    <row r="150" ht="22.5" spans="1:9">
      <c r="A150" s="162" t="s">
        <v>652</v>
      </c>
      <c r="B150" s="219" t="s">
        <v>768</v>
      </c>
      <c r="C150" s="220">
        <v>10</v>
      </c>
      <c r="D150" s="219" t="s">
        <v>248</v>
      </c>
      <c r="E150" s="219" t="s">
        <v>653</v>
      </c>
      <c r="F150" s="220"/>
      <c r="G150" s="167">
        <f>G151+G159+G164+G172</f>
        <v>9666</v>
      </c>
      <c r="H150" s="167">
        <f>H151+H159+H164+H172</f>
        <v>0</v>
      </c>
      <c r="I150" s="317">
        <f t="shared" si="41"/>
        <v>0</v>
      </c>
    </row>
    <row r="151" spans="1:9">
      <c r="A151" s="230" t="s">
        <v>654</v>
      </c>
      <c r="B151" s="229" t="s">
        <v>768</v>
      </c>
      <c r="C151" s="229" t="s">
        <v>625</v>
      </c>
      <c r="D151" s="229" t="s">
        <v>248</v>
      </c>
      <c r="E151" s="229" t="s">
        <v>655</v>
      </c>
      <c r="F151" s="229"/>
      <c r="G151" s="242">
        <f t="shared" ref="G151:H151" si="42">G152</f>
        <v>5126</v>
      </c>
      <c r="H151" s="242">
        <f t="shared" si="42"/>
        <v>0</v>
      </c>
      <c r="I151" s="317">
        <f t="shared" si="41"/>
        <v>0</v>
      </c>
    </row>
    <row r="152" ht="22.5" spans="1:9">
      <c r="A152" s="230" t="s">
        <v>162</v>
      </c>
      <c r="B152" s="229" t="s">
        <v>768</v>
      </c>
      <c r="C152" s="229" t="s">
        <v>625</v>
      </c>
      <c r="D152" s="229" t="s">
        <v>248</v>
      </c>
      <c r="E152" s="229" t="s">
        <v>656</v>
      </c>
      <c r="F152" s="229"/>
      <c r="G152" s="242">
        <f t="shared" ref="G152:H152" si="43">G153+G156</f>
        <v>5126</v>
      </c>
      <c r="H152" s="242">
        <f t="shared" si="43"/>
        <v>0</v>
      </c>
      <c r="I152" s="317">
        <f t="shared" si="41"/>
        <v>0</v>
      </c>
    </row>
    <row r="153" s="185" customFormat="1" ht="12" spans="1:9">
      <c r="A153" s="162" t="s">
        <v>255</v>
      </c>
      <c r="B153" s="219" t="s">
        <v>768</v>
      </c>
      <c r="C153" s="220" t="s">
        <v>625</v>
      </c>
      <c r="D153" s="219" t="s">
        <v>248</v>
      </c>
      <c r="E153" s="229" t="s">
        <v>656</v>
      </c>
      <c r="F153" s="220" t="s">
        <v>279</v>
      </c>
      <c r="G153" s="167">
        <f t="shared" ref="G153:H153" si="44">SUM(G154)</f>
        <v>85</v>
      </c>
      <c r="H153" s="167">
        <f t="shared" si="44"/>
        <v>0</v>
      </c>
      <c r="I153" s="317">
        <f t="shared" si="41"/>
        <v>0</v>
      </c>
    </row>
    <row r="154" s="185" customFormat="1" ht="12" spans="1:9">
      <c r="A154" s="162" t="s">
        <v>256</v>
      </c>
      <c r="B154" s="219" t="s">
        <v>768</v>
      </c>
      <c r="C154" s="220" t="s">
        <v>625</v>
      </c>
      <c r="D154" s="219" t="s">
        <v>248</v>
      </c>
      <c r="E154" s="229" t="s">
        <v>656</v>
      </c>
      <c r="F154" s="220" t="s">
        <v>280</v>
      </c>
      <c r="G154" s="167">
        <f t="shared" ref="G154:H154" si="45">G155</f>
        <v>85</v>
      </c>
      <c r="H154" s="167">
        <f t="shared" si="45"/>
        <v>0</v>
      </c>
      <c r="I154" s="317">
        <f t="shared" si="41"/>
        <v>0</v>
      </c>
    </row>
    <row r="155" s="185" customFormat="1" ht="12" spans="1:9">
      <c r="A155" s="228" t="s">
        <v>258</v>
      </c>
      <c r="B155" s="219" t="s">
        <v>768</v>
      </c>
      <c r="C155" s="220" t="s">
        <v>625</v>
      </c>
      <c r="D155" s="219" t="s">
        <v>248</v>
      </c>
      <c r="E155" s="229" t="s">
        <v>656</v>
      </c>
      <c r="F155" s="220" t="s">
        <v>259</v>
      </c>
      <c r="G155" s="167">
        <v>85</v>
      </c>
      <c r="H155" s="319"/>
      <c r="I155" s="317">
        <f t="shared" si="41"/>
        <v>0</v>
      </c>
    </row>
    <row r="156" s="185" customFormat="1" ht="12" spans="1:9">
      <c r="A156" s="230" t="s">
        <v>242</v>
      </c>
      <c r="B156" s="229" t="s">
        <v>768</v>
      </c>
      <c r="C156" s="229" t="s">
        <v>625</v>
      </c>
      <c r="D156" s="229" t="s">
        <v>248</v>
      </c>
      <c r="E156" s="229" t="s">
        <v>656</v>
      </c>
      <c r="F156" s="229" t="s">
        <v>629</v>
      </c>
      <c r="G156" s="242">
        <f t="shared" ref="G156:H157" si="46">G157</f>
        <v>5041</v>
      </c>
      <c r="H156" s="242">
        <f t="shared" si="46"/>
        <v>0</v>
      </c>
      <c r="I156" s="317">
        <f t="shared" si="41"/>
        <v>0</v>
      </c>
    </row>
    <row r="157" s="185" customFormat="1" ht="12" spans="1:9">
      <c r="A157" s="230" t="s">
        <v>630</v>
      </c>
      <c r="B157" s="229" t="s">
        <v>768</v>
      </c>
      <c r="C157" s="229" t="s">
        <v>625</v>
      </c>
      <c r="D157" s="229" t="s">
        <v>248</v>
      </c>
      <c r="E157" s="229" t="s">
        <v>656</v>
      </c>
      <c r="F157" s="241">
        <v>310</v>
      </c>
      <c r="G157" s="242">
        <f t="shared" si="46"/>
        <v>5041</v>
      </c>
      <c r="H157" s="242">
        <f t="shared" si="46"/>
        <v>0</v>
      </c>
      <c r="I157" s="317">
        <f t="shared" si="41"/>
        <v>0</v>
      </c>
    </row>
    <row r="158" s="185" customFormat="1" ht="12" spans="1:9">
      <c r="A158" s="228" t="s">
        <v>651</v>
      </c>
      <c r="B158" s="229" t="s">
        <v>768</v>
      </c>
      <c r="C158" s="229" t="s">
        <v>625</v>
      </c>
      <c r="D158" s="229" t="s">
        <v>248</v>
      </c>
      <c r="E158" s="229" t="s">
        <v>656</v>
      </c>
      <c r="F158" s="241">
        <v>313</v>
      </c>
      <c r="G158" s="242">
        <v>5041</v>
      </c>
      <c r="H158" s="319"/>
      <c r="I158" s="317">
        <f t="shared" si="41"/>
        <v>0</v>
      </c>
    </row>
    <row r="159" s="185" customFormat="1" ht="22.5" spans="1:9">
      <c r="A159" s="230" t="s">
        <v>657</v>
      </c>
      <c r="B159" s="229" t="s">
        <v>768</v>
      </c>
      <c r="C159" s="229" t="s">
        <v>625</v>
      </c>
      <c r="D159" s="229" t="s">
        <v>248</v>
      </c>
      <c r="E159" s="229" t="s">
        <v>658</v>
      </c>
      <c r="F159" s="229"/>
      <c r="G159" s="242">
        <f t="shared" ref="G159:H162" si="47">G160</f>
        <v>40</v>
      </c>
      <c r="H159" s="242">
        <f t="shared" si="47"/>
        <v>0</v>
      </c>
      <c r="I159" s="317">
        <f t="shared" si="41"/>
        <v>0</v>
      </c>
    </row>
    <row r="160" s="185" customFormat="1" ht="22.5" spans="1:9">
      <c r="A160" s="230" t="s">
        <v>659</v>
      </c>
      <c r="B160" s="229" t="s">
        <v>768</v>
      </c>
      <c r="C160" s="229" t="s">
        <v>625</v>
      </c>
      <c r="D160" s="229" t="s">
        <v>248</v>
      </c>
      <c r="E160" s="229" t="s">
        <v>660</v>
      </c>
      <c r="F160" s="229"/>
      <c r="G160" s="242">
        <f t="shared" si="47"/>
        <v>40</v>
      </c>
      <c r="H160" s="242">
        <f t="shared" si="47"/>
        <v>0</v>
      </c>
      <c r="I160" s="317">
        <f t="shared" si="41"/>
        <v>0</v>
      </c>
    </row>
    <row r="161" s="185" customFormat="1" ht="12" spans="1:9">
      <c r="A161" s="230" t="s">
        <v>242</v>
      </c>
      <c r="B161" s="229" t="s">
        <v>768</v>
      </c>
      <c r="C161" s="229" t="s">
        <v>625</v>
      </c>
      <c r="D161" s="229" t="s">
        <v>248</v>
      </c>
      <c r="E161" s="229" t="s">
        <v>660</v>
      </c>
      <c r="F161" s="229" t="s">
        <v>629</v>
      </c>
      <c r="G161" s="242">
        <f t="shared" si="47"/>
        <v>40</v>
      </c>
      <c r="H161" s="242">
        <f t="shared" si="47"/>
        <v>0</v>
      </c>
      <c r="I161" s="317">
        <f t="shared" si="41"/>
        <v>0</v>
      </c>
    </row>
    <row r="162" s="185" customFormat="1" ht="12" spans="1:9">
      <c r="A162" s="230" t="s">
        <v>630</v>
      </c>
      <c r="B162" s="229" t="s">
        <v>768</v>
      </c>
      <c r="C162" s="229" t="s">
        <v>625</v>
      </c>
      <c r="D162" s="229" t="s">
        <v>248</v>
      </c>
      <c r="E162" s="229" t="s">
        <v>660</v>
      </c>
      <c r="F162" s="241">
        <v>310</v>
      </c>
      <c r="G162" s="242">
        <f t="shared" si="47"/>
        <v>40</v>
      </c>
      <c r="H162" s="242">
        <f t="shared" si="47"/>
        <v>0</v>
      </c>
      <c r="I162" s="317">
        <f t="shared" si="41"/>
        <v>0</v>
      </c>
    </row>
    <row r="163" s="185" customFormat="1" ht="12" spans="1:9">
      <c r="A163" s="228" t="s">
        <v>651</v>
      </c>
      <c r="B163" s="229" t="s">
        <v>768</v>
      </c>
      <c r="C163" s="229" t="s">
        <v>625</v>
      </c>
      <c r="D163" s="229" t="s">
        <v>248</v>
      </c>
      <c r="E163" s="229" t="s">
        <v>660</v>
      </c>
      <c r="F163" s="241">
        <v>313</v>
      </c>
      <c r="G163" s="242">
        <v>40</v>
      </c>
      <c r="H163" s="319"/>
      <c r="I163" s="317">
        <f t="shared" si="41"/>
        <v>0</v>
      </c>
    </row>
    <row r="164" s="185" customFormat="1" ht="12" spans="1:9">
      <c r="A164" s="162" t="s">
        <v>661</v>
      </c>
      <c r="B164" s="229" t="s">
        <v>768</v>
      </c>
      <c r="C164" s="229" t="s">
        <v>625</v>
      </c>
      <c r="D164" s="229" t="s">
        <v>248</v>
      </c>
      <c r="E164" s="229" t="s">
        <v>662</v>
      </c>
      <c r="F164" s="241"/>
      <c r="G164" s="242">
        <f>G165</f>
        <v>4500</v>
      </c>
      <c r="H164" s="242">
        <f>H165</f>
        <v>0</v>
      </c>
      <c r="I164" s="317">
        <f t="shared" si="41"/>
        <v>0</v>
      </c>
    </row>
    <row r="165" s="185" customFormat="1" ht="12" spans="1:9">
      <c r="A165" s="170" t="s">
        <v>663</v>
      </c>
      <c r="B165" s="229" t="s">
        <v>768</v>
      </c>
      <c r="C165" s="229" t="s">
        <v>625</v>
      </c>
      <c r="D165" s="229" t="s">
        <v>248</v>
      </c>
      <c r="E165" s="219" t="s">
        <v>664</v>
      </c>
      <c r="F165" s="220"/>
      <c r="G165" s="167">
        <f t="shared" ref="G165:H165" si="48">G169+G166</f>
        <v>4500</v>
      </c>
      <c r="H165" s="167">
        <f t="shared" si="48"/>
        <v>0</v>
      </c>
      <c r="I165" s="317">
        <f t="shared" si="41"/>
        <v>0</v>
      </c>
    </row>
    <row r="166" s="185" customFormat="1" ht="12" spans="1:9">
      <c r="A166" s="162" t="s">
        <v>255</v>
      </c>
      <c r="B166" s="219" t="s">
        <v>768</v>
      </c>
      <c r="C166" s="220" t="s">
        <v>625</v>
      </c>
      <c r="D166" s="219" t="s">
        <v>248</v>
      </c>
      <c r="E166" s="219" t="s">
        <v>664</v>
      </c>
      <c r="F166" s="220" t="s">
        <v>279</v>
      </c>
      <c r="G166" s="167">
        <f t="shared" ref="G166:H166" si="49">SUM(G167)</f>
        <v>45</v>
      </c>
      <c r="H166" s="167">
        <f t="shared" si="49"/>
        <v>0</v>
      </c>
      <c r="I166" s="317">
        <f t="shared" si="41"/>
        <v>0</v>
      </c>
    </row>
    <row r="167" s="185" customFormat="1" ht="12" spans="1:9">
      <c r="A167" s="162" t="s">
        <v>256</v>
      </c>
      <c r="B167" s="219" t="s">
        <v>768</v>
      </c>
      <c r="C167" s="220" t="s">
        <v>625</v>
      </c>
      <c r="D167" s="219" t="s">
        <v>248</v>
      </c>
      <c r="E167" s="219" t="s">
        <v>664</v>
      </c>
      <c r="F167" s="220" t="s">
        <v>280</v>
      </c>
      <c r="G167" s="167">
        <f t="shared" ref="G167:H167" si="50">G168</f>
        <v>45</v>
      </c>
      <c r="H167" s="167">
        <f t="shared" si="50"/>
        <v>0</v>
      </c>
      <c r="I167" s="317">
        <f t="shared" si="41"/>
        <v>0</v>
      </c>
    </row>
    <row r="168" s="185" customFormat="1" ht="12" spans="1:9">
      <c r="A168" s="228" t="s">
        <v>258</v>
      </c>
      <c r="B168" s="219" t="s">
        <v>768</v>
      </c>
      <c r="C168" s="220" t="s">
        <v>625</v>
      </c>
      <c r="D168" s="219" t="s">
        <v>248</v>
      </c>
      <c r="E168" s="219" t="s">
        <v>664</v>
      </c>
      <c r="F168" s="220" t="s">
        <v>259</v>
      </c>
      <c r="G168" s="167">
        <v>45</v>
      </c>
      <c r="H168" s="319"/>
      <c r="I168" s="317">
        <f t="shared" si="41"/>
        <v>0</v>
      </c>
    </row>
    <row r="169" s="185" customFormat="1" ht="12" spans="1:9">
      <c r="A169" s="230" t="s">
        <v>242</v>
      </c>
      <c r="B169" s="229" t="s">
        <v>768</v>
      </c>
      <c r="C169" s="229" t="s">
        <v>625</v>
      </c>
      <c r="D169" s="229" t="s">
        <v>248</v>
      </c>
      <c r="E169" s="219" t="s">
        <v>664</v>
      </c>
      <c r="F169" s="229" t="s">
        <v>629</v>
      </c>
      <c r="G169" s="242">
        <f>G170</f>
        <v>4455</v>
      </c>
      <c r="H169" s="242">
        <f>H170</f>
        <v>0</v>
      </c>
      <c r="I169" s="317">
        <f t="shared" si="41"/>
        <v>0</v>
      </c>
    </row>
    <row r="170" s="185" customFormat="1" ht="33.75" spans="1:9">
      <c r="A170" s="162" t="s">
        <v>243</v>
      </c>
      <c r="B170" s="229" t="s">
        <v>768</v>
      </c>
      <c r="C170" s="229" t="s">
        <v>625</v>
      </c>
      <c r="D170" s="229" t="s">
        <v>248</v>
      </c>
      <c r="E170" s="219" t="s">
        <v>664</v>
      </c>
      <c r="F170" s="241">
        <v>320</v>
      </c>
      <c r="G170" s="242">
        <f t="shared" ref="G170:H170" si="51">G171</f>
        <v>4455</v>
      </c>
      <c r="H170" s="242">
        <f t="shared" si="51"/>
        <v>0</v>
      </c>
      <c r="I170" s="317">
        <f t="shared" si="41"/>
        <v>0</v>
      </c>
    </row>
    <row r="171" s="185" customFormat="1" ht="22.5" spans="1:9">
      <c r="A171" s="228" t="s">
        <v>244</v>
      </c>
      <c r="B171" s="229" t="s">
        <v>768</v>
      </c>
      <c r="C171" s="229" t="s">
        <v>625</v>
      </c>
      <c r="D171" s="229" t="s">
        <v>248</v>
      </c>
      <c r="E171" s="219" t="s">
        <v>664</v>
      </c>
      <c r="F171" s="241">
        <v>321</v>
      </c>
      <c r="G171" s="242">
        <v>4455</v>
      </c>
      <c r="H171" s="242"/>
      <c r="I171" s="317">
        <f t="shared" si="41"/>
        <v>0</v>
      </c>
    </row>
    <row r="172" s="185" customFormat="1" ht="12" spans="1:9">
      <c r="A172" s="228" t="s">
        <v>663</v>
      </c>
      <c r="B172" s="229" t="s">
        <v>768</v>
      </c>
      <c r="C172" s="229" t="s">
        <v>625</v>
      </c>
      <c r="D172" s="229" t="s">
        <v>248</v>
      </c>
      <c r="E172" s="219" t="s">
        <v>665</v>
      </c>
      <c r="F172" s="241"/>
      <c r="G172" s="242">
        <f>G173+G176</f>
        <v>0</v>
      </c>
      <c r="H172" s="242">
        <f>H173+H176</f>
        <v>0</v>
      </c>
      <c r="I172" s="317" t="e">
        <f t="shared" si="41"/>
        <v>#DIV/0!</v>
      </c>
    </row>
    <row r="173" s="185" customFormat="1" ht="12" spans="1:9">
      <c r="A173" s="162" t="s">
        <v>255</v>
      </c>
      <c r="B173" s="229" t="s">
        <v>768</v>
      </c>
      <c r="C173" s="229" t="s">
        <v>625</v>
      </c>
      <c r="D173" s="229" t="s">
        <v>248</v>
      </c>
      <c r="E173" s="219" t="s">
        <v>665</v>
      </c>
      <c r="F173" s="241">
        <v>200</v>
      </c>
      <c r="G173" s="242">
        <f>G174</f>
        <v>0</v>
      </c>
      <c r="H173" s="242">
        <f>H174</f>
        <v>0</v>
      </c>
      <c r="I173" s="317" t="e">
        <f t="shared" si="41"/>
        <v>#DIV/0!</v>
      </c>
    </row>
    <row r="174" spans="1:9">
      <c r="A174" s="162" t="s">
        <v>256</v>
      </c>
      <c r="B174" s="229" t="s">
        <v>768</v>
      </c>
      <c r="C174" s="229" t="s">
        <v>625</v>
      </c>
      <c r="D174" s="229" t="s">
        <v>248</v>
      </c>
      <c r="E174" s="219" t="s">
        <v>665</v>
      </c>
      <c r="F174" s="241">
        <v>240</v>
      </c>
      <c r="G174" s="242">
        <f>G175</f>
        <v>0</v>
      </c>
      <c r="H174" s="242">
        <f>H175</f>
        <v>0</v>
      </c>
      <c r="I174" s="317" t="e">
        <f t="shared" si="41"/>
        <v>#DIV/0!</v>
      </c>
    </row>
    <row r="175" spans="1:9">
      <c r="A175" s="228" t="s">
        <v>258</v>
      </c>
      <c r="B175" s="229" t="s">
        <v>768</v>
      </c>
      <c r="C175" s="229" t="s">
        <v>625</v>
      </c>
      <c r="D175" s="229" t="s">
        <v>248</v>
      </c>
      <c r="E175" s="219" t="s">
        <v>665</v>
      </c>
      <c r="F175" s="241">
        <v>244</v>
      </c>
      <c r="G175" s="242"/>
      <c r="H175" s="319"/>
      <c r="I175" s="317" t="e">
        <f t="shared" si="41"/>
        <v>#DIV/0!</v>
      </c>
    </row>
    <row r="176" spans="1:9">
      <c r="A176" s="230" t="s">
        <v>242</v>
      </c>
      <c r="B176" s="229" t="s">
        <v>768</v>
      </c>
      <c r="C176" s="229" t="s">
        <v>625</v>
      </c>
      <c r="D176" s="229" t="s">
        <v>248</v>
      </c>
      <c r="E176" s="219" t="s">
        <v>665</v>
      </c>
      <c r="F176" s="241">
        <v>300</v>
      </c>
      <c r="G176" s="242">
        <f>G177</f>
        <v>0</v>
      </c>
      <c r="H176" s="242">
        <f>H177</f>
        <v>0</v>
      </c>
      <c r="I176" s="317" t="e">
        <f t="shared" si="41"/>
        <v>#DIV/0!</v>
      </c>
    </row>
    <row r="177" ht="33.75" spans="1:9">
      <c r="A177" s="162" t="s">
        <v>243</v>
      </c>
      <c r="B177" s="229" t="s">
        <v>768</v>
      </c>
      <c r="C177" s="229" t="s">
        <v>625</v>
      </c>
      <c r="D177" s="229" t="s">
        <v>248</v>
      </c>
      <c r="E177" s="219" t="s">
        <v>665</v>
      </c>
      <c r="F177" s="241">
        <v>320</v>
      </c>
      <c r="G177" s="242">
        <f>G178</f>
        <v>0</v>
      </c>
      <c r="H177" s="242">
        <f>H178</f>
        <v>0</v>
      </c>
      <c r="I177" s="317" t="e">
        <f t="shared" si="41"/>
        <v>#DIV/0!</v>
      </c>
    </row>
    <row r="178" ht="22.5" spans="1:9">
      <c r="A178" s="228" t="s">
        <v>244</v>
      </c>
      <c r="B178" s="229" t="s">
        <v>768</v>
      </c>
      <c r="C178" s="229" t="s">
        <v>625</v>
      </c>
      <c r="D178" s="229" t="s">
        <v>248</v>
      </c>
      <c r="E178" s="219" t="s">
        <v>665</v>
      </c>
      <c r="F178" s="241">
        <v>321</v>
      </c>
      <c r="G178" s="242"/>
      <c r="H178" s="319"/>
      <c r="I178" s="317" t="e">
        <f t="shared" si="41"/>
        <v>#DIV/0!</v>
      </c>
    </row>
    <row r="179" spans="1:9">
      <c r="A179" s="216" t="s">
        <v>687</v>
      </c>
      <c r="B179" s="244" t="s">
        <v>768</v>
      </c>
      <c r="C179" s="244" t="s">
        <v>625</v>
      </c>
      <c r="D179" s="244" t="s">
        <v>267</v>
      </c>
      <c r="E179" s="217"/>
      <c r="F179" s="245"/>
      <c r="G179" s="246">
        <f>+G184+G180</f>
        <v>7082</v>
      </c>
      <c r="H179" s="246">
        <f>+H184+H180</f>
        <v>0</v>
      </c>
      <c r="I179" s="317">
        <f t="shared" si="41"/>
        <v>0</v>
      </c>
    </row>
    <row r="180" ht="33.75" spans="1:9">
      <c r="A180" s="170" t="s">
        <v>172</v>
      </c>
      <c r="B180" s="219" t="s">
        <v>768</v>
      </c>
      <c r="C180" s="220">
        <v>10</v>
      </c>
      <c r="D180" s="219" t="s">
        <v>267</v>
      </c>
      <c r="E180" s="219" t="s">
        <v>696</v>
      </c>
      <c r="F180" s="220"/>
      <c r="G180" s="242">
        <f t="shared" ref="G180:H180" si="52">G181</f>
        <v>4182</v>
      </c>
      <c r="H180" s="242">
        <f t="shared" si="52"/>
        <v>0</v>
      </c>
      <c r="I180" s="317">
        <f t="shared" si="41"/>
        <v>0</v>
      </c>
    </row>
    <row r="181" spans="1:9">
      <c r="A181" s="230" t="s">
        <v>242</v>
      </c>
      <c r="B181" s="219" t="s">
        <v>768</v>
      </c>
      <c r="C181" s="220">
        <v>10</v>
      </c>
      <c r="D181" s="219" t="s">
        <v>267</v>
      </c>
      <c r="E181" s="219" t="s">
        <v>696</v>
      </c>
      <c r="F181" s="229" t="s">
        <v>629</v>
      </c>
      <c r="G181" s="242">
        <f t="shared" ref="G181:H181" si="53">G183</f>
        <v>4182</v>
      </c>
      <c r="H181" s="242">
        <f t="shared" si="53"/>
        <v>0</v>
      </c>
      <c r="I181" s="317">
        <f t="shared" si="41"/>
        <v>0</v>
      </c>
    </row>
    <row r="182" ht="33.75" spans="1:9">
      <c r="A182" s="162" t="s">
        <v>243</v>
      </c>
      <c r="B182" s="219" t="s">
        <v>768</v>
      </c>
      <c r="C182" s="220">
        <v>10</v>
      </c>
      <c r="D182" s="219" t="s">
        <v>267</v>
      </c>
      <c r="E182" s="219" t="s">
        <v>696</v>
      </c>
      <c r="F182" s="241">
        <v>320</v>
      </c>
      <c r="G182" s="242">
        <f t="shared" ref="G182:H182" si="54">G183</f>
        <v>4182</v>
      </c>
      <c r="H182" s="242">
        <f t="shared" si="54"/>
        <v>0</v>
      </c>
      <c r="I182" s="317">
        <f t="shared" si="41"/>
        <v>0</v>
      </c>
    </row>
    <row r="183" ht="22.5" spans="1:9">
      <c r="A183" s="228" t="s">
        <v>244</v>
      </c>
      <c r="B183" s="219" t="s">
        <v>768</v>
      </c>
      <c r="C183" s="220">
        <v>10</v>
      </c>
      <c r="D183" s="219" t="s">
        <v>267</v>
      </c>
      <c r="E183" s="219" t="s">
        <v>696</v>
      </c>
      <c r="F183" s="241">
        <v>321</v>
      </c>
      <c r="G183" s="242">
        <v>4182</v>
      </c>
      <c r="H183" s="319"/>
      <c r="I183" s="317">
        <f t="shared" si="41"/>
        <v>0</v>
      </c>
    </row>
    <row r="184" ht="63.75" spans="1:9">
      <c r="A184" s="247" t="s">
        <v>173</v>
      </c>
      <c r="B184" s="248" t="s">
        <v>768</v>
      </c>
      <c r="C184" s="248" t="s">
        <v>625</v>
      </c>
      <c r="D184" s="248" t="s">
        <v>267</v>
      </c>
      <c r="E184" s="248" t="s">
        <v>697</v>
      </c>
      <c r="F184" s="249"/>
      <c r="G184" s="242">
        <f t="shared" ref="G184:H186" si="55">G185</f>
        <v>2900</v>
      </c>
      <c r="H184" s="242">
        <f t="shared" si="55"/>
        <v>0</v>
      </c>
      <c r="I184" s="317">
        <f t="shared" si="41"/>
        <v>0</v>
      </c>
    </row>
    <row r="185" spans="1:9">
      <c r="A185" s="222" t="s">
        <v>479</v>
      </c>
      <c r="B185" s="248" t="s">
        <v>768</v>
      </c>
      <c r="C185" s="248" t="s">
        <v>625</v>
      </c>
      <c r="D185" s="248" t="s">
        <v>267</v>
      </c>
      <c r="E185" s="248" t="s">
        <v>697</v>
      </c>
      <c r="F185" s="241">
        <v>600</v>
      </c>
      <c r="G185" s="242">
        <f t="shared" si="55"/>
        <v>2900</v>
      </c>
      <c r="H185" s="242">
        <f t="shared" si="55"/>
        <v>0</v>
      </c>
      <c r="I185" s="317">
        <f t="shared" si="41"/>
        <v>0</v>
      </c>
    </row>
    <row r="186" spans="1:9">
      <c r="A186" s="222" t="s">
        <v>481</v>
      </c>
      <c r="B186" s="248" t="s">
        <v>768</v>
      </c>
      <c r="C186" s="248" t="s">
        <v>625</v>
      </c>
      <c r="D186" s="248" t="s">
        <v>267</v>
      </c>
      <c r="E186" s="248" t="s">
        <v>697</v>
      </c>
      <c r="F186" s="241">
        <v>610</v>
      </c>
      <c r="G186" s="242">
        <f t="shared" si="55"/>
        <v>2900</v>
      </c>
      <c r="H186" s="242">
        <f t="shared" si="55"/>
        <v>0</v>
      </c>
      <c r="I186" s="317">
        <f t="shared" si="41"/>
        <v>0</v>
      </c>
    </row>
    <row r="187" spans="1:9">
      <c r="A187" s="222" t="s">
        <v>524</v>
      </c>
      <c r="B187" s="248" t="s">
        <v>768</v>
      </c>
      <c r="C187" s="248" t="s">
        <v>625</v>
      </c>
      <c r="D187" s="248" t="s">
        <v>267</v>
      </c>
      <c r="E187" s="248" t="s">
        <v>697</v>
      </c>
      <c r="F187" s="241">
        <v>612</v>
      </c>
      <c r="G187" s="242">
        <v>2900</v>
      </c>
      <c r="H187" s="319"/>
      <c r="I187" s="317">
        <f t="shared" si="41"/>
        <v>0</v>
      </c>
    </row>
    <row r="188" spans="1:9">
      <c r="A188" s="155" t="s">
        <v>702</v>
      </c>
      <c r="B188" s="217" t="s">
        <v>768</v>
      </c>
      <c r="C188" s="218" t="s">
        <v>625</v>
      </c>
      <c r="D188" s="217" t="s">
        <v>290</v>
      </c>
      <c r="E188" s="217" t="s">
        <v>225</v>
      </c>
      <c r="F188" s="218" t="s">
        <v>226</v>
      </c>
      <c r="G188" s="166">
        <f t="shared" ref="G188:H188" si="56">G189+G197</f>
        <v>6456</v>
      </c>
      <c r="H188" s="166">
        <f t="shared" si="56"/>
        <v>0</v>
      </c>
      <c r="I188" s="317">
        <f t="shared" si="41"/>
        <v>0</v>
      </c>
    </row>
    <row r="189" ht="22.5" spans="1:9">
      <c r="A189" s="162" t="s">
        <v>633</v>
      </c>
      <c r="B189" s="219" t="s">
        <v>768</v>
      </c>
      <c r="C189" s="220">
        <v>10</v>
      </c>
      <c r="D189" s="219" t="s">
        <v>290</v>
      </c>
      <c r="E189" s="219" t="s">
        <v>634</v>
      </c>
      <c r="F189" s="220"/>
      <c r="G189" s="167">
        <f t="shared" ref="G189:H193" si="57">G190</f>
        <v>1505</v>
      </c>
      <c r="H189" s="167">
        <f t="shared" si="57"/>
        <v>0</v>
      </c>
      <c r="I189" s="317">
        <f t="shared" si="41"/>
        <v>0</v>
      </c>
    </row>
    <row r="190" ht="22.5" spans="1:9">
      <c r="A190" s="162" t="s">
        <v>635</v>
      </c>
      <c r="B190" s="219" t="s">
        <v>768</v>
      </c>
      <c r="C190" s="220" t="s">
        <v>625</v>
      </c>
      <c r="D190" s="219" t="s">
        <v>290</v>
      </c>
      <c r="E190" s="219" t="s">
        <v>636</v>
      </c>
      <c r="F190" s="220"/>
      <c r="G190" s="167">
        <f t="shared" si="57"/>
        <v>1505</v>
      </c>
      <c r="H190" s="167">
        <f t="shared" si="57"/>
        <v>0</v>
      </c>
      <c r="I190" s="317">
        <f t="shared" si="41"/>
        <v>0</v>
      </c>
    </row>
    <row r="191" ht="22.5" spans="1:9">
      <c r="A191" s="162" t="s">
        <v>704</v>
      </c>
      <c r="B191" s="219" t="s">
        <v>768</v>
      </c>
      <c r="C191" s="220" t="s">
        <v>625</v>
      </c>
      <c r="D191" s="219" t="s">
        <v>290</v>
      </c>
      <c r="E191" s="219" t="s">
        <v>705</v>
      </c>
      <c r="F191" s="220" t="s">
        <v>226</v>
      </c>
      <c r="G191" s="167">
        <f t="shared" si="57"/>
        <v>1505</v>
      </c>
      <c r="H191" s="167">
        <f t="shared" si="57"/>
        <v>0</v>
      </c>
      <c r="I191" s="317">
        <f t="shared" si="41"/>
        <v>0</v>
      </c>
    </row>
    <row r="192" ht="22.5" spans="1:9">
      <c r="A192" s="162" t="s">
        <v>706</v>
      </c>
      <c r="B192" s="219" t="s">
        <v>768</v>
      </c>
      <c r="C192" s="220" t="s">
        <v>625</v>
      </c>
      <c r="D192" s="219" t="s">
        <v>290</v>
      </c>
      <c r="E192" s="219" t="s">
        <v>707</v>
      </c>
      <c r="F192" s="220" t="s">
        <v>226</v>
      </c>
      <c r="G192" s="167">
        <f t="shared" si="57"/>
        <v>1505</v>
      </c>
      <c r="H192" s="167">
        <f t="shared" si="57"/>
        <v>0</v>
      </c>
      <c r="I192" s="317">
        <f t="shared" si="41"/>
        <v>0</v>
      </c>
    </row>
    <row r="193" spans="1:9">
      <c r="A193" s="162" t="s">
        <v>255</v>
      </c>
      <c r="B193" s="219" t="s">
        <v>768</v>
      </c>
      <c r="C193" s="220" t="s">
        <v>625</v>
      </c>
      <c r="D193" s="219" t="s">
        <v>290</v>
      </c>
      <c r="E193" s="219" t="s">
        <v>707</v>
      </c>
      <c r="F193" s="220" t="s">
        <v>279</v>
      </c>
      <c r="G193" s="167">
        <f t="shared" si="57"/>
        <v>1505</v>
      </c>
      <c r="H193" s="167">
        <f t="shared" si="57"/>
        <v>0</v>
      </c>
      <c r="I193" s="317">
        <f t="shared" si="41"/>
        <v>0</v>
      </c>
    </row>
    <row r="194" spans="1:9">
      <c r="A194" s="162" t="s">
        <v>256</v>
      </c>
      <c r="B194" s="219" t="s">
        <v>768</v>
      </c>
      <c r="C194" s="220" t="s">
        <v>625</v>
      </c>
      <c r="D194" s="219" t="s">
        <v>290</v>
      </c>
      <c r="E194" s="219" t="s">
        <v>707</v>
      </c>
      <c r="F194" s="220" t="s">
        <v>280</v>
      </c>
      <c r="G194" s="167">
        <f t="shared" ref="G194:H194" si="58">G196+G195</f>
        <v>1505</v>
      </c>
      <c r="H194" s="167">
        <f t="shared" si="58"/>
        <v>0</v>
      </c>
      <c r="I194" s="317">
        <f t="shared" si="41"/>
        <v>0</v>
      </c>
    </row>
    <row r="195" spans="1:9">
      <c r="A195" s="228" t="s">
        <v>257</v>
      </c>
      <c r="B195" s="219" t="s">
        <v>768</v>
      </c>
      <c r="C195" s="220" t="s">
        <v>625</v>
      </c>
      <c r="D195" s="219" t="s">
        <v>290</v>
      </c>
      <c r="E195" s="219" t="s">
        <v>707</v>
      </c>
      <c r="F195" s="220">
        <v>242</v>
      </c>
      <c r="G195" s="167"/>
      <c r="H195" s="314"/>
      <c r="I195" s="317" t="e">
        <f t="shared" si="41"/>
        <v>#DIV/0!</v>
      </c>
    </row>
    <row r="196" spans="1:9">
      <c r="A196" s="228" t="s">
        <v>258</v>
      </c>
      <c r="B196" s="219" t="s">
        <v>768</v>
      </c>
      <c r="C196" s="220" t="s">
        <v>625</v>
      </c>
      <c r="D196" s="219" t="s">
        <v>290</v>
      </c>
      <c r="E196" s="219" t="s">
        <v>707</v>
      </c>
      <c r="F196" s="220" t="s">
        <v>259</v>
      </c>
      <c r="G196" s="167">
        <v>1505</v>
      </c>
      <c r="H196" s="314"/>
      <c r="I196" s="317">
        <f t="shared" si="41"/>
        <v>0</v>
      </c>
    </row>
    <row r="197" spans="1:9">
      <c r="A197" s="162" t="s">
        <v>708</v>
      </c>
      <c r="B197" s="219" t="s">
        <v>768</v>
      </c>
      <c r="C197" s="220" t="s">
        <v>625</v>
      </c>
      <c r="D197" s="219" t="s">
        <v>290</v>
      </c>
      <c r="E197" s="219" t="s">
        <v>709</v>
      </c>
      <c r="F197" s="220"/>
      <c r="G197" s="167">
        <f>G198+G214</f>
        <v>4951</v>
      </c>
      <c r="H197" s="167">
        <f>H198+H214</f>
        <v>0</v>
      </c>
      <c r="I197" s="317">
        <f t="shared" si="41"/>
        <v>0</v>
      </c>
    </row>
    <row r="198" ht="22.5" spans="1:9">
      <c r="A198" s="162" t="s">
        <v>710</v>
      </c>
      <c r="B198" s="219" t="s">
        <v>768</v>
      </c>
      <c r="C198" s="220" t="s">
        <v>625</v>
      </c>
      <c r="D198" s="219" t="s">
        <v>290</v>
      </c>
      <c r="E198" s="219" t="s">
        <v>711</v>
      </c>
      <c r="F198" s="220" t="s">
        <v>226</v>
      </c>
      <c r="G198" s="167">
        <f>G199+G204+G208</f>
        <v>4821</v>
      </c>
      <c r="H198" s="167">
        <f>H199+H204+H208</f>
        <v>0</v>
      </c>
      <c r="I198" s="317">
        <f t="shared" si="41"/>
        <v>0</v>
      </c>
    </row>
    <row r="199" spans="1:9">
      <c r="A199" s="170" t="s">
        <v>231</v>
      </c>
      <c r="B199" s="219" t="s">
        <v>768</v>
      </c>
      <c r="C199" s="220">
        <v>10</v>
      </c>
      <c r="D199" s="219" t="s">
        <v>290</v>
      </c>
      <c r="E199" s="219" t="s">
        <v>712</v>
      </c>
      <c r="F199" s="220" t="s">
        <v>226</v>
      </c>
      <c r="G199" s="167">
        <f t="shared" ref="G199:H200" si="59">G200</f>
        <v>4371</v>
      </c>
      <c r="H199" s="167">
        <f t="shared" si="59"/>
        <v>0</v>
      </c>
      <c r="I199" s="317">
        <f t="shared" si="41"/>
        <v>0</v>
      </c>
    </row>
    <row r="200" ht="33.75" spans="1:9">
      <c r="A200" s="162" t="s">
        <v>233</v>
      </c>
      <c r="B200" s="219" t="s">
        <v>768</v>
      </c>
      <c r="C200" s="220">
        <v>10</v>
      </c>
      <c r="D200" s="219" t="s">
        <v>290</v>
      </c>
      <c r="E200" s="219" t="s">
        <v>712</v>
      </c>
      <c r="F200" s="220" t="s">
        <v>234</v>
      </c>
      <c r="G200" s="167">
        <f t="shared" si="59"/>
        <v>4371</v>
      </c>
      <c r="H200" s="167">
        <f t="shared" si="59"/>
        <v>0</v>
      </c>
      <c r="I200" s="317">
        <f t="shared" si="41"/>
        <v>0</v>
      </c>
    </row>
    <row r="201" spans="1:9">
      <c r="A201" s="162" t="s">
        <v>235</v>
      </c>
      <c r="B201" s="219" t="s">
        <v>768</v>
      </c>
      <c r="C201" s="220">
        <v>10</v>
      </c>
      <c r="D201" s="219" t="s">
        <v>290</v>
      </c>
      <c r="E201" s="219" t="s">
        <v>712</v>
      </c>
      <c r="F201" s="220" t="s">
        <v>236</v>
      </c>
      <c r="G201" s="167">
        <f t="shared" ref="G201:H201" si="60">G202+G203</f>
        <v>4371</v>
      </c>
      <c r="H201" s="167">
        <f t="shared" si="60"/>
        <v>0</v>
      </c>
      <c r="I201" s="317">
        <f t="shared" si="41"/>
        <v>0</v>
      </c>
    </row>
    <row r="202" spans="1:9">
      <c r="A202" s="170" t="s">
        <v>237</v>
      </c>
      <c r="B202" s="219" t="s">
        <v>768</v>
      </c>
      <c r="C202" s="220">
        <v>10</v>
      </c>
      <c r="D202" s="219" t="s">
        <v>290</v>
      </c>
      <c r="E202" s="219" t="s">
        <v>712</v>
      </c>
      <c r="F202" s="220" t="s">
        <v>238</v>
      </c>
      <c r="G202" s="167">
        <v>3357</v>
      </c>
      <c r="H202" s="314"/>
      <c r="I202" s="317">
        <f t="shared" si="41"/>
        <v>0</v>
      </c>
    </row>
    <row r="203" ht="22.5" spans="1:9">
      <c r="A203" s="170" t="s">
        <v>239</v>
      </c>
      <c r="B203" s="219" t="s">
        <v>768</v>
      </c>
      <c r="C203" s="220">
        <v>10</v>
      </c>
      <c r="D203" s="219" t="s">
        <v>290</v>
      </c>
      <c r="E203" s="219" t="s">
        <v>712</v>
      </c>
      <c r="F203" s="220">
        <v>129</v>
      </c>
      <c r="G203" s="167">
        <v>1014</v>
      </c>
      <c r="H203" s="314"/>
      <c r="I203" s="317">
        <f t="shared" si="41"/>
        <v>0</v>
      </c>
    </row>
    <row r="204" spans="1:9">
      <c r="A204" s="162" t="s">
        <v>255</v>
      </c>
      <c r="B204" s="219" t="s">
        <v>768</v>
      </c>
      <c r="C204" s="220">
        <v>10</v>
      </c>
      <c r="D204" s="219" t="s">
        <v>290</v>
      </c>
      <c r="E204" s="219" t="s">
        <v>713</v>
      </c>
      <c r="F204" s="220" t="s">
        <v>279</v>
      </c>
      <c r="G204" s="167">
        <f t="shared" ref="G204:H204" si="61">G205</f>
        <v>450</v>
      </c>
      <c r="H204" s="167">
        <f t="shared" si="61"/>
        <v>0</v>
      </c>
      <c r="I204" s="317">
        <f t="shared" si="41"/>
        <v>0</v>
      </c>
    </row>
    <row r="205" spans="1:9">
      <c r="A205" s="162" t="s">
        <v>256</v>
      </c>
      <c r="B205" s="219" t="s">
        <v>768</v>
      </c>
      <c r="C205" s="220">
        <v>10</v>
      </c>
      <c r="D205" s="219" t="s">
        <v>290</v>
      </c>
      <c r="E205" s="219" t="s">
        <v>713</v>
      </c>
      <c r="F205" s="220" t="s">
        <v>280</v>
      </c>
      <c r="G205" s="167">
        <f t="shared" ref="G205:H205" si="62">G207+G206</f>
        <v>450</v>
      </c>
      <c r="H205" s="167">
        <f t="shared" si="62"/>
        <v>0</v>
      </c>
      <c r="I205" s="317">
        <f t="shared" si="41"/>
        <v>0</v>
      </c>
    </row>
    <row r="206" spans="1:9">
      <c r="A206" s="228" t="s">
        <v>257</v>
      </c>
      <c r="B206" s="219" t="s">
        <v>768</v>
      </c>
      <c r="C206" s="220">
        <v>10</v>
      </c>
      <c r="D206" s="219" t="s">
        <v>290</v>
      </c>
      <c r="E206" s="219" t="s">
        <v>713</v>
      </c>
      <c r="F206" s="220">
        <v>242</v>
      </c>
      <c r="G206" s="167">
        <v>293</v>
      </c>
      <c r="H206" s="314"/>
      <c r="I206" s="317">
        <f t="shared" si="41"/>
        <v>0</v>
      </c>
    </row>
    <row r="207" spans="1:9">
      <c r="A207" s="228" t="s">
        <v>258</v>
      </c>
      <c r="B207" s="219" t="s">
        <v>768</v>
      </c>
      <c r="C207" s="220">
        <v>10</v>
      </c>
      <c r="D207" s="219" t="s">
        <v>290</v>
      </c>
      <c r="E207" s="219" t="s">
        <v>713</v>
      </c>
      <c r="F207" s="220" t="s">
        <v>259</v>
      </c>
      <c r="G207" s="167">
        <v>157</v>
      </c>
      <c r="H207" s="314"/>
      <c r="I207" s="317">
        <f t="shared" si="41"/>
        <v>0</v>
      </c>
    </row>
    <row r="208" spans="1:9">
      <c r="A208" s="228" t="s">
        <v>260</v>
      </c>
      <c r="B208" s="219" t="s">
        <v>768</v>
      </c>
      <c r="C208" s="220">
        <v>10</v>
      </c>
      <c r="D208" s="219" t="s">
        <v>290</v>
      </c>
      <c r="E208" s="219" t="s">
        <v>713</v>
      </c>
      <c r="F208" s="220" t="s">
        <v>261</v>
      </c>
      <c r="G208" s="167">
        <f>G209+G211</f>
        <v>0</v>
      </c>
      <c r="H208" s="167">
        <f>H209+H211</f>
        <v>0</v>
      </c>
      <c r="I208" s="317" t="e">
        <f t="shared" si="41"/>
        <v>#DIV/0!</v>
      </c>
    </row>
    <row r="209" spans="1:9">
      <c r="A209" s="228" t="s">
        <v>378</v>
      </c>
      <c r="B209" s="219" t="s">
        <v>768</v>
      </c>
      <c r="C209" s="220">
        <v>10</v>
      </c>
      <c r="D209" s="219" t="s">
        <v>290</v>
      </c>
      <c r="E209" s="219" t="s">
        <v>713</v>
      </c>
      <c r="F209" s="220">
        <v>830</v>
      </c>
      <c r="G209" s="167">
        <f>G210</f>
        <v>0</v>
      </c>
      <c r="H209" s="167">
        <f>H210</f>
        <v>0</v>
      </c>
      <c r="I209" s="317" t="e">
        <f t="shared" si="41"/>
        <v>#DIV/0!</v>
      </c>
    </row>
    <row r="210" ht="22.5" spans="1:9">
      <c r="A210" s="228" t="s">
        <v>379</v>
      </c>
      <c r="B210" s="219" t="s">
        <v>768</v>
      </c>
      <c r="C210" s="220">
        <v>10</v>
      </c>
      <c r="D210" s="219" t="s">
        <v>290</v>
      </c>
      <c r="E210" s="219" t="s">
        <v>713</v>
      </c>
      <c r="F210" s="220">
        <v>831</v>
      </c>
      <c r="G210" s="167"/>
      <c r="H210" s="314"/>
      <c r="I210" s="317" t="e">
        <f t="shared" si="41"/>
        <v>#DIV/0!</v>
      </c>
    </row>
    <row r="211" spans="1:9">
      <c r="A211" s="228" t="s">
        <v>262</v>
      </c>
      <c r="B211" s="219" t="s">
        <v>768</v>
      </c>
      <c r="C211" s="220">
        <v>10</v>
      </c>
      <c r="D211" s="219" t="s">
        <v>290</v>
      </c>
      <c r="E211" s="219" t="s">
        <v>713</v>
      </c>
      <c r="F211" s="220" t="s">
        <v>263</v>
      </c>
      <c r="G211" s="167">
        <f>G212+G213</f>
        <v>0</v>
      </c>
      <c r="H211" s="167">
        <f t="shared" ref="H211" si="63">H212+H213</f>
        <v>0</v>
      </c>
      <c r="I211" s="317" t="e">
        <f t="shared" si="41"/>
        <v>#DIV/0!</v>
      </c>
    </row>
    <row r="212" spans="1:9">
      <c r="A212" s="230" t="s">
        <v>282</v>
      </c>
      <c r="B212" s="219" t="s">
        <v>768</v>
      </c>
      <c r="C212" s="220">
        <v>10</v>
      </c>
      <c r="D212" s="219" t="s">
        <v>290</v>
      </c>
      <c r="E212" s="219" t="s">
        <v>713</v>
      </c>
      <c r="F212" s="220" t="s">
        <v>283</v>
      </c>
      <c r="G212" s="167"/>
      <c r="H212" s="314"/>
      <c r="I212" s="317" t="e">
        <f t="shared" si="41"/>
        <v>#DIV/0!</v>
      </c>
    </row>
    <row r="213" spans="1:9">
      <c r="A213" s="228" t="s">
        <v>265</v>
      </c>
      <c r="B213" s="219" t="s">
        <v>768</v>
      </c>
      <c r="C213" s="220">
        <v>10</v>
      </c>
      <c r="D213" s="219" t="s">
        <v>290</v>
      </c>
      <c r="E213" s="219" t="s">
        <v>713</v>
      </c>
      <c r="F213" s="220">
        <v>853</v>
      </c>
      <c r="G213" s="167"/>
      <c r="H213" s="314"/>
      <c r="I213" s="317" t="e">
        <f t="shared" si="41"/>
        <v>#DIV/0!</v>
      </c>
    </row>
    <row r="214" ht="22.5" spans="1:9">
      <c r="A214" s="162" t="s">
        <v>714</v>
      </c>
      <c r="B214" s="219" t="s">
        <v>768</v>
      </c>
      <c r="C214" s="220">
        <v>10</v>
      </c>
      <c r="D214" s="219" t="s">
        <v>290</v>
      </c>
      <c r="E214" s="219" t="s">
        <v>715</v>
      </c>
      <c r="F214" s="220"/>
      <c r="G214" s="167">
        <f>G215</f>
        <v>130</v>
      </c>
      <c r="H214" s="167">
        <f>H215</f>
        <v>0</v>
      </c>
      <c r="I214" s="317">
        <f t="shared" si="41"/>
        <v>0</v>
      </c>
    </row>
    <row r="215" spans="1:9">
      <c r="A215" s="162" t="s">
        <v>255</v>
      </c>
      <c r="B215" s="219" t="s">
        <v>768</v>
      </c>
      <c r="C215" s="220">
        <v>10</v>
      </c>
      <c r="D215" s="219" t="s">
        <v>290</v>
      </c>
      <c r="E215" s="219" t="s">
        <v>715</v>
      </c>
      <c r="F215" s="220" t="s">
        <v>279</v>
      </c>
      <c r="G215" s="167">
        <f t="shared" ref="G215:H216" si="64">G216</f>
        <v>130</v>
      </c>
      <c r="H215" s="167">
        <f t="shared" si="64"/>
        <v>0</v>
      </c>
      <c r="I215" s="317">
        <f t="shared" si="41"/>
        <v>0</v>
      </c>
    </row>
    <row r="216" spans="1:9">
      <c r="A216" s="162" t="s">
        <v>256</v>
      </c>
      <c r="B216" s="219" t="s">
        <v>768</v>
      </c>
      <c r="C216" s="220">
        <v>10</v>
      </c>
      <c r="D216" s="219" t="s">
        <v>290</v>
      </c>
      <c r="E216" s="219" t="s">
        <v>715</v>
      </c>
      <c r="F216" s="220" t="s">
        <v>280</v>
      </c>
      <c r="G216" s="167">
        <f t="shared" si="64"/>
        <v>130</v>
      </c>
      <c r="H216" s="167">
        <f t="shared" si="64"/>
        <v>0</v>
      </c>
      <c r="I216" s="317">
        <f t="shared" si="41"/>
        <v>0</v>
      </c>
    </row>
    <row r="217" spans="1:9">
      <c r="A217" s="228" t="s">
        <v>258</v>
      </c>
      <c r="B217" s="219" t="s">
        <v>768</v>
      </c>
      <c r="C217" s="220">
        <v>10</v>
      </c>
      <c r="D217" s="219" t="s">
        <v>290</v>
      </c>
      <c r="E217" s="219" t="s">
        <v>715</v>
      </c>
      <c r="F217" s="220" t="s">
        <v>259</v>
      </c>
      <c r="G217" s="167">
        <v>130</v>
      </c>
      <c r="H217" s="314"/>
      <c r="I217" s="317">
        <f t="shared" ref="I217:I285" si="65">H217/G217*1</f>
        <v>0</v>
      </c>
    </row>
    <row r="218" ht="21" spans="1:11">
      <c r="A218" s="210" t="s">
        <v>770</v>
      </c>
      <c r="B218" s="211" t="s">
        <v>771</v>
      </c>
      <c r="C218" s="232" t="s">
        <v>224</v>
      </c>
      <c r="D218" s="211" t="s">
        <v>224</v>
      </c>
      <c r="E218" s="211" t="s">
        <v>225</v>
      </c>
      <c r="F218" s="232" t="s">
        <v>226</v>
      </c>
      <c r="G218" s="213">
        <f>G219+G240</f>
        <v>20838</v>
      </c>
      <c r="H218" s="213">
        <f>H219+H240</f>
        <v>0</v>
      </c>
      <c r="I218" s="316">
        <f t="shared" si="65"/>
        <v>0</v>
      </c>
      <c r="J218" s="197">
        <v>20838</v>
      </c>
      <c r="K218" s="226">
        <f>G218-J218</f>
        <v>0</v>
      </c>
    </row>
    <row r="219" spans="1:9">
      <c r="A219" s="207" t="s">
        <v>471</v>
      </c>
      <c r="B219" s="214" t="s">
        <v>771</v>
      </c>
      <c r="C219" s="231" t="s">
        <v>307</v>
      </c>
      <c r="D219" s="214"/>
      <c r="E219" s="214"/>
      <c r="F219" s="231"/>
      <c r="G219" s="172">
        <f>G220</f>
        <v>4498</v>
      </c>
      <c r="H219" s="172">
        <f>H220</f>
        <v>0</v>
      </c>
      <c r="I219" s="317">
        <f t="shared" si="65"/>
        <v>0</v>
      </c>
    </row>
    <row r="220" spans="1:9">
      <c r="A220" s="155" t="s">
        <v>560</v>
      </c>
      <c r="B220" s="217" t="s">
        <v>771</v>
      </c>
      <c r="C220" s="218" t="s">
        <v>307</v>
      </c>
      <c r="D220" s="217" t="s">
        <v>348</v>
      </c>
      <c r="E220" s="217"/>
      <c r="F220" s="218"/>
      <c r="G220" s="166">
        <f>G221</f>
        <v>4498</v>
      </c>
      <c r="H220" s="166">
        <f>H221</f>
        <v>0</v>
      </c>
      <c r="I220" s="317">
        <f t="shared" si="65"/>
        <v>0</v>
      </c>
    </row>
    <row r="221" ht="22.5" spans="1:9">
      <c r="A221" s="228" t="s">
        <v>571</v>
      </c>
      <c r="B221" s="219" t="s">
        <v>771</v>
      </c>
      <c r="C221" s="220" t="s">
        <v>307</v>
      </c>
      <c r="D221" s="219" t="s">
        <v>348</v>
      </c>
      <c r="E221" s="219" t="s">
        <v>572</v>
      </c>
      <c r="F221" s="220"/>
      <c r="G221" s="167">
        <f>G222+G225</f>
        <v>4498</v>
      </c>
      <c r="H221" s="167">
        <f>H222+H225</f>
        <v>0</v>
      </c>
      <c r="I221" s="317">
        <f t="shared" si="65"/>
        <v>0</v>
      </c>
    </row>
    <row r="222" spans="1:9">
      <c r="A222" s="228" t="s">
        <v>235</v>
      </c>
      <c r="B222" s="219" t="s">
        <v>771</v>
      </c>
      <c r="C222" s="220" t="s">
        <v>307</v>
      </c>
      <c r="D222" s="219" t="s">
        <v>348</v>
      </c>
      <c r="E222" s="219" t="s">
        <v>573</v>
      </c>
      <c r="F222" s="220">
        <v>120</v>
      </c>
      <c r="G222" s="167">
        <f>G223+G224</f>
        <v>1059</v>
      </c>
      <c r="H222" s="167">
        <f>H223+H224</f>
        <v>0</v>
      </c>
      <c r="I222" s="317">
        <f t="shared" si="65"/>
        <v>0</v>
      </c>
    </row>
    <row r="223" spans="1:9">
      <c r="A223" s="228" t="s">
        <v>237</v>
      </c>
      <c r="B223" s="219" t="s">
        <v>771</v>
      </c>
      <c r="C223" s="220" t="s">
        <v>307</v>
      </c>
      <c r="D223" s="219" t="s">
        <v>348</v>
      </c>
      <c r="E223" s="219" t="s">
        <v>573</v>
      </c>
      <c r="F223" s="220">
        <v>121</v>
      </c>
      <c r="G223" s="167">
        <v>813</v>
      </c>
      <c r="H223" s="314"/>
      <c r="I223" s="317">
        <f t="shared" si="65"/>
        <v>0</v>
      </c>
    </row>
    <row r="224" ht="22.5" spans="1:9">
      <c r="A224" s="228" t="s">
        <v>239</v>
      </c>
      <c r="B224" s="219" t="s">
        <v>771</v>
      </c>
      <c r="C224" s="220" t="s">
        <v>307</v>
      </c>
      <c r="D224" s="219" t="s">
        <v>348</v>
      </c>
      <c r="E224" s="219" t="s">
        <v>573</v>
      </c>
      <c r="F224" s="220">
        <v>129</v>
      </c>
      <c r="G224" s="167">
        <v>246</v>
      </c>
      <c r="H224" s="314"/>
      <c r="I224" s="317">
        <f t="shared" si="65"/>
        <v>0</v>
      </c>
    </row>
    <row r="225" ht="22.5" spans="1:9">
      <c r="A225" s="228" t="s">
        <v>574</v>
      </c>
      <c r="B225" s="219" t="s">
        <v>771</v>
      </c>
      <c r="C225" s="220" t="s">
        <v>307</v>
      </c>
      <c r="D225" s="219" t="s">
        <v>348</v>
      </c>
      <c r="E225" s="219" t="s">
        <v>575</v>
      </c>
      <c r="F225" s="220"/>
      <c r="G225" s="167">
        <f>G226+G229+G233+G237</f>
        <v>3439</v>
      </c>
      <c r="H225" s="167">
        <f>H226+H229+H233</f>
        <v>0</v>
      </c>
      <c r="I225" s="317">
        <f t="shared" si="65"/>
        <v>0</v>
      </c>
    </row>
    <row r="226" spans="1:9">
      <c r="A226" s="228" t="s">
        <v>231</v>
      </c>
      <c r="B226" s="219" t="s">
        <v>771</v>
      </c>
      <c r="C226" s="220" t="s">
        <v>307</v>
      </c>
      <c r="D226" s="219" t="s">
        <v>348</v>
      </c>
      <c r="E226" s="219" t="s">
        <v>575</v>
      </c>
      <c r="F226" s="220">
        <v>110</v>
      </c>
      <c r="G226" s="167">
        <f>G227+G228</f>
        <v>990</v>
      </c>
      <c r="H226" s="167">
        <f>H227+H228</f>
        <v>0</v>
      </c>
      <c r="I226" s="317">
        <f t="shared" si="65"/>
        <v>0</v>
      </c>
    </row>
    <row r="227" s="186" customFormat="1" spans="1:9">
      <c r="A227" s="228" t="s">
        <v>342</v>
      </c>
      <c r="B227" s="219" t="s">
        <v>771</v>
      </c>
      <c r="C227" s="220" t="s">
        <v>307</v>
      </c>
      <c r="D227" s="219" t="s">
        <v>348</v>
      </c>
      <c r="E227" s="219" t="s">
        <v>575</v>
      </c>
      <c r="F227" s="220">
        <v>111</v>
      </c>
      <c r="G227" s="167">
        <v>760</v>
      </c>
      <c r="H227" s="314"/>
      <c r="I227" s="317">
        <f t="shared" si="65"/>
        <v>0</v>
      </c>
    </row>
    <row r="228" ht="22.5" spans="1:9">
      <c r="A228" s="228" t="s">
        <v>343</v>
      </c>
      <c r="B228" s="219" t="s">
        <v>771</v>
      </c>
      <c r="C228" s="220" t="s">
        <v>307</v>
      </c>
      <c r="D228" s="219" t="s">
        <v>348</v>
      </c>
      <c r="E228" s="219" t="s">
        <v>575</v>
      </c>
      <c r="F228" s="220">
        <v>119</v>
      </c>
      <c r="G228" s="167">
        <v>230</v>
      </c>
      <c r="H228" s="314"/>
      <c r="I228" s="317">
        <f t="shared" si="65"/>
        <v>0</v>
      </c>
    </row>
    <row r="229" spans="1:9">
      <c r="A229" s="228" t="s">
        <v>235</v>
      </c>
      <c r="B229" s="219" t="s">
        <v>771</v>
      </c>
      <c r="C229" s="220" t="s">
        <v>307</v>
      </c>
      <c r="D229" s="219" t="s">
        <v>348</v>
      </c>
      <c r="E229" s="219" t="s">
        <v>575</v>
      </c>
      <c r="F229" s="220">
        <v>120</v>
      </c>
      <c r="G229" s="167">
        <f>G230+G231+G232</f>
        <v>1551.98</v>
      </c>
      <c r="H229" s="167">
        <f>H230+H232</f>
        <v>0</v>
      </c>
      <c r="I229" s="317">
        <f t="shared" si="65"/>
        <v>0</v>
      </c>
    </row>
    <row r="230" spans="1:9">
      <c r="A230" s="228" t="s">
        <v>237</v>
      </c>
      <c r="B230" s="219" t="s">
        <v>771</v>
      </c>
      <c r="C230" s="220" t="s">
        <v>307</v>
      </c>
      <c r="D230" s="219" t="s">
        <v>348</v>
      </c>
      <c r="E230" s="219" t="s">
        <v>575</v>
      </c>
      <c r="F230" s="220">
        <v>121</v>
      </c>
      <c r="G230" s="167">
        <v>1042.98</v>
      </c>
      <c r="H230" s="314"/>
      <c r="I230" s="317">
        <f t="shared" si="65"/>
        <v>0</v>
      </c>
    </row>
    <row r="231" ht="22.5" spans="1:9">
      <c r="A231" s="228" t="s">
        <v>253</v>
      </c>
      <c r="B231" s="219" t="s">
        <v>771</v>
      </c>
      <c r="C231" s="220" t="s">
        <v>307</v>
      </c>
      <c r="D231" s="219" t="s">
        <v>348</v>
      </c>
      <c r="E231" s="219" t="s">
        <v>575</v>
      </c>
      <c r="F231" s="220">
        <v>122</v>
      </c>
      <c r="G231" s="167">
        <v>194</v>
      </c>
      <c r="H231" s="314"/>
      <c r="I231" s="317">
        <f t="shared" si="65"/>
        <v>0</v>
      </c>
    </row>
    <row r="232" ht="22.5" spans="1:9">
      <c r="A232" s="228" t="s">
        <v>239</v>
      </c>
      <c r="B232" s="219" t="s">
        <v>771</v>
      </c>
      <c r="C232" s="220" t="s">
        <v>307</v>
      </c>
      <c r="D232" s="219" t="s">
        <v>348</v>
      </c>
      <c r="E232" s="219" t="s">
        <v>575</v>
      </c>
      <c r="F232" s="220">
        <v>129</v>
      </c>
      <c r="G232" s="167">
        <v>315</v>
      </c>
      <c r="H232" s="314"/>
      <c r="I232" s="317">
        <f t="shared" si="65"/>
        <v>0</v>
      </c>
    </row>
    <row r="233" spans="1:9">
      <c r="A233" s="228" t="s">
        <v>255</v>
      </c>
      <c r="B233" s="219" t="s">
        <v>771</v>
      </c>
      <c r="C233" s="220" t="s">
        <v>307</v>
      </c>
      <c r="D233" s="219" t="s">
        <v>348</v>
      </c>
      <c r="E233" s="219" t="s">
        <v>575</v>
      </c>
      <c r="F233" s="220">
        <v>200</v>
      </c>
      <c r="G233" s="167">
        <f>G234</f>
        <v>867.02</v>
      </c>
      <c r="H233" s="167">
        <f>H234</f>
        <v>0</v>
      </c>
      <c r="I233" s="317">
        <f t="shared" si="65"/>
        <v>0</v>
      </c>
    </row>
    <row r="234" spans="1:9">
      <c r="A234" s="228" t="s">
        <v>256</v>
      </c>
      <c r="B234" s="219" t="s">
        <v>771</v>
      </c>
      <c r="C234" s="220" t="s">
        <v>307</v>
      </c>
      <c r="D234" s="219" t="s">
        <v>348</v>
      </c>
      <c r="E234" s="219" t="s">
        <v>575</v>
      </c>
      <c r="F234" s="220">
        <v>240</v>
      </c>
      <c r="G234" s="167">
        <f>G235+G236</f>
        <v>867.02</v>
      </c>
      <c r="H234" s="167">
        <f>H235+H236</f>
        <v>0</v>
      </c>
      <c r="I234" s="317">
        <f t="shared" si="65"/>
        <v>0</v>
      </c>
    </row>
    <row r="235" spans="1:9">
      <c r="A235" s="228" t="s">
        <v>257</v>
      </c>
      <c r="B235" s="219" t="s">
        <v>771</v>
      </c>
      <c r="C235" s="220" t="s">
        <v>307</v>
      </c>
      <c r="D235" s="219" t="s">
        <v>348</v>
      </c>
      <c r="E235" s="219" t="s">
        <v>575</v>
      </c>
      <c r="F235" s="220">
        <v>242</v>
      </c>
      <c r="G235" s="167">
        <v>246.828</v>
      </c>
      <c r="H235" s="314"/>
      <c r="I235" s="317">
        <f t="shared" si="65"/>
        <v>0</v>
      </c>
    </row>
    <row r="236" spans="1:9">
      <c r="A236" s="228" t="s">
        <v>258</v>
      </c>
      <c r="B236" s="219" t="s">
        <v>771</v>
      </c>
      <c r="C236" s="220" t="s">
        <v>307</v>
      </c>
      <c r="D236" s="219" t="s">
        <v>348</v>
      </c>
      <c r="E236" s="219" t="s">
        <v>575</v>
      </c>
      <c r="F236" s="220">
        <v>244</v>
      </c>
      <c r="G236" s="167">
        <v>620.192</v>
      </c>
      <c r="H236" s="314"/>
      <c r="I236" s="317">
        <f t="shared" si="65"/>
        <v>0</v>
      </c>
    </row>
    <row r="237" spans="1:9">
      <c r="A237" s="228" t="s">
        <v>260</v>
      </c>
      <c r="B237" s="219" t="s">
        <v>771</v>
      </c>
      <c r="C237" s="220" t="s">
        <v>307</v>
      </c>
      <c r="D237" s="219" t="s">
        <v>348</v>
      </c>
      <c r="E237" s="219" t="s">
        <v>575</v>
      </c>
      <c r="F237" s="220">
        <v>800</v>
      </c>
      <c r="G237" s="167">
        <f>G238</f>
        <v>30</v>
      </c>
      <c r="H237" s="314"/>
      <c r="I237" s="317"/>
    </row>
    <row r="238" spans="1:9">
      <c r="A238" s="228" t="s">
        <v>262</v>
      </c>
      <c r="B238" s="219" t="s">
        <v>771</v>
      </c>
      <c r="C238" s="220" t="s">
        <v>307</v>
      </c>
      <c r="D238" s="219" t="s">
        <v>348</v>
      </c>
      <c r="E238" s="219" t="s">
        <v>575</v>
      </c>
      <c r="F238" s="220">
        <v>850</v>
      </c>
      <c r="G238" s="167">
        <f>G239</f>
        <v>30</v>
      </c>
      <c r="H238" s="314"/>
      <c r="I238" s="317"/>
    </row>
    <row r="239" spans="1:9">
      <c r="A239" s="228" t="s">
        <v>265</v>
      </c>
      <c r="B239" s="219" t="s">
        <v>771</v>
      </c>
      <c r="C239" s="220" t="s">
        <v>307</v>
      </c>
      <c r="D239" s="219" t="s">
        <v>348</v>
      </c>
      <c r="E239" s="219" t="s">
        <v>575</v>
      </c>
      <c r="F239" s="220">
        <v>853</v>
      </c>
      <c r="G239" s="167">
        <v>30</v>
      </c>
      <c r="H239" s="314"/>
      <c r="I239" s="317"/>
    </row>
    <row r="240" spans="1:9">
      <c r="A240" s="207" t="s">
        <v>772</v>
      </c>
      <c r="B240" s="214" t="s">
        <v>771</v>
      </c>
      <c r="C240" s="231">
        <v>10</v>
      </c>
      <c r="D240" s="214"/>
      <c r="E240" s="214"/>
      <c r="F240" s="231"/>
      <c r="G240" s="172">
        <f>G241+G246</f>
        <v>16340</v>
      </c>
      <c r="H240" s="172">
        <f>H241+H246</f>
        <v>0</v>
      </c>
      <c r="I240" s="317">
        <f t="shared" si="65"/>
        <v>0</v>
      </c>
    </row>
    <row r="241" spans="1:9">
      <c r="A241" s="155" t="s">
        <v>632</v>
      </c>
      <c r="B241" s="217" t="s">
        <v>771</v>
      </c>
      <c r="C241" s="218">
        <v>10</v>
      </c>
      <c r="D241" s="217" t="s">
        <v>248</v>
      </c>
      <c r="E241" s="217"/>
      <c r="F241" s="218"/>
      <c r="G241" s="166">
        <f t="shared" ref="G241:H244" si="66">G242</f>
        <v>7601.996</v>
      </c>
      <c r="H241" s="166">
        <f t="shared" si="66"/>
        <v>0</v>
      </c>
      <c r="I241" s="317">
        <f t="shared" si="65"/>
        <v>0</v>
      </c>
    </row>
    <row r="242" ht="22.5" spans="1:9">
      <c r="A242" s="228" t="s">
        <v>686</v>
      </c>
      <c r="B242" s="219" t="s">
        <v>771</v>
      </c>
      <c r="C242" s="220">
        <v>10</v>
      </c>
      <c r="D242" s="219" t="s">
        <v>248</v>
      </c>
      <c r="E242" s="219" t="s">
        <v>685</v>
      </c>
      <c r="F242" s="220"/>
      <c r="G242" s="167">
        <f t="shared" si="66"/>
        <v>7601.996</v>
      </c>
      <c r="H242" s="167">
        <f t="shared" si="66"/>
        <v>0</v>
      </c>
      <c r="I242" s="317">
        <f t="shared" si="65"/>
        <v>0</v>
      </c>
    </row>
    <row r="243" spans="1:9">
      <c r="A243" s="228" t="s">
        <v>242</v>
      </c>
      <c r="B243" s="219" t="s">
        <v>771</v>
      </c>
      <c r="C243" s="220">
        <v>10</v>
      </c>
      <c r="D243" s="219" t="s">
        <v>248</v>
      </c>
      <c r="E243" s="219" t="s">
        <v>685</v>
      </c>
      <c r="F243" s="220">
        <v>300</v>
      </c>
      <c r="G243" s="167">
        <f t="shared" si="66"/>
        <v>7601.996</v>
      </c>
      <c r="H243" s="167">
        <f t="shared" si="66"/>
        <v>0</v>
      </c>
      <c r="I243" s="317">
        <f t="shared" si="65"/>
        <v>0</v>
      </c>
    </row>
    <row r="244" ht="33.75" spans="1:9">
      <c r="A244" s="228" t="s">
        <v>243</v>
      </c>
      <c r="B244" s="219" t="s">
        <v>771</v>
      </c>
      <c r="C244" s="220">
        <v>10</v>
      </c>
      <c r="D244" s="219" t="s">
        <v>248</v>
      </c>
      <c r="E244" s="219" t="s">
        <v>685</v>
      </c>
      <c r="F244" s="220">
        <v>320</v>
      </c>
      <c r="G244" s="167">
        <f t="shared" si="66"/>
        <v>7601.996</v>
      </c>
      <c r="H244" s="167">
        <f t="shared" si="66"/>
        <v>0</v>
      </c>
      <c r="I244" s="317">
        <f t="shared" si="65"/>
        <v>0</v>
      </c>
    </row>
    <row r="245" spans="1:9">
      <c r="A245" s="162" t="s">
        <v>645</v>
      </c>
      <c r="B245" s="219" t="s">
        <v>771</v>
      </c>
      <c r="C245" s="220">
        <v>10</v>
      </c>
      <c r="D245" s="219" t="s">
        <v>248</v>
      </c>
      <c r="E245" s="219" t="s">
        <v>685</v>
      </c>
      <c r="F245" s="220">
        <v>323</v>
      </c>
      <c r="G245" s="167">
        <v>7601.996</v>
      </c>
      <c r="H245" s="314"/>
      <c r="I245" s="317">
        <f t="shared" si="65"/>
        <v>0</v>
      </c>
    </row>
    <row r="246" spans="1:9">
      <c r="A246" s="216" t="s">
        <v>687</v>
      </c>
      <c r="B246" s="217" t="s">
        <v>771</v>
      </c>
      <c r="C246" s="218">
        <v>10</v>
      </c>
      <c r="D246" s="217" t="s">
        <v>267</v>
      </c>
      <c r="E246" s="217"/>
      <c r="F246" s="218"/>
      <c r="G246" s="166">
        <f t="shared" ref="G246:H248" si="67">G247</f>
        <v>8738.004</v>
      </c>
      <c r="H246" s="166">
        <f t="shared" si="67"/>
        <v>0</v>
      </c>
      <c r="I246" s="317">
        <f t="shared" si="65"/>
        <v>0</v>
      </c>
    </row>
    <row r="247" spans="1:9">
      <c r="A247" s="228" t="s">
        <v>242</v>
      </c>
      <c r="B247" s="219" t="s">
        <v>771</v>
      </c>
      <c r="C247" s="220">
        <v>10</v>
      </c>
      <c r="D247" s="219" t="s">
        <v>267</v>
      </c>
      <c r="E247" s="219" t="s">
        <v>685</v>
      </c>
      <c r="F247" s="220">
        <v>300</v>
      </c>
      <c r="G247" s="167">
        <f t="shared" si="67"/>
        <v>8738.004</v>
      </c>
      <c r="H247" s="167">
        <f t="shared" si="67"/>
        <v>0</v>
      </c>
      <c r="I247" s="317">
        <f t="shared" si="65"/>
        <v>0</v>
      </c>
    </row>
    <row r="248" ht="33.75" spans="1:9">
      <c r="A248" s="228" t="s">
        <v>243</v>
      </c>
      <c r="B248" s="219" t="s">
        <v>771</v>
      </c>
      <c r="C248" s="220">
        <v>10</v>
      </c>
      <c r="D248" s="219" t="s">
        <v>267</v>
      </c>
      <c r="E248" s="219" t="s">
        <v>685</v>
      </c>
      <c r="F248" s="220">
        <v>320</v>
      </c>
      <c r="G248" s="167">
        <f t="shared" si="67"/>
        <v>8738.004</v>
      </c>
      <c r="H248" s="167">
        <f t="shared" si="67"/>
        <v>0</v>
      </c>
      <c r="I248" s="317">
        <f t="shared" si="65"/>
        <v>0</v>
      </c>
    </row>
    <row r="249" ht="22.5" spans="1:9">
      <c r="A249" s="228" t="s">
        <v>244</v>
      </c>
      <c r="B249" s="219" t="s">
        <v>771</v>
      </c>
      <c r="C249" s="220">
        <v>10</v>
      </c>
      <c r="D249" s="219" t="s">
        <v>267</v>
      </c>
      <c r="E249" s="219" t="s">
        <v>685</v>
      </c>
      <c r="F249" s="220">
        <v>321</v>
      </c>
      <c r="G249" s="320">
        <v>8738.004</v>
      </c>
      <c r="H249" s="314"/>
      <c r="I249" s="317">
        <f t="shared" si="65"/>
        <v>0</v>
      </c>
    </row>
    <row r="250" ht="31.5" spans="1:11">
      <c r="A250" s="210" t="s">
        <v>773</v>
      </c>
      <c r="B250" s="211" t="s">
        <v>774</v>
      </c>
      <c r="C250" s="232" t="s">
        <v>224</v>
      </c>
      <c r="D250" s="211" t="s">
        <v>224</v>
      </c>
      <c r="E250" s="211" t="s">
        <v>225</v>
      </c>
      <c r="F250" s="232" t="s">
        <v>226</v>
      </c>
      <c r="G250" s="213">
        <f>G251+G445</f>
        <v>827428.34641</v>
      </c>
      <c r="H250" s="213">
        <f>H251+H445</f>
        <v>229.2</v>
      </c>
      <c r="I250" s="316">
        <f t="shared" si="65"/>
        <v>0.000277002837761651</v>
      </c>
      <c r="J250" s="197">
        <v>827428.34641</v>
      </c>
      <c r="K250" s="226">
        <f>G250-J250</f>
        <v>0</v>
      </c>
    </row>
    <row r="251" spans="1:10">
      <c r="A251" s="207" t="s">
        <v>471</v>
      </c>
      <c r="B251" s="214" t="s">
        <v>774</v>
      </c>
      <c r="C251" s="231" t="s">
        <v>307</v>
      </c>
      <c r="D251" s="214" t="s">
        <v>224</v>
      </c>
      <c r="E251" s="214" t="s">
        <v>225</v>
      </c>
      <c r="F251" s="231" t="s">
        <v>226</v>
      </c>
      <c r="G251" s="172">
        <f>G252+G322+G394+G409+G416</f>
        <v>822892.34641</v>
      </c>
      <c r="H251" s="172">
        <f>H252+H322+H394+H409+H416</f>
        <v>229.2</v>
      </c>
      <c r="I251" s="317">
        <f t="shared" si="65"/>
        <v>0.000278529750580282</v>
      </c>
      <c r="J251" s="226">
        <f>G250-J250</f>
        <v>0</v>
      </c>
    </row>
    <row r="252" spans="1:11">
      <c r="A252" s="155" t="s">
        <v>472</v>
      </c>
      <c r="B252" s="217" t="s">
        <v>774</v>
      </c>
      <c r="C252" s="218" t="s">
        <v>307</v>
      </c>
      <c r="D252" s="217" t="s">
        <v>223</v>
      </c>
      <c r="E252" s="217" t="s">
        <v>225</v>
      </c>
      <c r="F252" s="218" t="s">
        <v>226</v>
      </c>
      <c r="G252" s="166">
        <f>G253+G314</f>
        <v>259618.55168</v>
      </c>
      <c r="H252" s="166">
        <f>H253+H314</f>
        <v>0</v>
      </c>
      <c r="I252" s="317">
        <f t="shared" si="65"/>
        <v>0</v>
      </c>
      <c r="K252" s="226"/>
    </row>
    <row r="253" ht="21" spans="1:11">
      <c r="A253" s="207" t="s">
        <v>473</v>
      </c>
      <c r="B253" s="214" t="s">
        <v>774</v>
      </c>
      <c r="C253" s="231" t="s">
        <v>307</v>
      </c>
      <c r="D253" s="214" t="s">
        <v>223</v>
      </c>
      <c r="E253" s="214" t="s">
        <v>474</v>
      </c>
      <c r="F253" s="231"/>
      <c r="G253" s="172">
        <f>G254</f>
        <v>259237.55168</v>
      </c>
      <c r="H253" s="172">
        <f>H254</f>
        <v>0</v>
      </c>
      <c r="I253" s="317">
        <f t="shared" si="65"/>
        <v>0</v>
      </c>
      <c r="K253" s="226"/>
    </row>
    <row r="254" spans="1:9">
      <c r="A254" s="162" t="s">
        <v>475</v>
      </c>
      <c r="B254" s="219" t="s">
        <v>774</v>
      </c>
      <c r="C254" s="220" t="s">
        <v>307</v>
      </c>
      <c r="D254" s="219" t="s">
        <v>223</v>
      </c>
      <c r="E254" s="219" t="s">
        <v>476</v>
      </c>
      <c r="F254" s="220" t="s">
        <v>226</v>
      </c>
      <c r="G254" s="167">
        <f>G255+G286+G259</f>
        <v>259237.55168</v>
      </c>
      <c r="H254" s="167">
        <f>H255+H286+H259</f>
        <v>0</v>
      </c>
      <c r="I254" s="317">
        <f t="shared" si="65"/>
        <v>0</v>
      </c>
    </row>
    <row r="255" ht="22.5" spans="1:9">
      <c r="A255" s="228" t="s">
        <v>477</v>
      </c>
      <c r="B255" s="219" t="s">
        <v>774</v>
      </c>
      <c r="C255" s="220" t="s">
        <v>307</v>
      </c>
      <c r="D255" s="219" t="s">
        <v>223</v>
      </c>
      <c r="E255" s="219" t="s">
        <v>478</v>
      </c>
      <c r="F255" s="220"/>
      <c r="G255" s="167">
        <f>G256+G307+G263+G273</f>
        <v>12295.55168</v>
      </c>
      <c r="H255" s="167">
        <f>H256+H307+H263+H273</f>
        <v>0</v>
      </c>
      <c r="I255" s="317">
        <f t="shared" si="65"/>
        <v>0</v>
      </c>
    </row>
    <row r="256" spans="1:9">
      <c r="A256" s="162" t="s">
        <v>479</v>
      </c>
      <c r="B256" s="219" t="s">
        <v>774</v>
      </c>
      <c r="C256" s="220" t="s">
        <v>307</v>
      </c>
      <c r="D256" s="219" t="s">
        <v>223</v>
      </c>
      <c r="E256" s="219" t="s">
        <v>478</v>
      </c>
      <c r="F256" s="220" t="s">
        <v>480</v>
      </c>
      <c r="G256" s="167">
        <f t="shared" ref="G256:H257" si="68">G257</f>
        <v>9299.57968</v>
      </c>
      <c r="H256" s="167">
        <f t="shared" si="68"/>
        <v>0</v>
      </c>
      <c r="I256" s="317">
        <f t="shared" si="65"/>
        <v>0</v>
      </c>
    </row>
    <row r="257" spans="1:9">
      <c r="A257" s="162" t="s">
        <v>481</v>
      </c>
      <c r="B257" s="219" t="s">
        <v>774</v>
      </c>
      <c r="C257" s="220" t="s">
        <v>307</v>
      </c>
      <c r="D257" s="219" t="s">
        <v>223</v>
      </c>
      <c r="E257" s="219" t="s">
        <v>478</v>
      </c>
      <c r="F257" s="220" t="s">
        <v>482</v>
      </c>
      <c r="G257" s="167">
        <f t="shared" si="68"/>
        <v>9299.57968</v>
      </c>
      <c r="H257" s="167">
        <f t="shared" si="68"/>
        <v>0</v>
      </c>
      <c r="I257" s="317">
        <f t="shared" si="65"/>
        <v>0</v>
      </c>
    </row>
    <row r="258" ht="22.5" spans="1:9">
      <c r="A258" s="162" t="s">
        <v>483</v>
      </c>
      <c r="B258" s="219" t="s">
        <v>774</v>
      </c>
      <c r="C258" s="220" t="s">
        <v>307</v>
      </c>
      <c r="D258" s="219" t="s">
        <v>223</v>
      </c>
      <c r="E258" s="219" t="s">
        <v>478</v>
      </c>
      <c r="F258" s="220" t="s">
        <v>484</v>
      </c>
      <c r="G258" s="167">
        <f>10965.07968-70-218-80-70-1227.5</f>
        <v>9299.57968</v>
      </c>
      <c r="H258" s="314"/>
      <c r="I258" s="317">
        <f t="shared" si="65"/>
        <v>0</v>
      </c>
    </row>
    <row r="259" ht="22.5" spans="1:9">
      <c r="A259" s="162" t="s">
        <v>273</v>
      </c>
      <c r="B259" s="219" t="s">
        <v>774</v>
      </c>
      <c r="C259" s="220" t="s">
        <v>307</v>
      </c>
      <c r="D259" s="219" t="s">
        <v>223</v>
      </c>
      <c r="E259" s="219" t="s">
        <v>485</v>
      </c>
      <c r="F259" s="220"/>
      <c r="G259" s="167">
        <f t="shared" ref="G259:H261" si="69">G260</f>
        <v>0</v>
      </c>
      <c r="H259" s="167">
        <f t="shared" si="69"/>
        <v>0</v>
      </c>
      <c r="I259" s="317" t="e">
        <f t="shared" si="65"/>
        <v>#DIV/0!</v>
      </c>
    </row>
    <row r="260" spans="1:9">
      <c r="A260" s="162" t="s">
        <v>479</v>
      </c>
      <c r="B260" s="219" t="s">
        <v>774</v>
      </c>
      <c r="C260" s="220" t="s">
        <v>307</v>
      </c>
      <c r="D260" s="219" t="s">
        <v>223</v>
      </c>
      <c r="E260" s="219" t="s">
        <v>485</v>
      </c>
      <c r="F260" s="220">
        <v>600</v>
      </c>
      <c r="G260" s="167">
        <f t="shared" si="69"/>
        <v>0</v>
      </c>
      <c r="H260" s="167">
        <f t="shared" si="69"/>
        <v>0</v>
      </c>
      <c r="I260" s="317" t="e">
        <f t="shared" si="65"/>
        <v>#DIV/0!</v>
      </c>
    </row>
    <row r="261" spans="1:9">
      <c r="A261" s="162" t="s">
        <v>481</v>
      </c>
      <c r="B261" s="219" t="s">
        <v>774</v>
      </c>
      <c r="C261" s="220" t="s">
        <v>307</v>
      </c>
      <c r="D261" s="219" t="s">
        <v>223</v>
      </c>
      <c r="E261" s="219" t="s">
        <v>485</v>
      </c>
      <c r="F261" s="220">
        <v>610</v>
      </c>
      <c r="G261" s="167">
        <f t="shared" si="69"/>
        <v>0</v>
      </c>
      <c r="H261" s="167">
        <f t="shared" si="69"/>
        <v>0</v>
      </c>
      <c r="I261" s="317" t="e">
        <f t="shared" si="65"/>
        <v>#DIV/0!</v>
      </c>
    </row>
    <row r="262" ht="22.5" spans="1:9">
      <c r="A262" s="162" t="s">
        <v>483</v>
      </c>
      <c r="B262" s="219" t="s">
        <v>774</v>
      </c>
      <c r="C262" s="220" t="s">
        <v>307</v>
      </c>
      <c r="D262" s="219" t="s">
        <v>223</v>
      </c>
      <c r="E262" s="219" t="s">
        <v>485</v>
      </c>
      <c r="F262" s="220">
        <v>611</v>
      </c>
      <c r="G262" s="167"/>
      <c r="H262" s="314"/>
      <c r="I262" s="317" t="e">
        <f t="shared" si="65"/>
        <v>#DIV/0!</v>
      </c>
    </row>
    <row r="263" ht="33.75" spans="1:9">
      <c r="A263" s="170" t="s">
        <v>486</v>
      </c>
      <c r="B263" s="219" t="s">
        <v>774</v>
      </c>
      <c r="C263" s="220" t="s">
        <v>307</v>
      </c>
      <c r="D263" s="219" t="s">
        <v>223</v>
      </c>
      <c r="E263" s="219" t="s">
        <v>487</v>
      </c>
      <c r="F263" s="220"/>
      <c r="G263" s="167">
        <f>G264+G269</f>
        <v>1478.166</v>
      </c>
      <c r="H263" s="167">
        <f>H264+H269</f>
        <v>0</v>
      </c>
      <c r="I263" s="317">
        <f t="shared" si="65"/>
        <v>0</v>
      </c>
    </row>
    <row r="264" spans="1:9">
      <c r="A264" s="162" t="s">
        <v>255</v>
      </c>
      <c r="B264" s="219" t="s">
        <v>774</v>
      </c>
      <c r="C264" s="220" t="s">
        <v>307</v>
      </c>
      <c r="D264" s="219" t="s">
        <v>223</v>
      </c>
      <c r="E264" s="219" t="s">
        <v>487</v>
      </c>
      <c r="F264" s="220" t="s">
        <v>279</v>
      </c>
      <c r="G264" s="167">
        <f t="shared" ref="G264:H264" si="70">G265</f>
        <v>1450.685</v>
      </c>
      <c r="H264" s="167">
        <f t="shared" si="70"/>
        <v>0</v>
      </c>
      <c r="I264" s="317">
        <f t="shared" si="65"/>
        <v>0</v>
      </c>
    </row>
    <row r="265" spans="1:9">
      <c r="A265" s="162" t="s">
        <v>256</v>
      </c>
      <c r="B265" s="219" t="s">
        <v>774</v>
      </c>
      <c r="C265" s="220" t="s">
        <v>307</v>
      </c>
      <c r="D265" s="219" t="s">
        <v>223</v>
      </c>
      <c r="E265" s="219" t="s">
        <v>487</v>
      </c>
      <c r="F265" s="220" t="s">
        <v>280</v>
      </c>
      <c r="G265" s="167">
        <f t="shared" ref="G265:H265" si="71">G266+G267+G268</f>
        <v>1450.685</v>
      </c>
      <c r="H265" s="167">
        <f t="shared" si="71"/>
        <v>0</v>
      </c>
      <c r="I265" s="317">
        <f t="shared" si="65"/>
        <v>0</v>
      </c>
    </row>
    <row r="266" spans="1:9">
      <c r="A266" s="228" t="s">
        <v>257</v>
      </c>
      <c r="B266" s="219" t="s">
        <v>774</v>
      </c>
      <c r="C266" s="220" t="s">
        <v>307</v>
      </c>
      <c r="D266" s="219" t="s">
        <v>223</v>
      </c>
      <c r="E266" s="219" t="s">
        <v>487</v>
      </c>
      <c r="F266" s="220">
        <v>242</v>
      </c>
      <c r="G266" s="167">
        <v>10</v>
      </c>
      <c r="H266" s="314"/>
      <c r="I266" s="317">
        <f t="shared" si="65"/>
        <v>0</v>
      </c>
    </row>
    <row r="267" spans="1:9">
      <c r="A267" s="228" t="s">
        <v>258</v>
      </c>
      <c r="B267" s="219" t="s">
        <v>774</v>
      </c>
      <c r="C267" s="220" t="s">
        <v>307</v>
      </c>
      <c r="D267" s="219" t="s">
        <v>223</v>
      </c>
      <c r="E267" s="219" t="s">
        <v>487</v>
      </c>
      <c r="F267" s="220" t="s">
        <v>259</v>
      </c>
      <c r="G267" s="167">
        <v>1404.858</v>
      </c>
      <c r="H267" s="314"/>
      <c r="I267" s="317">
        <f t="shared" si="65"/>
        <v>0</v>
      </c>
    </row>
    <row r="268" spans="1:9">
      <c r="A268" s="228" t="s">
        <v>281</v>
      </c>
      <c r="B268" s="219" t="s">
        <v>774</v>
      </c>
      <c r="C268" s="220" t="s">
        <v>307</v>
      </c>
      <c r="D268" s="219" t="s">
        <v>223</v>
      </c>
      <c r="E268" s="219" t="s">
        <v>487</v>
      </c>
      <c r="F268" s="220">
        <v>247</v>
      </c>
      <c r="G268" s="167">
        <v>35.827</v>
      </c>
      <c r="H268" s="314"/>
      <c r="I268" s="317">
        <f t="shared" si="65"/>
        <v>0</v>
      </c>
    </row>
    <row r="269" spans="1:9">
      <c r="A269" s="228" t="s">
        <v>260</v>
      </c>
      <c r="B269" s="219" t="s">
        <v>774</v>
      </c>
      <c r="C269" s="220" t="s">
        <v>307</v>
      </c>
      <c r="D269" s="219" t="s">
        <v>223</v>
      </c>
      <c r="E269" s="219" t="s">
        <v>487</v>
      </c>
      <c r="F269" s="220" t="s">
        <v>261</v>
      </c>
      <c r="G269" s="167">
        <f t="shared" ref="G269:H269" si="72">G270</f>
        <v>27.481</v>
      </c>
      <c r="H269" s="167">
        <f t="shared" si="72"/>
        <v>0</v>
      </c>
      <c r="I269" s="317">
        <f t="shared" si="65"/>
        <v>0</v>
      </c>
    </row>
    <row r="270" spans="1:9">
      <c r="A270" s="228" t="s">
        <v>262</v>
      </c>
      <c r="B270" s="219" t="s">
        <v>774</v>
      </c>
      <c r="C270" s="220" t="s">
        <v>307</v>
      </c>
      <c r="D270" s="219" t="s">
        <v>223</v>
      </c>
      <c r="E270" s="219" t="s">
        <v>487</v>
      </c>
      <c r="F270" s="220" t="s">
        <v>263</v>
      </c>
      <c r="G270" s="167">
        <f t="shared" ref="G270:H270" si="73">G271+G272</f>
        <v>27.481</v>
      </c>
      <c r="H270" s="167">
        <f t="shared" si="73"/>
        <v>0</v>
      </c>
      <c r="I270" s="317">
        <f t="shared" si="65"/>
        <v>0</v>
      </c>
    </row>
    <row r="271" spans="1:9">
      <c r="A271" s="230" t="s">
        <v>282</v>
      </c>
      <c r="B271" s="219" t="s">
        <v>774</v>
      </c>
      <c r="C271" s="220" t="s">
        <v>307</v>
      </c>
      <c r="D271" s="219" t="s">
        <v>223</v>
      </c>
      <c r="E271" s="219" t="s">
        <v>487</v>
      </c>
      <c r="F271" s="220" t="s">
        <v>283</v>
      </c>
      <c r="G271" s="167">
        <v>2.481</v>
      </c>
      <c r="H271" s="314"/>
      <c r="I271" s="317">
        <f t="shared" si="65"/>
        <v>0</v>
      </c>
    </row>
    <row r="272" spans="1:9">
      <c r="A272" s="228" t="s">
        <v>265</v>
      </c>
      <c r="B272" s="219" t="s">
        <v>774</v>
      </c>
      <c r="C272" s="220" t="s">
        <v>307</v>
      </c>
      <c r="D272" s="219" t="s">
        <v>223</v>
      </c>
      <c r="E272" s="219" t="s">
        <v>487</v>
      </c>
      <c r="F272" s="220">
        <v>853</v>
      </c>
      <c r="G272" s="167">
        <v>25</v>
      </c>
      <c r="H272" s="314"/>
      <c r="I272" s="317">
        <f t="shared" si="65"/>
        <v>0</v>
      </c>
    </row>
    <row r="273" ht="33.75" spans="1:9">
      <c r="A273" s="170" t="s">
        <v>489</v>
      </c>
      <c r="B273" s="219" t="s">
        <v>774</v>
      </c>
      <c r="C273" s="220" t="s">
        <v>307</v>
      </c>
      <c r="D273" s="219" t="s">
        <v>223</v>
      </c>
      <c r="E273" s="219" t="s">
        <v>488</v>
      </c>
      <c r="F273" s="220"/>
      <c r="G273" s="167">
        <f>G274+G280</f>
        <v>1517.806</v>
      </c>
      <c r="H273" s="167">
        <f>H274+H280</f>
        <v>0</v>
      </c>
      <c r="I273" s="317">
        <f t="shared" si="65"/>
        <v>0</v>
      </c>
    </row>
    <row r="274" spans="1:9">
      <c r="A274" s="162" t="s">
        <v>255</v>
      </c>
      <c r="B274" s="219" t="s">
        <v>774</v>
      </c>
      <c r="C274" s="220" t="s">
        <v>307</v>
      </c>
      <c r="D274" s="219" t="s">
        <v>223</v>
      </c>
      <c r="E274" s="219" t="s">
        <v>488</v>
      </c>
      <c r="F274" s="220" t="s">
        <v>279</v>
      </c>
      <c r="G274" s="167">
        <f t="shared" ref="G274:H274" si="74">G275</f>
        <v>1467.255</v>
      </c>
      <c r="H274" s="167">
        <f t="shared" si="74"/>
        <v>0</v>
      </c>
      <c r="I274" s="317">
        <f t="shared" si="65"/>
        <v>0</v>
      </c>
    </row>
    <row r="275" spans="1:9">
      <c r="A275" s="162" t="s">
        <v>256</v>
      </c>
      <c r="B275" s="219" t="s">
        <v>774</v>
      </c>
      <c r="C275" s="220" t="s">
        <v>307</v>
      </c>
      <c r="D275" s="219" t="s">
        <v>223</v>
      </c>
      <c r="E275" s="219" t="s">
        <v>488</v>
      </c>
      <c r="F275" s="220" t="s">
        <v>280</v>
      </c>
      <c r="G275" s="167">
        <f>G276+G278+G279+G277</f>
        <v>1467.255</v>
      </c>
      <c r="H275" s="167">
        <f>H276+H278+H279+H277</f>
        <v>0</v>
      </c>
      <c r="I275" s="317">
        <f t="shared" si="65"/>
        <v>0</v>
      </c>
    </row>
    <row r="276" spans="1:9">
      <c r="A276" s="228" t="s">
        <v>257</v>
      </c>
      <c r="B276" s="219" t="s">
        <v>774</v>
      </c>
      <c r="C276" s="220" t="s">
        <v>307</v>
      </c>
      <c r="D276" s="219" t="s">
        <v>223</v>
      </c>
      <c r="E276" s="219" t="s">
        <v>488</v>
      </c>
      <c r="F276" s="220">
        <v>242</v>
      </c>
      <c r="G276" s="167">
        <v>18</v>
      </c>
      <c r="H276" s="314"/>
      <c r="I276" s="317">
        <f t="shared" si="65"/>
        <v>0</v>
      </c>
    </row>
    <row r="277" ht="22.5" spans="1:9">
      <c r="A277" s="228" t="s">
        <v>442</v>
      </c>
      <c r="B277" s="219" t="s">
        <v>774</v>
      </c>
      <c r="C277" s="220" t="s">
        <v>307</v>
      </c>
      <c r="D277" s="219" t="s">
        <v>223</v>
      </c>
      <c r="E277" s="219" t="s">
        <v>488</v>
      </c>
      <c r="F277" s="220">
        <v>243</v>
      </c>
      <c r="G277" s="167"/>
      <c r="H277" s="321"/>
      <c r="I277" s="317" t="e">
        <f t="shared" si="65"/>
        <v>#DIV/0!</v>
      </c>
    </row>
    <row r="278" spans="1:9">
      <c r="A278" s="228" t="s">
        <v>258</v>
      </c>
      <c r="B278" s="219" t="s">
        <v>774</v>
      </c>
      <c r="C278" s="220" t="s">
        <v>307</v>
      </c>
      <c r="D278" s="219" t="s">
        <v>223</v>
      </c>
      <c r="E278" s="219" t="s">
        <v>488</v>
      </c>
      <c r="F278" s="220" t="s">
        <v>259</v>
      </c>
      <c r="G278" s="167">
        <v>1401.485</v>
      </c>
      <c r="H278" s="314"/>
      <c r="I278" s="317">
        <f t="shared" si="65"/>
        <v>0</v>
      </c>
    </row>
    <row r="279" spans="1:9">
      <c r="A279" s="228" t="s">
        <v>281</v>
      </c>
      <c r="B279" s="219" t="s">
        <v>774</v>
      </c>
      <c r="C279" s="220" t="s">
        <v>307</v>
      </c>
      <c r="D279" s="219" t="s">
        <v>223</v>
      </c>
      <c r="E279" s="219" t="s">
        <v>488</v>
      </c>
      <c r="F279" s="220">
        <v>247</v>
      </c>
      <c r="G279" s="167">
        <v>47.77</v>
      </c>
      <c r="H279" s="314"/>
      <c r="I279" s="317">
        <f t="shared" si="65"/>
        <v>0</v>
      </c>
    </row>
    <row r="280" spans="1:9">
      <c r="A280" s="228" t="s">
        <v>260</v>
      </c>
      <c r="B280" s="219" t="s">
        <v>774</v>
      </c>
      <c r="C280" s="220" t="s">
        <v>307</v>
      </c>
      <c r="D280" s="219" t="s">
        <v>223</v>
      </c>
      <c r="E280" s="219" t="s">
        <v>488</v>
      </c>
      <c r="F280" s="220">
        <v>800</v>
      </c>
      <c r="G280" s="167">
        <f>G283+G281</f>
        <v>50.551</v>
      </c>
      <c r="H280" s="167">
        <f>H283+H281</f>
        <v>0</v>
      </c>
      <c r="I280" s="317">
        <f t="shared" si="65"/>
        <v>0</v>
      </c>
    </row>
    <row r="281" spans="1:9">
      <c r="A281" s="228" t="s">
        <v>378</v>
      </c>
      <c r="B281" s="219" t="s">
        <v>774</v>
      </c>
      <c r="C281" s="220" t="s">
        <v>307</v>
      </c>
      <c r="D281" s="219" t="s">
        <v>223</v>
      </c>
      <c r="E281" s="219" t="s">
        <v>488</v>
      </c>
      <c r="F281" s="220">
        <v>830</v>
      </c>
      <c r="G281" s="167">
        <f>G282</f>
        <v>0</v>
      </c>
      <c r="H281" s="167">
        <f>H282</f>
        <v>0</v>
      </c>
      <c r="I281" s="317" t="e">
        <f t="shared" si="65"/>
        <v>#DIV/0!</v>
      </c>
    </row>
    <row r="282" ht="22.5" spans="1:9">
      <c r="A282" s="228" t="s">
        <v>379</v>
      </c>
      <c r="B282" s="219" t="s">
        <v>774</v>
      </c>
      <c r="C282" s="220" t="s">
        <v>307</v>
      </c>
      <c r="D282" s="219" t="s">
        <v>223</v>
      </c>
      <c r="E282" s="219" t="s">
        <v>488</v>
      </c>
      <c r="F282" s="220">
        <v>831</v>
      </c>
      <c r="G282" s="167"/>
      <c r="H282" s="314"/>
      <c r="I282" s="317" t="e">
        <f t="shared" si="65"/>
        <v>#DIV/0!</v>
      </c>
    </row>
    <row r="283" spans="1:9">
      <c r="A283" s="228" t="s">
        <v>262</v>
      </c>
      <c r="B283" s="219" t="s">
        <v>774</v>
      </c>
      <c r="C283" s="220" t="s">
        <v>307</v>
      </c>
      <c r="D283" s="219" t="s">
        <v>223</v>
      </c>
      <c r="E283" s="219" t="s">
        <v>488</v>
      </c>
      <c r="F283" s="220" t="s">
        <v>263</v>
      </c>
      <c r="G283" s="167">
        <f t="shared" ref="G283:H283" si="75">G284+G285</f>
        <v>50.551</v>
      </c>
      <c r="H283" s="167">
        <f t="shared" si="75"/>
        <v>0</v>
      </c>
      <c r="I283" s="317">
        <f t="shared" si="65"/>
        <v>0</v>
      </c>
    </row>
    <row r="284" spans="1:9">
      <c r="A284" s="230" t="s">
        <v>282</v>
      </c>
      <c r="B284" s="219" t="s">
        <v>774</v>
      </c>
      <c r="C284" s="220" t="s">
        <v>307</v>
      </c>
      <c r="D284" s="219" t="s">
        <v>223</v>
      </c>
      <c r="E284" s="219" t="s">
        <v>488</v>
      </c>
      <c r="F284" s="220" t="s">
        <v>283</v>
      </c>
      <c r="G284" s="167">
        <v>10.551</v>
      </c>
      <c r="H284" s="314"/>
      <c r="I284" s="317">
        <f t="shared" si="65"/>
        <v>0</v>
      </c>
    </row>
    <row r="285" spans="1:9">
      <c r="A285" s="228" t="s">
        <v>265</v>
      </c>
      <c r="B285" s="219" t="s">
        <v>774</v>
      </c>
      <c r="C285" s="220" t="s">
        <v>307</v>
      </c>
      <c r="D285" s="219" t="s">
        <v>223</v>
      </c>
      <c r="E285" s="219" t="s">
        <v>488</v>
      </c>
      <c r="F285" s="220">
        <v>853</v>
      </c>
      <c r="G285" s="167">
        <v>40</v>
      </c>
      <c r="H285" s="314"/>
      <c r="I285" s="317">
        <f t="shared" si="65"/>
        <v>0</v>
      </c>
    </row>
    <row r="286" spans="1:9">
      <c r="A286" s="228" t="s">
        <v>159</v>
      </c>
      <c r="B286" s="219" t="s">
        <v>774</v>
      </c>
      <c r="C286" s="220" t="s">
        <v>307</v>
      </c>
      <c r="D286" s="219" t="s">
        <v>223</v>
      </c>
      <c r="E286" s="219" t="s">
        <v>492</v>
      </c>
      <c r="F286" s="220"/>
      <c r="G286" s="167">
        <f>G287+G291+G299</f>
        <v>246942</v>
      </c>
      <c r="H286" s="167">
        <f>H287+H291+H299</f>
        <v>0</v>
      </c>
      <c r="I286" s="317">
        <f t="shared" ref="I286:I350" si="76">H286/G286*1</f>
        <v>0</v>
      </c>
    </row>
    <row r="287" ht="22.5" spans="1:9">
      <c r="A287" s="170" t="s">
        <v>477</v>
      </c>
      <c r="B287" s="219" t="s">
        <v>774</v>
      </c>
      <c r="C287" s="220" t="s">
        <v>307</v>
      </c>
      <c r="D287" s="219" t="s">
        <v>223</v>
      </c>
      <c r="E287" s="219" t="s">
        <v>492</v>
      </c>
      <c r="F287" s="220" t="s">
        <v>226</v>
      </c>
      <c r="G287" s="167">
        <f>G288</f>
        <v>216220.8</v>
      </c>
      <c r="H287" s="167">
        <f>H288</f>
        <v>0</v>
      </c>
      <c r="I287" s="317">
        <f t="shared" si="76"/>
        <v>0</v>
      </c>
    </row>
    <row r="288" spans="1:9">
      <c r="A288" s="162" t="s">
        <v>479</v>
      </c>
      <c r="B288" s="219" t="s">
        <v>774</v>
      </c>
      <c r="C288" s="220" t="s">
        <v>307</v>
      </c>
      <c r="D288" s="219" t="s">
        <v>223</v>
      </c>
      <c r="E288" s="219" t="s">
        <v>492</v>
      </c>
      <c r="F288" s="220" t="s">
        <v>480</v>
      </c>
      <c r="G288" s="167">
        <f t="shared" ref="G288:H289" si="77">G289</f>
        <v>216220.8</v>
      </c>
      <c r="H288" s="167">
        <f t="shared" si="77"/>
        <v>0</v>
      </c>
      <c r="I288" s="317">
        <f t="shared" si="76"/>
        <v>0</v>
      </c>
    </row>
    <row r="289" spans="1:9">
      <c r="A289" s="162" t="s">
        <v>481</v>
      </c>
      <c r="B289" s="219" t="s">
        <v>774</v>
      </c>
      <c r="C289" s="220" t="s">
        <v>307</v>
      </c>
      <c r="D289" s="219" t="s">
        <v>223</v>
      </c>
      <c r="E289" s="219" t="s">
        <v>492</v>
      </c>
      <c r="F289" s="220" t="s">
        <v>482</v>
      </c>
      <c r="G289" s="167">
        <f t="shared" si="77"/>
        <v>216220.8</v>
      </c>
      <c r="H289" s="167">
        <f t="shared" si="77"/>
        <v>0</v>
      </c>
      <c r="I289" s="317">
        <f t="shared" si="76"/>
        <v>0</v>
      </c>
    </row>
    <row r="290" ht="22.5" spans="1:9">
      <c r="A290" s="162" t="s">
        <v>483</v>
      </c>
      <c r="B290" s="219" t="s">
        <v>774</v>
      </c>
      <c r="C290" s="220" t="s">
        <v>307</v>
      </c>
      <c r="D290" s="219" t="s">
        <v>223</v>
      </c>
      <c r="E290" s="219" t="s">
        <v>492</v>
      </c>
      <c r="F290" s="220" t="s">
        <v>484</v>
      </c>
      <c r="G290" s="167">
        <v>216220.8</v>
      </c>
      <c r="H290" s="314"/>
      <c r="I290" s="317">
        <f t="shared" si="76"/>
        <v>0</v>
      </c>
    </row>
    <row r="291" ht="33.75" spans="1:9">
      <c r="A291" s="170" t="s">
        <v>493</v>
      </c>
      <c r="B291" s="219" t="s">
        <v>774</v>
      </c>
      <c r="C291" s="220" t="s">
        <v>307</v>
      </c>
      <c r="D291" s="219" t="s">
        <v>223</v>
      </c>
      <c r="E291" s="219" t="s">
        <v>494</v>
      </c>
      <c r="F291" s="220"/>
      <c r="G291" s="167">
        <f>G292+G296</f>
        <v>14030.6</v>
      </c>
      <c r="H291" s="167">
        <f>H292+H296</f>
        <v>0</v>
      </c>
      <c r="I291" s="317">
        <f t="shared" si="76"/>
        <v>0</v>
      </c>
    </row>
    <row r="292" ht="33.75" spans="1:9">
      <c r="A292" s="162" t="s">
        <v>233</v>
      </c>
      <c r="B292" s="219" t="s">
        <v>774</v>
      </c>
      <c r="C292" s="220" t="s">
        <v>307</v>
      </c>
      <c r="D292" s="219" t="s">
        <v>223</v>
      </c>
      <c r="E292" s="219" t="s">
        <v>494</v>
      </c>
      <c r="F292" s="220" t="s">
        <v>234</v>
      </c>
      <c r="G292" s="167">
        <f t="shared" ref="G292:H292" si="78">G293</f>
        <v>14005.6</v>
      </c>
      <c r="H292" s="167">
        <f t="shared" si="78"/>
        <v>0</v>
      </c>
      <c r="I292" s="317">
        <f t="shared" si="76"/>
        <v>0</v>
      </c>
    </row>
    <row r="293" spans="1:9">
      <c r="A293" s="162" t="s">
        <v>341</v>
      </c>
      <c r="B293" s="219" t="s">
        <v>774</v>
      </c>
      <c r="C293" s="220" t="s">
        <v>307</v>
      </c>
      <c r="D293" s="219" t="s">
        <v>223</v>
      </c>
      <c r="E293" s="219" t="s">
        <v>494</v>
      </c>
      <c r="F293" s="220">
        <v>110</v>
      </c>
      <c r="G293" s="167">
        <f t="shared" ref="G293:H293" si="79">G294+G295</f>
        <v>14005.6</v>
      </c>
      <c r="H293" s="167">
        <f t="shared" si="79"/>
        <v>0</v>
      </c>
      <c r="I293" s="317">
        <f t="shared" si="76"/>
        <v>0</v>
      </c>
    </row>
    <row r="294" spans="1:9">
      <c r="A294" s="162" t="s">
        <v>342</v>
      </c>
      <c r="B294" s="219" t="s">
        <v>774</v>
      </c>
      <c r="C294" s="220" t="s">
        <v>307</v>
      </c>
      <c r="D294" s="219" t="s">
        <v>223</v>
      </c>
      <c r="E294" s="219" t="s">
        <v>494</v>
      </c>
      <c r="F294" s="220">
        <v>111</v>
      </c>
      <c r="G294" s="167">
        <v>10757</v>
      </c>
      <c r="H294" s="314"/>
      <c r="I294" s="317">
        <f t="shared" si="76"/>
        <v>0</v>
      </c>
    </row>
    <row r="295" ht="22.5" spans="1:9">
      <c r="A295" s="170" t="s">
        <v>343</v>
      </c>
      <c r="B295" s="219" t="s">
        <v>774</v>
      </c>
      <c r="C295" s="220" t="s">
        <v>307</v>
      </c>
      <c r="D295" s="219" t="s">
        <v>223</v>
      </c>
      <c r="E295" s="219" t="s">
        <v>494</v>
      </c>
      <c r="F295" s="220">
        <v>119</v>
      </c>
      <c r="G295" s="167">
        <v>3248.6</v>
      </c>
      <c r="H295" s="314"/>
      <c r="I295" s="317">
        <f t="shared" si="76"/>
        <v>0</v>
      </c>
    </row>
    <row r="296" spans="1:9">
      <c r="A296" s="162" t="s">
        <v>255</v>
      </c>
      <c r="B296" s="219" t="s">
        <v>774</v>
      </c>
      <c r="C296" s="220" t="s">
        <v>307</v>
      </c>
      <c r="D296" s="219" t="s">
        <v>223</v>
      </c>
      <c r="E296" s="219" t="s">
        <v>494</v>
      </c>
      <c r="F296" s="220" t="s">
        <v>279</v>
      </c>
      <c r="G296" s="167">
        <f t="shared" ref="G296:H296" si="80">G297</f>
        <v>25</v>
      </c>
      <c r="H296" s="167">
        <f t="shared" si="80"/>
        <v>0</v>
      </c>
      <c r="I296" s="317">
        <f t="shared" si="76"/>
        <v>0</v>
      </c>
    </row>
    <row r="297" spans="1:9">
      <c r="A297" s="162" t="s">
        <v>256</v>
      </c>
      <c r="B297" s="219" t="s">
        <v>774</v>
      </c>
      <c r="C297" s="220" t="s">
        <v>307</v>
      </c>
      <c r="D297" s="219" t="s">
        <v>223</v>
      </c>
      <c r="E297" s="219" t="s">
        <v>494</v>
      </c>
      <c r="F297" s="220" t="s">
        <v>280</v>
      </c>
      <c r="G297" s="167">
        <f>G298</f>
        <v>25</v>
      </c>
      <c r="H297" s="167">
        <f>H298</f>
        <v>0</v>
      </c>
      <c r="I297" s="317">
        <f t="shared" si="76"/>
        <v>0</v>
      </c>
    </row>
    <row r="298" spans="1:9">
      <c r="A298" s="228" t="s">
        <v>258</v>
      </c>
      <c r="B298" s="219" t="s">
        <v>774</v>
      </c>
      <c r="C298" s="220" t="s">
        <v>307</v>
      </c>
      <c r="D298" s="219" t="s">
        <v>223</v>
      </c>
      <c r="E298" s="219" t="s">
        <v>494</v>
      </c>
      <c r="F298" s="220" t="s">
        <v>259</v>
      </c>
      <c r="G298" s="167">
        <v>25</v>
      </c>
      <c r="H298" s="322"/>
      <c r="I298" s="317">
        <f t="shared" si="76"/>
        <v>0</v>
      </c>
    </row>
    <row r="299" ht="33.75" spans="1:9">
      <c r="A299" s="170" t="s">
        <v>495</v>
      </c>
      <c r="B299" s="219" t="s">
        <v>774</v>
      </c>
      <c r="C299" s="220" t="s">
        <v>307</v>
      </c>
      <c r="D299" s="219" t="s">
        <v>223</v>
      </c>
      <c r="E299" s="219" t="s">
        <v>496</v>
      </c>
      <c r="F299" s="220"/>
      <c r="G299" s="167">
        <f>G300+G304</f>
        <v>16690.6</v>
      </c>
      <c r="H299" s="167">
        <f>H300+H304</f>
        <v>0</v>
      </c>
      <c r="I299" s="317">
        <f t="shared" si="76"/>
        <v>0</v>
      </c>
    </row>
    <row r="300" ht="33.75" spans="1:9">
      <c r="A300" s="162" t="s">
        <v>233</v>
      </c>
      <c r="B300" s="219" t="s">
        <v>774</v>
      </c>
      <c r="C300" s="220" t="s">
        <v>307</v>
      </c>
      <c r="D300" s="219" t="s">
        <v>223</v>
      </c>
      <c r="E300" s="219" t="s">
        <v>496</v>
      </c>
      <c r="F300" s="220" t="s">
        <v>234</v>
      </c>
      <c r="G300" s="167">
        <f t="shared" ref="G300:H300" si="81">G301</f>
        <v>16665.6</v>
      </c>
      <c r="H300" s="167">
        <f t="shared" si="81"/>
        <v>0</v>
      </c>
      <c r="I300" s="317">
        <f t="shared" si="76"/>
        <v>0</v>
      </c>
    </row>
    <row r="301" spans="1:9">
      <c r="A301" s="162" t="s">
        <v>341</v>
      </c>
      <c r="B301" s="219" t="s">
        <v>774</v>
      </c>
      <c r="C301" s="220" t="s">
        <v>307</v>
      </c>
      <c r="D301" s="219" t="s">
        <v>223</v>
      </c>
      <c r="E301" s="219" t="s">
        <v>496</v>
      </c>
      <c r="F301" s="220">
        <v>110</v>
      </c>
      <c r="G301" s="167">
        <f t="shared" ref="G301:H301" si="82">G302+G303</f>
        <v>16665.6</v>
      </c>
      <c r="H301" s="167">
        <f t="shared" si="82"/>
        <v>0</v>
      </c>
      <c r="I301" s="317">
        <f t="shared" si="76"/>
        <v>0</v>
      </c>
    </row>
    <row r="302" spans="1:9">
      <c r="A302" s="162" t="s">
        <v>342</v>
      </c>
      <c r="B302" s="219" t="s">
        <v>774</v>
      </c>
      <c r="C302" s="220" t="s">
        <v>307</v>
      </c>
      <c r="D302" s="219" t="s">
        <v>223</v>
      </c>
      <c r="E302" s="219" t="s">
        <v>496</v>
      </c>
      <c r="F302" s="220">
        <v>111</v>
      </c>
      <c r="G302" s="167">
        <v>12800</v>
      </c>
      <c r="H302" s="314"/>
      <c r="I302" s="317">
        <f t="shared" si="76"/>
        <v>0</v>
      </c>
    </row>
    <row r="303" ht="22.5" spans="1:9">
      <c r="A303" s="170" t="s">
        <v>343</v>
      </c>
      <c r="B303" s="219" t="s">
        <v>774</v>
      </c>
      <c r="C303" s="220" t="s">
        <v>307</v>
      </c>
      <c r="D303" s="219" t="s">
        <v>223</v>
      </c>
      <c r="E303" s="219" t="s">
        <v>496</v>
      </c>
      <c r="F303" s="220">
        <v>119</v>
      </c>
      <c r="G303" s="167">
        <v>3865.6</v>
      </c>
      <c r="H303" s="314"/>
      <c r="I303" s="317">
        <f t="shared" si="76"/>
        <v>0</v>
      </c>
    </row>
    <row r="304" spans="1:9">
      <c r="A304" s="162" t="s">
        <v>255</v>
      </c>
      <c r="B304" s="219" t="s">
        <v>774</v>
      </c>
      <c r="C304" s="220" t="s">
        <v>307</v>
      </c>
      <c r="D304" s="219" t="s">
        <v>223</v>
      </c>
      <c r="E304" s="219" t="s">
        <v>496</v>
      </c>
      <c r="F304" s="220" t="s">
        <v>279</v>
      </c>
      <c r="G304" s="167">
        <f t="shared" ref="G304:H304" si="83">G305</f>
        <v>25</v>
      </c>
      <c r="H304" s="167">
        <f t="shared" si="83"/>
        <v>0</v>
      </c>
      <c r="I304" s="317">
        <f t="shared" si="76"/>
        <v>0</v>
      </c>
    </row>
    <row r="305" spans="1:9">
      <c r="A305" s="162" t="s">
        <v>256</v>
      </c>
      <c r="B305" s="219" t="s">
        <v>774</v>
      </c>
      <c r="C305" s="220" t="s">
        <v>307</v>
      </c>
      <c r="D305" s="219" t="s">
        <v>223</v>
      </c>
      <c r="E305" s="219" t="s">
        <v>496</v>
      </c>
      <c r="F305" s="220" t="s">
        <v>280</v>
      </c>
      <c r="G305" s="167">
        <f t="shared" ref="G305:H305" si="84">+G306</f>
        <v>25</v>
      </c>
      <c r="H305" s="167">
        <f t="shared" si="84"/>
        <v>0</v>
      </c>
      <c r="I305" s="317">
        <f t="shared" si="76"/>
        <v>0</v>
      </c>
    </row>
    <row r="306" spans="1:9">
      <c r="A306" s="228" t="s">
        <v>258</v>
      </c>
      <c r="B306" s="219" t="s">
        <v>774</v>
      </c>
      <c r="C306" s="220" t="s">
        <v>307</v>
      </c>
      <c r="D306" s="219" t="s">
        <v>223</v>
      </c>
      <c r="E306" s="219" t="s">
        <v>496</v>
      </c>
      <c r="F306" s="220" t="s">
        <v>259</v>
      </c>
      <c r="G306" s="167">
        <v>25</v>
      </c>
      <c r="H306" s="314"/>
      <c r="I306" s="317">
        <f t="shared" si="76"/>
        <v>0</v>
      </c>
    </row>
    <row r="307" ht="22.5" spans="1:9">
      <c r="A307" s="162" t="s">
        <v>490</v>
      </c>
      <c r="B307" s="219" t="s">
        <v>774</v>
      </c>
      <c r="C307" s="220" t="s">
        <v>307</v>
      </c>
      <c r="D307" s="219" t="s">
        <v>223</v>
      </c>
      <c r="E307" s="219" t="s">
        <v>491</v>
      </c>
      <c r="F307" s="220"/>
      <c r="G307" s="167">
        <f>G308+G311</f>
        <v>0</v>
      </c>
      <c r="H307" s="167">
        <f>H308+H311</f>
        <v>0</v>
      </c>
      <c r="I307" s="317" t="e">
        <f t="shared" si="76"/>
        <v>#DIV/0!</v>
      </c>
    </row>
    <row r="308" spans="1:9">
      <c r="A308" s="162" t="s">
        <v>255</v>
      </c>
      <c r="B308" s="219" t="s">
        <v>774</v>
      </c>
      <c r="C308" s="220" t="s">
        <v>307</v>
      </c>
      <c r="D308" s="219" t="s">
        <v>223</v>
      </c>
      <c r="E308" s="219" t="s">
        <v>491</v>
      </c>
      <c r="F308" s="220">
        <v>200</v>
      </c>
      <c r="G308" s="167">
        <f t="shared" ref="G308:H309" si="85">G309</f>
        <v>0</v>
      </c>
      <c r="H308" s="167">
        <f t="shared" si="85"/>
        <v>0</v>
      </c>
      <c r="I308" s="317" t="e">
        <f t="shared" si="76"/>
        <v>#DIV/0!</v>
      </c>
    </row>
    <row r="309" spans="1:9">
      <c r="A309" s="162" t="s">
        <v>256</v>
      </c>
      <c r="B309" s="219" t="s">
        <v>774</v>
      </c>
      <c r="C309" s="220" t="s">
        <v>307</v>
      </c>
      <c r="D309" s="219" t="s">
        <v>223</v>
      </c>
      <c r="E309" s="219" t="s">
        <v>491</v>
      </c>
      <c r="F309" s="220">
        <v>240</v>
      </c>
      <c r="G309" s="167">
        <f t="shared" si="85"/>
        <v>0</v>
      </c>
      <c r="H309" s="167">
        <f t="shared" si="85"/>
        <v>0</v>
      </c>
      <c r="I309" s="317" t="e">
        <f t="shared" si="76"/>
        <v>#DIV/0!</v>
      </c>
    </row>
    <row r="310" spans="1:9">
      <c r="A310" s="228" t="s">
        <v>258</v>
      </c>
      <c r="B310" s="219" t="s">
        <v>774</v>
      </c>
      <c r="C310" s="220" t="s">
        <v>307</v>
      </c>
      <c r="D310" s="219" t="s">
        <v>223</v>
      </c>
      <c r="E310" s="219" t="s">
        <v>491</v>
      </c>
      <c r="F310" s="220">
        <v>244</v>
      </c>
      <c r="G310" s="167"/>
      <c r="H310" s="314"/>
      <c r="I310" s="317" t="e">
        <f t="shared" si="76"/>
        <v>#DIV/0!</v>
      </c>
    </row>
    <row r="311" spans="1:9">
      <c r="A311" s="162" t="s">
        <v>479</v>
      </c>
      <c r="B311" s="219" t="s">
        <v>774</v>
      </c>
      <c r="C311" s="220" t="s">
        <v>307</v>
      </c>
      <c r="D311" s="219" t="s">
        <v>223</v>
      </c>
      <c r="E311" s="219" t="s">
        <v>491</v>
      </c>
      <c r="F311" s="220">
        <v>600</v>
      </c>
      <c r="G311" s="167">
        <f t="shared" ref="G311:H312" si="86">G312</f>
        <v>0</v>
      </c>
      <c r="H311" s="167">
        <f t="shared" si="86"/>
        <v>0</v>
      </c>
      <c r="I311" s="317" t="e">
        <f t="shared" si="76"/>
        <v>#DIV/0!</v>
      </c>
    </row>
    <row r="312" spans="1:9">
      <c r="A312" s="162" t="s">
        <v>481</v>
      </c>
      <c r="B312" s="219" t="s">
        <v>774</v>
      </c>
      <c r="C312" s="220" t="s">
        <v>307</v>
      </c>
      <c r="D312" s="219" t="s">
        <v>223</v>
      </c>
      <c r="E312" s="219" t="s">
        <v>491</v>
      </c>
      <c r="F312" s="220">
        <v>610</v>
      </c>
      <c r="G312" s="167">
        <f t="shared" si="86"/>
        <v>0</v>
      </c>
      <c r="H312" s="167">
        <f t="shared" si="86"/>
        <v>0</v>
      </c>
      <c r="I312" s="317" t="e">
        <f t="shared" si="76"/>
        <v>#DIV/0!</v>
      </c>
    </row>
    <row r="313" ht="22.5" spans="1:9">
      <c r="A313" s="162" t="s">
        <v>483</v>
      </c>
      <c r="B313" s="219" t="s">
        <v>774</v>
      </c>
      <c r="C313" s="220" t="s">
        <v>307</v>
      </c>
      <c r="D313" s="219" t="s">
        <v>223</v>
      </c>
      <c r="E313" s="219" t="s">
        <v>491</v>
      </c>
      <c r="F313" s="220">
        <v>611</v>
      </c>
      <c r="G313" s="167"/>
      <c r="H313" s="314"/>
      <c r="I313" s="317" t="e">
        <f t="shared" si="76"/>
        <v>#DIV/0!</v>
      </c>
    </row>
    <row r="314" ht="22.5" spans="1:9">
      <c r="A314" s="162" t="s">
        <v>497</v>
      </c>
      <c r="B314" s="219" t="s">
        <v>774</v>
      </c>
      <c r="C314" s="220" t="s">
        <v>307</v>
      </c>
      <c r="D314" s="219" t="s">
        <v>223</v>
      </c>
      <c r="E314" s="219" t="s">
        <v>498</v>
      </c>
      <c r="F314" s="220"/>
      <c r="G314" s="167">
        <f t="shared" ref="G314:H314" si="87">G315</f>
        <v>381</v>
      </c>
      <c r="H314" s="167">
        <f t="shared" si="87"/>
        <v>0</v>
      </c>
      <c r="I314" s="317">
        <f t="shared" si="76"/>
        <v>0</v>
      </c>
    </row>
    <row r="315" ht="22.5" spans="1:9">
      <c r="A315" s="252" t="s">
        <v>499</v>
      </c>
      <c r="B315" s="219" t="s">
        <v>774</v>
      </c>
      <c r="C315" s="220" t="s">
        <v>307</v>
      </c>
      <c r="D315" s="219" t="s">
        <v>223</v>
      </c>
      <c r="E315" s="219" t="s">
        <v>531</v>
      </c>
      <c r="F315" s="220"/>
      <c r="G315" s="167">
        <f t="shared" ref="G315:H315" si="88">G316+G319</f>
        <v>381</v>
      </c>
      <c r="H315" s="167">
        <f t="shared" si="88"/>
        <v>0</v>
      </c>
      <c r="I315" s="317">
        <f t="shared" si="76"/>
        <v>0</v>
      </c>
    </row>
    <row r="316" ht="33.75" spans="1:9">
      <c r="A316" s="162" t="s">
        <v>233</v>
      </c>
      <c r="B316" s="219" t="s">
        <v>774</v>
      </c>
      <c r="C316" s="220" t="s">
        <v>307</v>
      </c>
      <c r="D316" s="219" t="s">
        <v>223</v>
      </c>
      <c r="E316" s="219" t="s">
        <v>531</v>
      </c>
      <c r="F316" s="220">
        <v>100</v>
      </c>
      <c r="G316" s="167">
        <f t="shared" ref="G316:H316" si="89">G318</f>
        <v>50</v>
      </c>
      <c r="H316" s="167">
        <f t="shared" si="89"/>
        <v>0</v>
      </c>
      <c r="I316" s="317">
        <f t="shared" si="76"/>
        <v>0</v>
      </c>
    </row>
    <row r="317" spans="1:9">
      <c r="A317" s="162" t="s">
        <v>341</v>
      </c>
      <c r="B317" s="219" t="s">
        <v>774</v>
      </c>
      <c r="C317" s="220" t="s">
        <v>307</v>
      </c>
      <c r="D317" s="219" t="s">
        <v>223</v>
      </c>
      <c r="E317" s="219" t="s">
        <v>531</v>
      </c>
      <c r="F317" s="220">
        <v>110</v>
      </c>
      <c r="G317" s="167">
        <f t="shared" ref="G317:H317" si="90">G318</f>
        <v>50</v>
      </c>
      <c r="H317" s="167">
        <f t="shared" si="90"/>
        <v>0</v>
      </c>
      <c r="I317" s="317">
        <f t="shared" si="76"/>
        <v>0</v>
      </c>
    </row>
    <row r="318" spans="1:9">
      <c r="A318" s="228" t="s">
        <v>501</v>
      </c>
      <c r="B318" s="219" t="s">
        <v>774</v>
      </c>
      <c r="C318" s="220" t="s">
        <v>307</v>
      </c>
      <c r="D318" s="219" t="s">
        <v>223</v>
      </c>
      <c r="E318" s="219" t="s">
        <v>531</v>
      </c>
      <c r="F318" s="220">
        <v>112</v>
      </c>
      <c r="G318" s="167">
        <v>50</v>
      </c>
      <c r="H318" s="314"/>
      <c r="I318" s="317">
        <f t="shared" si="76"/>
        <v>0</v>
      </c>
    </row>
    <row r="319" spans="1:9">
      <c r="A319" s="162" t="s">
        <v>479</v>
      </c>
      <c r="B319" s="219" t="s">
        <v>774</v>
      </c>
      <c r="C319" s="220" t="s">
        <v>307</v>
      </c>
      <c r="D319" s="219" t="s">
        <v>223</v>
      </c>
      <c r="E319" s="219" t="s">
        <v>531</v>
      </c>
      <c r="F319" s="220">
        <v>600</v>
      </c>
      <c r="G319" s="167">
        <f t="shared" ref="G319:H320" si="91">G320</f>
        <v>331</v>
      </c>
      <c r="H319" s="167">
        <f t="shared" si="91"/>
        <v>0</v>
      </c>
      <c r="I319" s="317">
        <f t="shared" si="76"/>
        <v>0</v>
      </c>
    </row>
    <row r="320" spans="1:9">
      <c r="A320" s="162" t="s">
        <v>481</v>
      </c>
      <c r="B320" s="219" t="s">
        <v>774</v>
      </c>
      <c r="C320" s="220" t="s">
        <v>307</v>
      </c>
      <c r="D320" s="219" t="s">
        <v>223</v>
      </c>
      <c r="E320" s="219" t="s">
        <v>531</v>
      </c>
      <c r="F320" s="220">
        <v>610</v>
      </c>
      <c r="G320" s="167">
        <f t="shared" si="91"/>
        <v>331</v>
      </c>
      <c r="H320" s="167">
        <f t="shared" si="91"/>
        <v>0</v>
      </c>
      <c r="I320" s="317">
        <f t="shared" si="76"/>
        <v>0</v>
      </c>
    </row>
    <row r="321" ht="22.5" spans="1:9">
      <c r="A321" s="162" t="s">
        <v>483</v>
      </c>
      <c r="B321" s="219" t="s">
        <v>774</v>
      </c>
      <c r="C321" s="220" t="s">
        <v>307</v>
      </c>
      <c r="D321" s="219" t="s">
        <v>223</v>
      </c>
      <c r="E321" s="219" t="s">
        <v>531</v>
      </c>
      <c r="F321" s="220">
        <v>611</v>
      </c>
      <c r="G321" s="167">
        <v>331</v>
      </c>
      <c r="H321" s="314"/>
      <c r="I321" s="317">
        <f t="shared" si="76"/>
        <v>0</v>
      </c>
    </row>
    <row r="322" spans="1:11">
      <c r="A322" s="155" t="s">
        <v>502</v>
      </c>
      <c r="B322" s="217" t="s">
        <v>774</v>
      </c>
      <c r="C322" s="218" t="s">
        <v>307</v>
      </c>
      <c r="D322" s="217" t="s">
        <v>228</v>
      </c>
      <c r="E322" s="217" t="s">
        <v>225</v>
      </c>
      <c r="F322" s="218" t="s">
        <v>226</v>
      </c>
      <c r="G322" s="166">
        <f>G323+G389</f>
        <v>466468.46873</v>
      </c>
      <c r="H322" s="166">
        <f>H328+H332+H336+H340+H344+H348+H352+H385+H389+H377+H381</f>
        <v>229.2</v>
      </c>
      <c r="I322" s="317">
        <f t="shared" si="76"/>
        <v>0.000491351538988297</v>
      </c>
      <c r="J322" s="197">
        <v>466727.96873</v>
      </c>
      <c r="K322" s="226">
        <f>J322-G322</f>
        <v>259.500000000058</v>
      </c>
    </row>
    <row r="323" spans="1:11">
      <c r="A323" s="162" t="s">
        <v>503</v>
      </c>
      <c r="B323" s="219" t="s">
        <v>774</v>
      </c>
      <c r="C323" s="220" t="s">
        <v>307</v>
      </c>
      <c r="D323" s="219" t="s">
        <v>228</v>
      </c>
      <c r="E323" s="219" t="s">
        <v>504</v>
      </c>
      <c r="F323" s="220"/>
      <c r="G323" s="167">
        <f>G324+G328+G332+G336+G340+G344+G348+G352+G377+G381+G385</f>
        <v>465664.46873</v>
      </c>
      <c r="H323" s="167"/>
      <c r="I323" s="317"/>
      <c r="K323" s="226"/>
    </row>
    <row r="324" ht="22.5" spans="1:9">
      <c r="A324" s="162" t="s">
        <v>273</v>
      </c>
      <c r="B324" s="219" t="s">
        <v>774</v>
      </c>
      <c r="C324" s="220" t="s">
        <v>307</v>
      </c>
      <c r="D324" s="219" t="s">
        <v>228</v>
      </c>
      <c r="E324" s="219" t="s">
        <v>505</v>
      </c>
      <c r="F324" s="220"/>
      <c r="G324" s="167">
        <f t="shared" ref="G324:H326" si="92">G325</f>
        <v>0</v>
      </c>
      <c r="H324" s="167">
        <f t="shared" si="92"/>
        <v>0</v>
      </c>
      <c r="I324" s="317" t="e">
        <f t="shared" si="76"/>
        <v>#DIV/0!</v>
      </c>
    </row>
    <row r="325" spans="1:9">
      <c r="A325" s="162" t="s">
        <v>479</v>
      </c>
      <c r="B325" s="219" t="s">
        <v>774</v>
      </c>
      <c r="C325" s="220" t="s">
        <v>307</v>
      </c>
      <c r="D325" s="219" t="s">
        <v>228</v>
      </c>
      <c r="E325" s="219" t="s">
        <v>505</v>
      </c>
      <c r="F325" s="220">
        <v>600</v>
      </c>
      <c r="G325" s="167">
        <f t="shared" si="92"/>
        <v>0</v>
      </c>
      <c r="H325" s="167">
        <f t="shared" si="92"/>
        <v>0</v>
      </c>
      <c r="I325" s="317" t="e">
        <f t="shared" si="76"/>
        <v>#DIV/0!</v>
      </c>
    </row>
    <row r="326" spans="1:9">
      <c r="A326" s="162" t="s">
        <v>481</v>
      </c>
      <c r="B326" s="219" t="s">
        <v>774</v>
      </c>
      <c r="C326" s="220" t="s">
        <v>307</v>
      </c>
      <c r="D326" s="219" t="s">
        <v>228</v>
      </c>
      <c r="E326" s="219" t="s">
        <v>505</v>
      </c>
      <c r="F326" s="220">
        <v>610</v>
      </c>
      <c r="G326" s="167">
        <f t="shared" si="92"/>
        <v>0</v>
      </c>
      <c r="H326" s="167">
        <f t="shared" si="92"/>
        <v>0</v>
      </c>
      <c r="I326" s="317" t="e">
        <f t="shared" si="76"/>
        <v>#DIV/0!</v>
      </c>
    </row>
    <row r="327" ht="22.5" spans="1:9">
      <c r="A327" s="162" t="s">
        <v>483</v>
      </c>
      <c r="B327" s="219" t="s">
        <v>774</v>
      </c>
      <c r="C327" s="220" t="s">
        <v>307</v>
      </c>
      <c r="D327" s="219" t="s">
        <v>228</v>
      </c>
      <c r="E327" s="219" t="s">
        <v>505</v>
      </c>
      <c r="F327" s="220">
        <v>611</v>
      </c>
      <c r="G327" s="167"/>
      <c r="H327" s="314"/>
      <c r="I327" s="317" t="e">
        <f t="shared" si="76"/>
        <v>#DIV/0!</v>
      </c>
    </row>
    <row r="328" ht="22.5" spans="1:9">
      <c r="A328" s="170" t="s">
        <v>527</v>
      </c>
      <c r="B328" s="219" t="s">
        <v>774</v>
      </c>
      <c r="C328" s="220" t="s">
        <v>307</v>
      </c>
      <c r="D328" s="219" t="s">
        <v>228</v>
      </c>
      <c r="E328" s="219" t="s">
        <v>528</v>
      </c>
      <c r="F328" s="220"/>
      <c r="G328" s="167">
        <f t="shared" ref="G328:H330" si="93">G329</f>
        <v>986</v>
      </c>
      <c r="H328" s="167">
        <f t="shared" si="93"/>
        <v>0</v>
      </c>
      <c r="I328" s="317">
        <f t="shared" si="76"/>
        <v>0</v>
      </c>
    </row>
    <row r="329" spans="1:9">
      <c r="A329" s="162" t="s">
        <v>479</v>
      </c>
      <c r="B329" s="219" t="s">
        <v>774</v>
      </c>
      <c r="C329" s="220" t="s">
        <v>307</v>
      </c>
      <c r="D329" s="219" t="s">
        <v>228</v>
      </c>
      <c r="E329" s="219" t="s">
        <v>528</v>
      </c>
      <c r="F329" s="220" t="s">
        <v>480</v>
      </c>
      <c r="G329" s="167">
        <f t="shared" si="93"/>
        <v>986</v>
      </c>
      <c r="H329" s="167">
        <f t="shared" si="93"/>
        <v>0</v>
      </c>
      <c r="I329" s="317">
        <f t="shared" si="76"/>
        <v>0</v>
      </c>
    </row>
    <row r="330" spans="1:9">
      <c r="A330" s="162" t="s">
        <v>481</v>
      </c>
      <c r="B330" s="219" t="s">
        <v>774</v>
      </c>
      <c r="C330" s="220" t="s">
        <v>307</v>
      </c>
      <c r="D330" s="219" t="s">
        <v>228</v>
      </c>
      <c r="E330" s="219" t="s">
        <v>528</v>
      </c>
      <c r="F330" s="220" t="s">
        <v>482</v>
      </c>
      <c r="G330" s="167">
        <f t="shared" si="93"/>
        <v>986</v>
      </c>
      <c r="H330" s="167">
        <f t="shared" si="93"/>
        <v>0</v>
      </c>
      <c r="I330" s="317">
        <f t="shared" si="76"/>
        <v>0</v>
      </c>
    </row>
    <row r="331" spans="1:9">
      <c r="A331" s="170" t="s">
        <v>524</v>
      </c>
      <c r="B331" s="219" t="s">
        <v>774</v>
      </c>
      <c r="C331" s="220" t="s">
        <v>307</v>
      </c>
      <c r="D331" s="219" t="s">
        <v>228</v>
      </c>
      <c r="E331" s="219" t="s">
        <v>528</v>
      </c>
      <c r="F331" s="220">
        <v>612</v>
      </c>
      <c r="G331" s="167">
        <v>986</v>
      </c>
      <c r="H331" s="314"/>
      <c r="I331" s="317">
        <f t="shared" si="76"/>
        <v>0</v>
      </c>
    </row>
    <row r="332" ht="22.5" spans="1:9">
      <c r="A332" s="162" t="s">
        <v>490</v>
      </c>
      <c r="B332" s="219" t="s">
        <v>774</v>
      </c>
      <c r="C332" s="220" t="s">
        <v>307</v>
      </c>
      <c r="D332" s="219" t="s">
        <v>228</v>
      </c>
      <c r="E332" s="219" t="s">
        <v>521</v>
      </c>
      <c r="F332" s="220"/>
      <c r="G332" s="167">
        <f t="shared" ref="G332:H334" si="94">G333</f>
        <v>1405</v>
      </c>
      <c r="H332" s="167">
        <f t="shared" si="94"/>
        <v>229.2</v>
      </c>
      <c r="I332" s="317">
        <f t="shared" si="76"/>
        <v>0.163131672597865</v>
      </c>
    </row>
    <row r="333" spans="1:9">
      <c r="A333" s="162" t="s">
        <v>479</v>
      </c>
      <c r="B333" s="219" t="s">
        <v>774</v>
      </c>
      <c r="C333" s="220" t="s">
        <v>307</v>
      </c>
      <c r="D333" s="219" t="s">
        <v>228</v>
      </c>
      <c r="E333" s="219" t="s">
        <v>521</v>
      </c>
      <c r="F333" s="220">
        <v>600</v>
      </c>
      <c r="G333" s="167">
        <f t="shared" si="94"/>
        <v>1405</v>
      </c>
      <c r="H333" s="167">
        <f t="shared" si="94"/>
        <v>229.2</v>
      </c>
      <c r="I333" s="317">
        <f t="shared" si="76"/>
        <v>0.163131672597865</v>
      </c>
    </row>
    <row r="334" s="187" customFormat="1" ht="12" spans="1:9">
      <c r="A334" s="162" t="s">
        <v>481</v>
      </c>
      <c r="B334" s="219" t="s">
        <v>774</v>
      </c>
      <c r="C334" s="220" t="s">
        <v>307</v>
      </c>
      <c r="D334" s="219" t="s">
        <v>228</v>
      </c>
      <c r="E334" s="219" t="s">
        <v>521</v>
      </c>
      <c r="F334" s="220">
        <v>610</v>
      </c>
      <c r="G334" s="167">
        <f t="shared" si="94"/>
        <v>1405</v>
      </c>
      <c r="H334" s="167">
        <v>229.2</v>
      </c>
      <c r="I334" s="317">
        <f t="shared" si="76"/>
        <v>0.163131672597865</v>
      </c>
    </row>
    <row r="335" s="187" customFormat="1" ht="22.5" spans="1:9">
      <c r="A335" s="162" t="s">
        <v>483</v>
      </c>
      <c r="B335" s="219" t="s">
        <v>774</v>
      </c>
      <c r="C335" s="220" t="s">
        <v>307</v>
      </c>
      <c r="D335" s="219" t="s">
        <v>228</v>
      </c>
      <c r="E335" s="219" t="s">
        <v>521</v>
      </c>
      <c r="F335" s="220">
        <v>611</v>
      </c>
      <c r="G335" s="167">
        <v>1405</v>
      </c>
      <c r="H335" s="314"/>
      <c r="I335" s="317">
        <f t="shared" si="76"/>
        <v>0</v>
      </c>
    </row>
    <row r="336" ht="33.75" spans="1:9">
      <c r="A336" s="162" t="s">
        <v>158</v>
      </c>
      <c r="B336" s="219" t="s">
        <v>774</v>
      </c>
      <c r="C336" s="220" t="s">
        <v>307</v>
      </c>
      <c r="D336" s="219" t="s">
        <v>228</v>
      </c>
      <c r="E336" s="219" t="s">
        <v>520</v>
      </c>
      <c r="F336" s="220" t="s">
        <v>226</v>
      </c>
      <c r="G336" s="167">
        <f>G337</f>
        <v>404625</v>
      </c>
      <c r="H336" s="167">
        <f>H337</f>
        <v>0</v>
      </c>
      <c r="I336" s="317">
        <f t="shared" si="76"/>
        <v>0</v>
      </c>
    </row>
    <row r="337" spans="1:9">
      <c r="A337" s="162" t="s">
        <v>479</v>
      </c>
      <c r="B337" s="219" t="s">
        <v>774</v>
      </c>
      <c r="C337" s="220" t="s">
        <v>307</v>
      </c>
      <c r="D337" s="220" t="s">
        <v>228</v>
      </c>
      <c r="E337" s="219" t="s">
        <v>520</v>
      </c>
      <c r="F337" s="220" t="s">
        <v>480</v>
      </c>
      <c r="G337" s="167">
        <f t="shared" ref="G337:H338" si="95">G338</f>
        <v>404625</v>
      </c>
      <c r="H337" s="167">
        <f t="shared" si="95"/>
        <v>0</v>
      </c>
      <c r="I337" s="317">
        <f t="shared" si="76"/>
        <v>0</v>
      </c>
    </row>
    <row r="338" s="187" customFormat="1" ht="12" spans="1:9">
      <c r="A338" s="162" t="s">
        <v>481</v>
      </c>
      <c r="B338" s="219" t="s">
        <v>774</v>
      </c>
      <c r="C338" s="220" t="s">
        <v>307</v>
      </c>
      <c r="D338" s="220" t="s">
        <v>228</v>
      </c>
      <c r="E338" s="219" t="s">
        <v>520</v>
      </c>
      <c r="F338" s="220" t="s">
        <v>482</v>
      </c>
      <c r="G338" s="167">
        <f t="shared" si="95"/>
        <v>404625</v>
      </c>
      <c r="H338" s="167">
        <f t="shared" si="95"/>
        <v>0</v>
      </c>
      <c r="I338" s="317">
        <f t="shared" si="76"/>
        <v>0</v>
      </c>
    </row>
    <row r="339" s="187" customFormat="1" ht="22.5" spans="1:9">
      <c r="A339" s="162" t="s">
        <v>483</v>
      </c>
      <c r="B339" s="219" t="s">
        <v>774</v>
      </c>
      <c r="C339" s="220" t="s">
        <v>307</v>
      </c>
      <c r="D339" s="220" t="s">
        <v>228</v>
      </c>
      <c r="E339" s="219" t="s">
        <v>520</v>
      </c>
      <c r="F339" s="220" t="s">
        <v>484</v>
      </c>
      <c r="G339" s="167">
        <v>404625</v>
      </c>
      <c r="H339" s="314"/>
      <c r="I339" s="317">
        <f t="shared" si="76"/>
        <v>0</v>
      </c>
    </row>
    <row r="340" ht="33.75" spans="1:9">
      <c r="A340" s="162" t="s">
        <v>522</v>
      </c>
      <c r="B340" s="219" t="s">
        <v>774</v>
      </c>
      <c r="C340" s="220" t="s">
        <v>307</v>
      </c>
      <c r="D340" s="219" t="s">
        <v>228</v>
      </c>
      <c r="E340" s="219" t="s">
        <v>534</v>
      </c>
      <c r="F340" s="220"/>
      <c r="G340" s="167">
        <f t="shared" ref="G340:H342" si="96">G341</f>
        <v>0</v>
      </c>
      <c r="H340" s="167">
        <f t="shared" si="96"/>
        <v>0</v>
      </c>
      <c r="I340" s="317" t="e">
        <f t="shared" si="76"/>
        <v>#DIV/0!</v>
      </c>
    </row>
    <row r="341" spans="1:9">
      <c r="A341" s="162" t="s">
        <v>479</v>
      </c>
      <c r="B341" s="219" t="s">
        <v>774</v>
      </c>
      <c r="C341" s="220" t="s">
        <v>307</v>
      </c>
      <c r="D341" s="219" t="s">
        <v>228</v>
      </c>
      <c r="E341" s="219" t="s">
        <v>534</v>
      </c>
      <c r="F341" s="220" t="s">
        <v>480</v>
      </c>
      <c r="G341" s="167">
        <f t="shared" si="96"/>
        <v>0</v>
      </c>
      <c r="H341" s="167">
        <f t="shared" si="96"/>
        <v>0</v>
      </c>
      <c r="I341" s="317" t="e">
        <f t="shared" si="76"/>
        <v>#DIV/0!</v>
      </c>
    </row>
    <row r="342" s="187" customFormat="1" ht="12" spans="1:9">
      <c r="A342" s="162" t="s">
        <v>481</v>
      </c>
      <c r="B342" s="219" t="s">
        <v>774</v>
      </c>
      <c r="C342" s="220" t="s">
        <v>307</v>
      </c>
      <c r="D342" s="219" t="s">
        <v>228</v>
      </c>
      <c r="E342" s="219" t="s">
        <v>534</v>
      </c>
      <c r="F342" s="220" t="s">
        <v>482</v>
      </c>
      <c r="G342" s="167">
        <f t="shared" si="96"/>
        <v>0</v>
      </c>
      <c r="H342" s="167">
        <f t="shared" si="96"/>
        <v>0</v>
      </c>
      <c r="I342" s="317" t="e">
        <f t="shared" si="76"/>
        <v>#DIV/0!</v>
      </c>
    </row>
    <row r="343" s="187" customFormat="1" ht="12" spans="1:9">
      <c r="A343" s="162" t="s">
        <v>524</v>
      </c>
      <c r="B343" s="219" t="s">
        <v>774</v>
      </c>
      <c r="C343" s="220" t="s">
        <v>307</v>
      </c>
      <c r="D343" s="219" t="s">
        <v>228</v>
      </c>
      <c r="E343" s="219" t="s">
        <v>534</v>
      </c>
      <c r="F343" s="220">
        <v>612</v>
      </c>
      <c r="G343" s="167"/>
      <c r="H343" s="314"/>
      <c r="I343" s="317" t="e">
        <f t="shared" si="76"/>
        <v>#DIV/0!</v>
      </c>
    </row>
    <row r="344" ht="33.75" spans="1:9">
      <c r="A344" s="162" t="s">
        <v>775</v>
      </c>
      <c r="B344" s="219" t="s">
        <v>774</v>
      </c>
      <c r="C344" s="220" t="s">
        <v>307</v>
      </c>
      <c r="D344" s="219" t="s">
        <v>228</v>
      </c>
      <c r="E344" s="219" t="s">
        <v>535</v>
      </c>
      <c r="F344" s="220"/>
      <c r="G344" s="167">
        <f t="shared" ref="G344:H346" si="97">G345</f>
        <v>0</v>
      </c>
      <c r="H344" s="167">
        <f t="shared" si="97"/>
        <v>0</v>
      </c>
      <c r="I344" s="317" t="e">
        <f t="shared" si="76"/>
        <v>#DIV/0!</v>
      </c>
    </row>
    <row r="345" spans="1:9">
      <c r="A345" s="162" t="s">
        <v>479</v>
      </c>
      <c r="B345" s="219" t="s">
        <v>774</v>
      </c>
      <c r="C345" s="220" t="s">
        <v>307</v>
      </c>
      <c r="D345" s="219" t="s">
        <v>228</v>
      </c>
      <c r="E345" s="219" t="s">
        <v>535</v>
      </c>
      <c r="F345" s="220" t="s">
        <v>480</v>
      </c>
      <c r="G345" s="167">
        <f t="shared" si="97"/>
        <v>0</v>
      </c>
      <c r="H345" s="167">
        <f t="shared" si="97"/>
        <v>0</v>
      </c>
      <c r="I345" s="317" t="e">
        <f t="shared" si="76"/>
        <v>#DIV/0!</v>
      </c>
    </row>
    <row r="346" s="187" customFormat="1" ht="12" spans="1:9">
      <c r="A346" s="162" t="s">
        <v>481</v>
      </c>
      <c r="B346" s="219" t="s">
        <v>774</v>
      </c>
      <c r="C346" s="220" t="s">
        <v>307</v>
      </c>
      <c r="D346" s="219" t="s">
        <v>228</v>
      </c>
      <c r="E346" s="219" t="s">
        <v>535</v>
      </c>
      <c r="F346" s="220" t="s">
        <v>482</v>
      </c>
      <c r="G346" s="167">
        <f t="shared" si="97"/>
        <v>0</v>
      </c>
      <c r="H346" s="167">
        <f t="shared" si="97"/>
        <v>0</v>
      </c>
      <c r="I346" s="317" t="e">
        <f t="shared" si="76"/>
        <v>#DIV/0!</v>
      </c>
    </row>
    <row r="347" s="187" customFormat="1" ht="12" spans="1:9">
      <c r="A347" s="162" t="s">
        <v>524</v>
      </c>
      <c r="B347" s="219" t="s">
        <v>774</v>
      </c>
      <c r="C347" s="220" t="s">
        <v>307</v>
      </c>
      <c r="D347" s="219" t="s">
        <v>228</v>
      </c>
      <c r="E347" s="219" t="s">
        <v>535</v>
      </c>
      <c r="F347" s="220">
        <v>612</v>
      </c>
      <c r="G347" s="167"/>
      <c r="H347" s="314"/>
      <c r="I347" s="317" t="e">
        <f t="shared" si="76"/>
        <v>#DIV/0!</v>
      </c>
    </row>
    <row r="348" ht="22.5" spans="1:9">
      <c r="A348" s="162" t="s">
        <v>128</v>
      </c>
      <c r="B348" s="219" t="s">
        <v>774</v>
      </c>
      <c r="C348" s="220" t="s">
        <v>307</v>
      </c>
      <c r="D348" s="219" t="s">
        <v>228</v>
      </c>
      <c r="E348" s="219" t="s">
        <v>526</v>
      </c>
      <c r="F348" s="220"/>
      <c r="G348" s="167">
        <f t="shared" ref="G348:H350" si="98">G349</f>
        <v>10300.1</v>
      </c>
      <c r="H348" s="167">
        <f t="shared" si="98"/>
        <v>0</v>
      </c>
      <c r="I348" s="317">
        <f t="shared" si="76"/>
        <v>0</v>
      </c>
    </row>
    <row r="349" spans="1:9">
      <c r="A349" s="162" t="s">
        <v>479</v>
      </c>
      <c r="B349" s="219" t="s">
        <v>774</v>
      </c>
      <c r="C349" s="220" t="s">
        <v>307</v>
      </c>
      <c r="D349" s="219" t="s">
        <v>228</v>
      </c>
      <c r="E349" s="219" t="s">
        <v>526</v>
      </c>
      <c r="F349" s="220" t="s">
        <v>480</v>
      </c>
      <c r="G349" s="167">
        <f t="shared" si="98"/>
        <v>10300.1</v>
      </c>
      <c r="H349" s="167">
        <f t="shared" si="98"/>
        <v>0</v>
      </c>
      <c r="I349" s="317">
        <f t="shared" si="76"/>
        <v>0</v>
      </c>
    </row>
    <row r="350" s="187" customFormat="1" ht="12" spans="1:9">
      <c r="A350" s="162" t="s">
        <v>481</v>
      </c>
      <c r="B350" s="219" t="s">
        <v>774</v>
      </c>
      <c r="C350" s="220" t="s">
        <v>307</v>
      </c>
      <c r="D350" s="219" t="s">
        <v>228</v>
      </c>
      <c r="E350" s="219" t="s">
        <v>526</v>
      </c>
      <c r="F350" s="220" t="s">
        <v>482</v>
      </c>
      <c r="G350" s="167">
        <f t="shared" si="98"/>
        <v>10300.1</v>
      </c>
      <c r="H350" s="167">
        <f t="shared" si="98"/>
        <v>0</v>
      </c>
      <c r="I350" s="317">
        <f t="shared" si="76"/>
        <v>0</v>
      </c>
    </row>
    <row r="351" s="187" customFormat="1" ht="12" spans="1:9">
      <c r="A351" s="170" t="s">
        <v>524</v>
      </c>
      <c r="B351" s="219" t="s">
        <v>774</v>
      </c>
      <c r="C351" s="220" t="s">
        <v>307</v>
      </c>
      <c r="D351" s="219" t="s">
        <v>228</v>
      </c>
      <c r="E351" s="219" t="s">
        <v>526</v>
      </c>
      <c r="F351" s="220">
        <v>612</v>
      </c>
      <c r="G351" s="167">
        <v>10300.1</v>
      </c>
      <c r="H351" s="314"/>
      <c r="I351" s="317">
        <f t="shared" ref="I351:I414" si="99">H351/G351*1</f>
        <v>0</v>
      </c>
    </row>
    <row r="352" ht="33.75" spans="1:9">
      <c r="A352" s="170" t="s">
        <v>506</v>
      </c>
      <c r="B352" s="219" t="s">
        <v>774</v>
      </c>
      <c r="C352" s="220" t="s">
        <v>307</v>
      </c>
      <c r="D352" s="219" t="s">
        <v>228</v>
      </c>
      <c r="E352" s="219" t="s">
        <v>507</v>
      </c>
      <c r="F352" s="220"/>
      <c r="G352" s="167">
        <f>G353+G357+G361+G365+G369+G373</f>
        <v>16228.96873</v>
      </c>
      <c r="H352" s="167">
        <f>H353+H357+H361+H365+H369+H373</f>
        <v>0</v>
      </c>
      <c r="I352" s="317">
        <f t="shared" si="99"/>
        <v>0</v>
      </c>
    </row>
    <row r="353" ht="33.75" spans="1:9">
      <c r="A353" s="170" t="s">
        <v>508</v>
      </c>
      <c r="B353" s="219" t="s">
        <v>774</v>
      </c>
      <c r="C353" s="220" t="s">
        <v>307</v>
      </c>
      <c r="D353" s="219" t="s">
        <v>228</v>
      </c>
      <c r="E353" s="219" t="s">
        <v>509</v>
      </c>
      <c r="F353" s="220"/>
      <c r="G353" s="167">
        <f t="shared" ref="G353:H355" si="100">G354</f>
        <v>3299.802</v>
      </c>
      <c r="H353" s="167">
        <f t="shared" si="100"/>
        <v>0</v>
      </c>
      <c r="I353" s="317">
        <f t="shared" si="99"/>
        <v>0</v>
      </c>
    </row>
    <row r="354" s="187" customFormat="1" ht="12" spans="1:9">
      <c r="A354" s="162" t="s">
        <v>479</v>
      </c>
      <c r="B354" s="219" t="s">
        <v>774</v>
      </c>
      <c r="C354" s="220" t="s">
        <v>307</v>
      </c>
      <c r="D354" s="219" t="s">
        <v>228</v>
      </c>
      <c r="E354" s="219" t="s">
        <v>509</v>
      </c>
      <c r="F354" s="220">
        <v>600</v>
      </c>
      <c r="G354" s="167">
        <f t="shared" si="100"/>
        <v>3299.802</v>
      </c>
      <c r="H354" s="167">
        <f t="shared" si="100"/>
        <v>0</v>
      </c>
      <c r="I354" s="317">
        <f t="shared" si="99"/>
        <v>0</v>
      </c>
    </row>
    <row r="355" s="187" customFormat="1" ht="12" spans="1:9">
      <c r="A355" s="162" t="s">
        <v>481</v>
      </c>
      <c r="B355" s="219" t="s">
        <v>774</v>
      </c>
      <c r="C355" s="220" t="s">
        <v>307</v>
      </c>
      <c r="D355" s="219" t="s">
        <v>228</v>
      </c>
      <c r="E355" s="219" t="s">
        <v>509</v>
      </c>
      <c r="F355" s="220">
        <v>610</v>
      </c>
      <c r="G355" s="167">
        <f t="shared" si="100"/>
        <v>3299.802</v>
      </c>
      <c r="H355" s="167">
        <f t="shared" si="100"/>
        <v>0</v>
      </c>
      <c r="I355" s="317">
        <f t="shared" si="99"/>
        <v>0</v>
      </c>
    </row>
    <row r="356" s="187" customFormat="1" ht="22.5" spans="1:9">
      <c r="A356" s="162" t="s">
        <v>483</v>
      </c>
      <c r="B356" s="219" t="s">
        <v>774</v>
      </c>
      <c r="C356" s="220" t="s">
        <v>307</v>
      </c>
      <c r="D356" s="219" t="s">
        <v>228</v>
      </c>
      <c r="E356" s="219" t="s">
        <v>509</v>
      </c>
      <c r="F356" s="220">
        <v>611</v>
      </c>
      <c r="G356" s="167">
        <f>3419.802-120</f>
        <v>3299.802</v>
      </c>
      <c r="H356" s="319"/>
      <c r="I356" s="317">
        <f t="shared" si="99"/>
        <v>0</v>
      </c>
    </row>
    <row r="357" s="187" customFormat="1" ht="33.75" spans="1:9">
      <c r="A357" s="170" t="s">
        <v>510</v>
      </c>
      <c r="B357" s="219" t="s">
        <v>774</v>
      </c>
      <c r="C357" s="220" t="s">
        <v>307</v>
      </c>
      <c r="D357" s="219" t="s">
        <v>228</v>
      </c>
      <c r="E357" s="219" t="s">
        <v>511</v>
      </c>
      <c r="F357" s="220"/>
      <c r="G357" s="167">
        <f t="shared" ref="G357:H359" si="101">G358</f>
        <v>2718.571</v>
      </c>
      <c r="H357" s="167">
        <f t="shared" si="101"/>
        <v>0</v>
      </c>
      <c r="I357" s="317">
        <f t="shared" si="99"/>
        <v>0</v>
      </c>
    </row>
    <row r="358" s="187" customFormat="1" ht="12" spans="1:9">
      <c r="A358" s="162" t="s">
        <v>479</v>
      </c>
      <c r="B358" s="219" t="s">
        <v>774</v>
      </c>
      <c r="C358" s="220" t="s">
        <v>307</v>
      </c>
      <c r="D358" s="219" t="s">
        <v>228</v>
      </c>
      <c r="E358" s="219" t="s">
        <v>511</v>
      </c>
      <c r="F358" s="220">
        <v>600</v>
      </c>
      <c r="G358" s="167">
        <f t="shared" si="101"/>
        <v>2718.571</v>
      </c>
      <c r="H358" s="167">
        <f t="shared" si="101"/>
        <v>0</v>
      </c>
      <c r="I358" s="317">
        <f t="shared" si="99"/>
        <v>0</v>
      </c>
    </row>
    <row r="359" s="187" customFormat="1" ht="12" spans="1:9">
      <c r="A359" s="162" t="s">
        <v>481</v>
      </c>
      <c r="B359" s="219" t="s">
        <v>774</v>
      </c>
      <c r="C359" s="220" t="s">
        <v>307</v>
      </c>
      <c r="D359" s="219" t="s">
        <v>228</v>
      </c>
      <c r="E359" s="219" t="s">
        <v>511</v>
      </c>
      <c r="F359" s="220">
        <v>610</v>
      </c>
      <c r="G359" s="167">
        <f t="shared" si="101"/>
        <v>2718.571</v>
      </c>
      <c r="H359" s="167">
        <f t="shared" si="101"/>
        <v>0</v>
      </c>
      <c r="I359" s="317">
        <f t="shared" si="99"/>
        <v>0</v>
      </c>
    </row>
    <row r="360" ht="22.5" spans="1:9">
      <c r="A360" s="162" t="s">
        <v>483</v>
      </c>
      <c r="B360" s="219" t="s">
        <v>774</v>
      </c>
      <c r="C360" s="220" t="s">
        <v>307</v>
      </c>
      <c r="D360" s="219" t="s">
        <v>228</v>
      </c>
      <c r="E360" s="219" t="s">
        <v>511</v>
      </c>
      <c r="F360" s="220">
        <v>611</v>
      </c>
      <c r="G360" s="167">
        <v>2718.571</v>
      </c>
      <c r="H360" s="319"/>
      <c r="I360" s="317">
        <f t="shared" si="99"/>
        <v>0</v>
      </c>
    </row>
    <row r="361" ht="33.75" spans="1:9">
      <c r="A361" s="170" t="s">
        <v>512</v>
      </c>
      <c r="B361" s="219" t="s">
        <v>774</v>
      </c>
      <c r="C361" s="220" t="s">
        <v>307</v>
      </c>
      <c r="D361" s="219" t="s">
        <v>228</v>
      </c>
      <c r="E361" s="219" t="s">
        <v>513</v>
      </c>
      <c r="F361" s="220"/>
      <c r="G361" s="167">
        <f t="shared" ref="G361:H363" si="102">G362</f>
        <v>2257.736</v>
      </c>
      <c r="H361" s="167">
        <f t="shared" si="102"/>
        <v>0</v>
      </c>
      <c r="I361" s="317">
        <f t="shared" si="99"/>
        <v>0</v>
      </c>
    </row>
    <row r="362" spans="1:9">
      <c r="A362" s="162" t="s">
        <v>479</v>
      </c>
      <c r="B362" s="219" t="s">
        <v>774</v>
      </c>
      <c r="C362" s="220" t="s">
        <v>307</v>
      </c>
      <c r="D362" s="219" t="s">
        <v>228</v>
      </c>
      <c r="E362" s="219" t="s">
        <v>513</v>
      </c>
      <c r="F362" s="220">
        <v>600</v>
      </c>
      <c r="G362" s="167">
        <f t="shared" si="102"/>
        <v>2257.736</v>
      </c>
      <c r="H362" s="167">
        <f t="shared" si="102"/>
        <v>0</v>
      </c>
      <c r="I362" s="317">
        <f t="shared" si="99"/>
        <v>0</v>
      </c>
    </row>
    <row r="363" spans="1:9">
      <c r="A363" s="162" t="s">
        <v>481</v>
      </c>
      <c r="B363" s="219" t="s">
        <v>774</v>
      </c>
      <c r="C363" s="220" t="s">
        <v>307</v>
      </c>
      <c r="D363" s="219" t="s">
        <v>228</v>
      </c>
      <c r="E363" s="219" t="s">
        <v>513</v>
      </c>
      <c r="F363" s="220">
        <v>610</v>
      </c>
      <c r="G363" s="167">
        <f t="shared" si="102"/>
        <v>2257.736</v>
      </c>
      <c r="H363" s="167">
        <f t="shared" si="102"/>
        <v>0</v>
      </c>
      <c r="I363" s="317">
        <f t="shared" si="99"/>
        <v>0</v>
      </c>
    </row>
    <row r="364" ht="22.5" spans="1:9">
      <c r="A364" s="162" t="s">
        <v>483</v>
      </c>
      <c r="B364" s="219" t="s">
        <v>774</v>
      </c>
      <c r="C364" s="220" t="s">
        <v>307</v>
      </c>
      <c r="D364" s="219" t="s">
        <v>228</v>
      </c>
      <c r="E364" s="219" t="s">
        <v>513</v>
      </c>
      <c r="F364" s="220">
        <v>611</v>
      </c>
      <c r="G364" s="167">
        <v>2257.736</v>
      </c>
      <c r="H364" s="319"/>
      <c r="I364" s="317">
        <f t="shared" si="99"/>
        <v>0</v>
      </c>
    </row>
    <row r="365" ht="33.75" spans="1:9">
      <c r="A365" s="170" t="s">
        <v>514</v>
      </c>
      <c r="B365" s="219" t="s">
        <v>774</v>
      </c>
      <c r="C365" s="220" t="s">
        <v>307</v>
      </c>
      <c r="D365" s="219" t="s">
        <v>228</v>
      </c>
      <c r="E365" s="219" t="s">
        <v>515</v>
      </c>
      <c r="F365" s="220"/>
      <c r="G365" s="167">
        <f t="shared" ref="G365:H367" si="103">G366</f>
        <v>2542.206</v>
      </c>
      <c r="H365" s="167">
        <f t="shared" si="103"/>
        <v>0</v>
      </c>
      <c r="I365" s="317">
        <f t="shared" si="99"/>
        <v>0</v>
      </c>
    </row>
    <row r="366" spans="1:9">
      <c r="A366" s="162" t="s">
        <v>479</v>
      </c>
      <c r="B366" s="219" t="s">
        <v>774</v>
      </c>
      <c r="C366" s="220" t="s">
        <v>307</v>
      </c>
      <c r="D366" s="219" t="s">
        <v>228</v>
      </c>
      <c r="E366" s="219" t="s">
        <v>515</v>
      </c>
      <c r="F366" s="220">
        <v>600</v>
      </c>
      <c r="G366" s="167">
        <f t="shared" si="103"/>
        <v>2542.206</v>
      </c>
      <c r="H366" s="167">
        <f t="shared" si="103"/>
        <v>0</v>
      </c>
      <c r="I366" s="317">
        <f t="shared" si="99"/>
        <v>0</v>
      </c>
    </row>
    <row r="367" spans="1:9">
      <c r="A367" s="162" t="s">
        <v>481</v>
      </c>
      <c r="B367" s="219" t="s">
        <v>774</v>
      </c>
      <c r="C367" s="220" t="s">
        <v>307</v>
      </c>
      <c r="D367" s="219" t="s">
        <v>228</v>
      </c>
      <c r="E367" s="219" t="s">
        <v>515</v>
      </c>
      <c r="F367" s="220">
        <v>610</v>
      </c>
      <c r="G367" s="167">
        <f t="shared" si="103"/>
        <v>2542.206</v>
      </c>
      <c r="H367" s="167">
        <f t="shared" si="103"/>
        <v>0</v>
      </c>
      <c r="I367" s="317">
        <f t="shared" si="99"/>
        <v>0</v>
      </c>
    </row>
    <row r="368" ht="22.5" spans="1:9">
      <c r="A368" s="162" t="s">
        <v>483</v>
      </c>
      <c r="B368" s="219" t="s">
        <v>774</v>
      </c>
      <c r="C368" s="220" t="s">
        <v>307</v>
      </c>
      <c r="D368" s="219" t="s">
        <v>228</v>
      </c>
      <c r="E368" s="219" t="s">
        <v>515</v>
      </c>
      <c r="F368" s="220">
        <v>611</v>
      </c>
      <c r="G368" s="167">
        <f>2622.206-80</f>
        <v>2542.206</v>
      </c>
      <c r="H368" s="319"/>
      <c r="I368" s="317">
        <f t="shared" si="99"/>
        <v>0</v>
      </c>
    </row>
    <row r="369" ht="33.75" spans="1:9">
      <c r="A369" s="170" t="s">
        <v>516</v>
      </c>
      <c r="B369" s="219" t="s">
        <v>774</v>
      </c>
      <c r="C369" s="220" t="s">
        <v>307</v>
      </c>
      <c r="D369" s="219" t="s">
        <v>228</v>
      </c>
      <c r="E369" s="219" t="s">
        <v>517</v>
      </c>
      <c r="F369" s="220"/>
      <c r="G369" s="167">
        <f t="shared" ref="G369:H371" si="104">G370</f>
        <v>3367.816</v>
      </c>
      <c r="H369" s="167">
        <f t="shared" si="104"/>
        <v>0</v>
      </c>
      <c r="I369" s="317">
        <f t="shared" si="99"/>
        <v>0</v>
      </c>
    </row>
    <row r="370" spans="1:9">
      <c r="A370" s="162" t="s">
        <v>479</v>
      </c>
      <c r="B370" s="219" t="s">
        <v>774</v>
      </c>
      <c r="C370" s="220" t="s">
        <v>307</v>
      </c>
      <c r="D370" s="219" t="s">
        <v>228</v>
      </c>
      <c r="E370" s="219" t="s">
        <v>517</v>
      </c>
      <c r="F370" s="220">
        <v>600</v>
      </c>
      <c r="G370" s="167">
        <f t="shared" si="104"/>
        <v>3367.816</v>
      </c>
      <c r="H370" s="167">
        <f t="shared" si="104"/>
        <v>0</v>
      </c>
      <c r="I370" s="317">
        <f t="shared" si="99"/>
        <v>0</v>
      </c>
    </row>
    <row r="371" spans="1:9">
      <c r="A371" s="162" t="s">
        <v>481</v>
      </c>
      <c r="B371" s="219" t="s">
        <v>774</v>
      </c>
      <c r="C371" s="220" t="s">
        <v>307</v>
      </c>
      <c r="D371" s="219" t="s">
        <v>228</v>
      </c>
      <c r="E371" s="219" t="s">
        <v>517</v>
      </c>
      <c r="F371" s="220">
        <v>610</v>
      </c>
      <c r="G371" s="167">
        <f t="shared" si="104"/>
        <v>3367.816</v>
      </c>
      <c r="H371" s="167">
        <f t="shared" si="104"/>
        <v>0</v>
      </c>
      <c r="I371" s="317">
        <f t="shared" si="99"/>
        <v>0</v>
      </c>
    </row>
    <row r="372" ht="22.5" spans="1:9">
      <c r="A372" s="162" t="s">
        <v>483</v>
      </c>
      <c r="B372" s="219" t="s">
        <v>774</v>
      </c>
      <c r="C372" s="220" t="s">
        <v>307</v>
      </c>
      <c r="D372" s="219" t="s">
        <v>228</v>
      </c>
      <c r="E372" s="219" t="s">
        <v>517</v>
      </c>
      <c r="F372" s="220">
        <v>611</v>
      </c>
      <c r="G372" s="167">
        <f>3427.316-59.5</f>
        <v>3367.816</v>
      </c>
      <c r="H372" s="319"/>
      <c r="I372" s="317">
        <f t="shared" si="99"/>
        <v>0</v>
      </c>
    </row>
    <row r="373" ht="33.75" spans="1:9">
      <c r="A373" s="170" t="s">
        <v>518</v>
      </c>
      <c r="B373" s="219" t="s">
        <v>774</v>
      </c>
      <c r="C373" s="220" t="s">
        <v>307</v>
      </c>
      <c r="D373" s="219" t="s">
        <v>228</v>
      </c>
      <c r="E373" s="219" t="s">
        <v>519</v>
      </c>
      <c r="F373" s="220"/>
      <c r="G373" s="167">
        <f t="shared" ref="G373:H375" si="105">G374</f>
        <v>2042.83773</v>
      </c>
      <c r="H373" s="167">
        <f t="shared" si="105"/>
        <v>0</v>
      </c>
      <c r="I373" s="317">
        <f t="shared" si="99"/>
        <v>0</v>
      </c>
    </row>
    <row r="374" spans="1:9">
      <c r="A374" s="162" t="s">
        <v>479</v>
      </c>
      <c r="B374" s="219" t="s">
        <v>774</v>
      </c>
      <c r="C374" s="220" t="s">
        <v>307</v>
      </c>
      <c r="D374" s="219" t="s">
        <v>228</v>
      </c>
      <c r="E374" s="219" t="s">
        <v>519</v>
      </c>
      <c r="F374" s="220">
        <v>600</v>
      </c>
      <c r="G374" s="167">
        <f t="shared" si="105"/>
        <v>2042.83773</v>
      </c>
      <c r="H374" s="167">
        <f t="shared" si="105"/>
        <v>0</v>
      </c>
      <c r="I374" s="317">
        <f t="shared" si="99"/>
        <v>0</v>
      </c>
    </row>
    <row r="375" spans="1:9">
      <c r="A375" s="162" t="s">
        <v>481</v>
      </c>
      <c r="B375" s="219" t="s">
        <v>774</v>
      </c>
      <c r="C375" s="220" t="s">
        <v>307</v>
      </c>
      <c r="D375" s="219" t="s">
        <v>228</v>
      </c>
      <c r="E375" s="219" t="s">
        <v>519</v>
      </c>
      <c r="F375" s="220">
        <v>610</v>
      </c>
      <c r="G375" s="167">
        <f t="shared" si="105"/>
        <v>2042.83773</v>
      </c>
      <c r="H375" s="167">
        <f t="shared" si="105"/>
        <v>0</v>
      </c>
      <c r="I375" s="317">
        <f t="shared" si="99"/>
        <v>0</v>
      </c>
    </row>
    <row r="376" ht="22.5" spans="1:9">
      <c r="A376" s="162" t="s">
        <v>483</v>
      </c>
      <c r="B376" s="219" t="s">
        <v>774</v>
      </c>
      <c r="C376" s="220" t="s">
        <v>307</v>
      </c>
      <c r="D376" s="219" t="s">
        <v>228</v>
      </c>
      <c r="E376" s="219" t="s">
        <v>519</v>
      </c>
      <c r="F376" s="220">
        <v>611</v>
      </c>
      <c r="G376" s="167">
        <v>2042.83773</v>
      </c>
      <c r="H376" s="319"/>
      <c r="I376" s="317">
        <f t="shared" si="99"/>
        <v>0</v>
      </c>
    </row>
    <row r="377" ht="33.75" spans="1:9">
      <c r="A377" s="162" t="s">
        <v>775</v>
      </c>
      <c r="B377" s="219" t="s">
        <v>774</v>
      </c>
      <c r="C377" s="220" t="s">
        <v>307</v>
      </c>
      <c r="D377" s="219" t="s">
        <v>228</v>
      </c>
      <c r="E377" s="219" t="s">
        <v>523</v>
      </c>
      <c r="F377" s="220"/>
      <c r="G377" s="167">
        <f t="shared" ref="G377:H379" si="106">G378</f>
        <v>804</v>
      </c>
      <c r="H377" s="167">
        <f>H378</f>
        <v>0</v>
      </c>
      <c r="I377" s="317">
        <f t="shared" si="99"/>
        <v>0</v>
      </c>
    </row>
    <row r="378" spans="1:9">
      <c r="A378" s="162" t="s">
        <v>479</v>
      </c>
      <c r="B378" s="219" t="s">
        <v>774</v>
      </c>
      <c r="C378" s="220" t="s">
        <v>307</v>
      </c>
      <c r="D378" s="219" t="s">
        <v>228</v>
      </c>
      <c r="E378" s="219" t="s">
        <v>523</v>
      </c>
      <c r="F378" s="220">
        <v>600</v>
      </c>
      <c r="G378" s="167">
        <f t="shared" si="106"/>
        <v>804</v>
      </c>
      <c r="H378" s="167">
        <f t="shared" si="106"/>
        <v>0</v>
      </c>
      <c r="I378" s="317">
        <f t="shared" si="99"/>
        <v>0</v>
      </c>
    </row>
    <row r="379" spans="1:9">
      <c r="A379" s="162" t="s">
        <v>481</v>
      </c>
      <c r="B379" s="219" t="s">
        <v>774</v>
      </c>
      <c r="C379" s="220" t="s">
        <v>307</v>
      </c>
      <c r="D379" s="219" t="s">
        <v>228</v>
      </c>
      <c r="E379" s="219" t="s">
        <v>523</v>
      </c>
      <c r="F379" s="220">
        <v>610</v>
      </c>
      <c r="G379" s="167">
        <f t="shared" si="106"/>
        <v>804</v>
      </c>
      <c r="H379" s="167">
        <f t="shared" si="106"/>
        <v>0</v>
      </c>
      <c r="I379" s="317">
        <f t="shared" si="99"/>
        <v>0</v>
      </c>
    </row>
    <row r="380" spans="1:9">
      <c r="A380" s="162" t="s">
        <v>524</v>
      </c>
      <c r="B380" s="219" t="s">
        <v>774</v>
      </c>
      <c r="C380" s="220" t="s">
        <v>307</v>
      </c>
      <c r="D380" s="219" t="s">
        <v>228</v>
      </c>
      <c r="E380" s="219" t="s">
        <v>523</v>
      </c>
      <c r="F380" s="220">
        <v>612</v>
      </c>
      <c r="G380" s="167">
        <v>804</v>
      </c>
      <c r="H380" s="319"/>
      <c r="I380" s="317">
        <f t="shared" si="99"/>
        <v>0</v>
      </c>
    </row>
    <row r="381" ht="33.75" spans="1:9">
      <c r="A381" s="162" t="s">
        <v>522</v>
      </c>
      <c r="B381" s="219" t="s">
        <v>774</v>
      </c>
      <c r="C381" s="220" t="s">
        <v>307</v>
      </c>
      <c r="D381" s="219" t="s">
        <v>228</v>
      </c>
      <c r="E381" s="219" t="s">
        <v>525</v>
      </c>
      <c r="F381" s="220"/>
      <c r="G381" s="167">
        <f t="shared" ref="G381:H383" si="107">G382</f>
        <v>29685.6</v>
      </c>
      <c r="H381" s="167">
        <f t="shared" si="107"/>
        <v>0</v>
      </c>
      <c r="I381" s="317">
        <f t="shared" si="99"/>
        <v>0</v>
      </c>
    </row>
    <row r="382" spans="1:9">
      <c r="A382" s="162" t="s">
        <v>479</v>
      </c>
      <c r="B382" s="219" t="s">
        <v>774</v>
      </c>
      <c r="C382" s="220" t="s">
        <v>307</v>
      </c>
      <c r="D382" s="219" t="s">
        <v>228</v>
      </c>
      <c r="E382" s="219" t="s">
        <v>525</v>
      </c>
      <c r="F382" s="220" t="s">
        <v>480</v>
      </c>
      <c r="G382" s="167">
        <f t="shared" si="107"/>
        <v>29685.6</v>
      </c>
      <c r="H382" s="167">
        <f t="shared" si="107"/>
        <v>0</v>
      </c>
      <c r="I382" s="317">
        <f t="shared" si="99"/>
        <v>0</v>
      </c>
    </row>
    <row r="383" spans="1:9">
      <c r="A383" s="162" t="s">
        <v>481</v>
      </c>
      <c r="B383" s="219" t="s">
        <v>774</v>
      </c>
      <c r="C383" s="220" t="s">
        <v>307</v>
      </c>
      <c r="D383" s="219" t="s">
        <v>228</v>
      </c>
      <c r="E383" s="219" t="s">
        <v>525</v>
      </c>
      <c r="F383" s="220" t="s">
        <v>482</v>
      </c>
      <c r="G383" s="167">
        <f t="shared" si="107"/>
        <v>29685.6</v>
      </c>
      <c r="H383" s="167">
        <f t="shared" si="107"/>
        <v>0</v>
      </c>
      <c r="I383" s="317">
        <f t="shared" si="99"/>
        <v>0</v>
      </c>
    </row>
    <row r="384" spans="1:9">
      <c r="A384" s="162" t="s">
        <v>524</v>
      </c>
      <c r="B384" s="219" t="s">
        <v>774</v>
      </c>
      <c r="C384" s="220" t="s">
        <v>307</v>
      </c>
      <c r="D384" s="219" t="s">
        <v>228</v>
      </c>
      <c r="E384" s="219" t="s">
        <v>525</v>
      </c>
      <c r="F384" s="220">
        <v>612</v>
      </c>
      <c r="G384" s="167">
        <v>29685.6</v>
      </c>
      <c r="H384" s="167"/>
      <c r="I384" s="317">
        <f t="shared" si="99"/>
        <v>0</v>
      </c>
    </row>
    <row r="385" ht="33.75" spans="1:9">
      <c r="A385" s="162" t="s">
        <v>126</v>
      </c>
      <c r="B385" s="219" t="s">
        <v>774</v>
      </c>
      <c r="C385" s="220" t="s">
        <v>307</v>
      </c>
      <c r="D385" s="219" t="s">
        <v>228</v>
      </c>
      <c r="E385" s="219" t="s">
        <v>532</v>
      </c>
      <c r="F385" s="220"/>
      <c r="G385" s="167">
        <f t="shared" ref="G385:H387" si="108">G386</f>
        <v>1629.8</v>
      </c>
      <c r="H385" s="167">
        <f t="shared" si="108"/>
        <v>0</v>
      </c>
      <c r="I385" s="317">
        <f t="shared" si="99"/>
        <v>0</v>
      </c>
    </row>
    <row r="386" spans="1:9">
      <c r="A386" s="162" t="s">
        <v>479</v>
      </c>
      <c r="B386" s="219" t="s">
        <v>774</v>
      </c>
      <c r="C386" s="220" t="s">
        <v>307</v>
      </c>
      <c r="D386" s="219" t="s">
        <v>228</v>
      </c>
      <c r="E386" s="219" t="s">
        <v>532</v>
      </c>
      <c r="F386" s="220">
        <v>600</v>
      </c>
      <c r="G386" s="167">
        <f t="shared" si="108"/>
        <v>1629.8</v>
      </c>
      <c r="H386" s="167">
        <f t="shared" si="108"/>
        <v>0</v>
      </c>
      <c r="I386" s="317">
        <f t="shared" si="99"/>
        <v>0</v>
      </c>
    </row>
    <row r="387" spans="1:9">
      <c r="A387" s="162" t="s">
        <v>481</v>
      </c>
      <c r="B387" s="219" t="s">
        <v>774</v>
      </c>
      <c r="C387" s="220" t="s">
        <v>307</v>
      </c>
      <c r="D387" s="219" t="s">
        <v>228</v>
      </c>
      <c r="E387" s="219" t="s">
        <v>532</v>
      </c>
      <c r="F387" s="220">
        <v>610</v>
      </c>
      <c r="G387" s="167">
        <f t="shared" si="108"/>
        <v>1629.8</v>
      </c>
      <c r="H387" s="167">
        <f t="shared" si="108"/>
        <v>0</v>
      </c>
      <c r="I387" s="317">
        <f t="shared" si="99"/>
        <v>0</v>
      </c>
    </row>
    <row r="388" spans="1:9">
      <c r="A388" s="162" t="s">
        <v>524</v>
      </c>
      <c r="B388" s="219" t="s">
        <v>774</v>
      </c>
      <c r="C388" s="220" t="s">
        <v>307</v>
      </c>
      <c r="D388" s="219" t="s">
        <v>228</v>
      </c>
      <c r="E388" s="219" t="s">
        <v>532</v>
      </c>
      <c r="F388" s="220">
        <v>612</v>
      </c>
      <c r="G388" s="167">
        <v>1629.8</v>
      </c>
      <c r="H388" s="319"/>
      <c r="I388" s="317">
        <f t="shared" si="99"/>
        <v>0</v>
      </c>
    </row>
    <row r="389" ht="22.5" spans="1:9">
      <c r="A389" s="162" t="s">
        <v>529</v>
      </c>
      <c r="B389" s="219" t="s">
        <v>774</v>
      </c>
      <c r="C389" s="220" t="s">
        <v>307</v>
      </c>
      <c r="D389" s="220" t="s">
        <v>228</v>
      </c>
      <c r="E389" s="219" t="s">
        <v>498</v>
      </c>
      <c r="F389" s="220"/>
      <c r="G389" s="167">
        <f t="shared" ref="G389:H392" si="109">G390</f>
        <v>804</v>
      </c>
      <c r="H389" s="167">
        <f t="shared" si="109"/>
        <v>0</v>
      </c>
      <c r="I389" s="317">
        <f t="shared" si="99"/>
        <v>0</v>
      </c>
    </row>
    <row r="390" ht="22.5" spans="1:9">
      <c r="A390" s="252" t="s">
        <v>530</v>
      </c>
      <c r="B390" s="219" t="s">
        <v>774</v>
      </c>
      <c r="C390" s="220" t="s">
        <v>307</v>
      </c>
      <c r="D390" s="220" t="s">
        <v>228</v>
      </c>
      <c r="E390" s="219" t="s">
        <v>531</v>
      </c>
      <c r="F390" s="220"/>
      <c r="G390" s="167">
        <f t="shared" si="109"/>
        <v>804</v>
      </c>
      <c r="H390" s="167">
        <f t="shared" si="109"/>
        <v>0</v>
      </c>
      <c r="I390" s="317">
        <f t="shared" si="99"/>
        <v>0</v>
      </c>
    </row>
    <row r="391" spans="1:9">
      <c r="A391" s="162" t="s">
        <v>479</v>
      </c>
      <c r="B391" s="219" t="s">
        <v>774</v>
      </c>
      <c r="C391" s="220" t="s">
        <v>307</v>
      </c>
      <c r="D391" s="220" t="s">
        <v>228</v>
      </c>
      <c r="E391" s="219" t="s">
        <v>531</v>
      </c>
      <c r="F391" s="220">
        <v>600</v>
      </c>
      <c r="G391" s="167">
        <f t="shared" si="109"/>
        <v>804</v>
      </c>
      <c r="H391" s="167">
        <f t="shared" si="109"/>
        <v>0</v>
      </c>
      <c r="I391" s="317">
        <f t="shared" si="99"/>
        <v>0</v>
      </c>
    </row>
    <row r="392" spans="1:9">
      <c r="A392" s="162" t="s">
        <v>481</v>
      </c>
      <c r="B392" s="219" t="s">
        <v>774</v>
      </c>
      <c r="C392" s="220" t="s">
        <v>307</v>
      </c>
      <c r="D392" s="220" t="s">
        <v>228</v>
      </c>
      <c r="E392" s="219" t="s">
        <v>531</v>
      </c>
      <c r="F392" s="220">
        <v>610</v>
      </c>
      <c r="G392" s="167">
        <f t="shared" si="109"/>
        <v>804</v>
      </c>
      <c r="H392" s="167">
        <f t="shared" si="109"/>
        <v>0</v>
      </c>
      <c r="I392" s="317">
        <f t="shared" si="99"/>
        <v>0</v>
      </c>
    </row>
    <row r="393" ht="22.5" spans="1:9">
      <c r="A393" s="162" t="s">
        <v>483</v>
      </c>
      <c r="B393" s="219" t="s">
        <v>774</v>
      </c>
      <c r="C393" s="220" t="s">
        <v>307</v>
      </c>
      <c r="D393" s="220" t="s">
        <v>228</v>
      </c>
      <c r="E393" s="219" t="s">
        <v>531</v>
      </c>
      <c r="F393" s="220">
        <v>611</v>
      </c>
      <c r="G393" s="167">
        <v>804</v>
      </c>
      <c r="H393" s="314"/>
      <c r="I393" s="317">
        <f t="shared" si="99"/>
        <v>0</v>
      </c>
    </row>
    <row r="394" spans="1:9">
      <c r="A394" s="207" t="s">
        <v>536</v>
      </c>
      <c r="B394" s="214" t="s">
        <v>774</v>
      </c>
      <c r="C394" s="231" t="s">
        <v>307</v>
      </c>
      <c r="D394" s="214" t="s">
        <v>248</v>
      </c>
      <c r="E394" s="214"/>
      <c r="F394" s="231" t="s">
        <v>226</v>
      </c>
      <c r="G394" s="172">
        <f>G395+G399+G404</f>
        <v>53374.828</v>
      </c>
      <c r="H394" s="172">
        <f>H395+H399+H404</f>
        <v>0</v>
      </c>
      <c r="I394" s="317">
        <f t="shared" si="99"/>
        <v>0</v>
      </c>
    </row>
    <row r="395" ht="22.5" spans="1:9">
      <c r="A395" s="162" t="s">
        <v>537</v>
      </c>
      <c r="B395" s="219" t="s">
        <v>774</v>
      </c>
      <c r="C395" s="220" t="s">
        <v>307</v>
      </c>
      <c r="D395" s="219" t="s">
        <v>248</v>
      </c>
      <c r="E395" s="219" t="s">
        <v>538</v>
      </c>
      <c r="F395" s="220" t="s">
        <v>226</v>
      </c>
      <c r="G395" s="167">
        <f t="shared" ref="G395:H397" si="110">G396</f>
        <v>53260.828</v>
      </c>
      <c r="H395" s="167">
        <f t="shared" si="110"/>
        <v>0</v>
      </c>
      <c r="I395" s="317">
        <f t="shared" si="99"/>
        <v>0</v>
      </c>
    </row>
    <row r="396" spans="1:9">
      <c r="A396" s="162" t="s">
        <v>479</v>
      </c>
      <c r="B396" s="219" t="s">
        <v>774</v>
      </c>
      <c r="C396" s="220" t="s">
        <v>307</v>
      </c>
      <c r="D396" s="219" t="s">
        <v>248</v>
      </c>
      <c r="E396" s="219" t="s">
        <v>538</v>
      </c>
      <c r="F396" s="220">
        <v>600</v>
      </c>
      <c r="G396" s="167">
        <f t="shared" si="110"/>
        <v>53260.828</v>
      </c>
      <c r="H396" s="167">
        <f t="shared" si="110"/>
        <v>0</v>
      </c>
      <c r="I396" s="317">
        <f t="shared" si="99"/>
        <v>0</v>
      </c>
    </row>
    <row r="397" spans="1:9">
      <c r="A397" s="162" t="s">
        <v>481</v>
      </c>
      <c r="B397" s="219" t="s">
        <v>774</v>
      </c>
      <c r="C397" s="220" t="s">
        <v>307</v>
      </c>
      <c r="D397" s="219" t="s">
        <v>248</v>
      </c>
      <c r="E397" s="219" t="s">
        <v>538</v>
      </c>
      <c r="F397" s="220">
        <v>610</v>
      </c>
      <c r="G397" s="167">
        <f t="shared" si="110"/>
        <v>53260.828</v>
      </c>
      <c r="H397" s="167">
        <f t="shared" si="110"/>
        <v>0</v>
      </c>
      <c r="I397" s="317">
        <f t="shared" si="99"/>
        <v>0</v>
      </c>
    </row>
    <row r="398" ht="22.5" spans="1:9">
      <c r="A398" s="162" t="s">
        <v>483</v>
      </c>
      <c r="B398" s="219" t="s">
        <v>774</v>
      </c>
      <c r="C398" s="220" t="s">
        <v>307</v>
      </c>
      <c r="D398" s="219" t="s">
        <v>248</v>
      </c>
      <c r="E398" s="219" t="s">
        <v>538</v>
      </c>
      <c r="F398" s="220">
        <v>611</v>
      </c>
      <c r="G398" s="167">
        <f>51335.828-75+2000</f>
        <v>53260.828</v>
      </c>
      <c r="H398" s="314"/>
      <c r="I398" s="317">
        <f t="shared" si="99"/>
        <v>0</v>
      </c>
    </row>
    <row r="399" ht="22.5" spans="1:9">
      <c r="A399" s="162" t="s">
        <v>490</v>
      </c>
      <c r="B399" s="219" t="s">
        <v>774</v>
      </c>
      <c r="C399" s="220" t="s">
        <v>307</v>
      </c>
      <c r="D399" s="219" t="s">
        <v>248</v>
      </c>
      <c r="E399" s="219" t="s">
        <v>539</v>
      </c>
      <c r="F399" s="220"/>
      <c r="G399" s="167">
        <f t="shared" ref="G399:H402" si="111">G400</f>
        <v>0</v>
      </c>
      <c r="H399" s="167">
        <f t="shared" si="111"/>
        <v>0</v>
      </c>
      <c r="I399" s="317" t="e">
        <f t="shared" si="99"/>
        <v>#DIV/0!</v>
      </c>
    </row>
    <row r="400" ht="22.5" spans="1:9">
      <c r="A400" s="162" t="s">
        <v>490</v>
      </c>
      <c r="B400" s="219" t="s">
        <v>774</v>
      </c>
      <c r="C400" s="220" t="s">
        <v>307</v>
      </c>
      <c r="D400" s="219" t="s">
        <v>248</v>
      </c>
      <c r="E400" s="219" t="s">
        <v>539</v>
      </c>
      <c r="F400" s="220"/>
      <c r="G400" s="167">
        <f t="shared" si="111"/>
        <v>0</v>
      </c>
      <c r="H400" s="167">
        <f t="shared" si="111"/>
        <v>0</v>
      </c>
      <c r="I400" s="317" t="e">
        <f t="shared" si="99"/>
        <v>#DIV/0!</v>
      </c>
    </row>
    <row r="401" spans="1:9">
      <c r="A401" s="162" t="s">
        <v>479</v>
      </c>
      <c r="B401" s="219" t="s">
        <v>774</v>
      </c>
      <c r="C401" s="220" t="s">
        <v>307</v>
      </c>
      <c r="D401" s="219" t="s">
        <v>248</v>
      </c>
      <c r="E401" s="219" t="s">
        <v>539</v>
      </c>
      <c r="F401" s="220">
        <v>600</v>
      </c>
      <c r="G401" s="167">
        <f t="shared" si="111"/>
        <v>0</v>
      </c>
      <c r="H401" s="167">
        <f t="shared" si="111"/>
        <v>0</v>
      </c>
      <c r="I401" s="317" t="e">
        <f t="shared" si="99"/>
        <v>#DIV/0!</v>
      </c>
    </row>
    <row r="402" spans="1:9">
      <c r="A402" s="162" t="s">
        <v>481</v>
      </c>
      <c r="B402" s="219" t="s">
        <v>774</v>
      </c>
      <c r="C402" s="220" t="s">
        <v>307</v>
      </c>
      <c r="D402" s="219" t="s">
        <v>248</v>
      </c>
      <c r="E402" s="219" t="s">
        <v>539</v>
      </c>
      <c r="F402" s="220">
        <v>610</v>
      </c>
      <c r="G402" s="167">
        <f t="shared" si="111"/>
        <v>0</v>
      </c>
      <c r="H402" s="167">
        <f t="shared" si="111"/>
        <v>0</v>
      </c>
      <c r="I402" s="317" t="e">
        <f t="shared" si="99"/>
        <v>#DIV/0!</v>
      </c>
    </row>
    <row r="403" ht="22.5" spans="1:9">
      <c r="A403" s="162" t="s">
        <v>483</v>
      </c>
      <c r="B403" s="219" t="s">
        <v>774</v>
      </c>
      <c r="C403" s="220" t="s">
        <v>307</v>
      </c>
      <c r="D403" s="219" t="s">
        <v>248</v>
      </c>
      <c r="E403" s="219" t="s">
        <v>539</v>
      </c>
      <c r="F403" s="220">
        <v>611</v>
      </c>
      <c r="G403" s="167"/>
      <c r="H403" s="314"/>
      <c r="I403" s="317" t="e">
        <f t="shared" si="99"/>
        <v>#DIV/0!</v>
      </c>
    </row>
    <row r="404" ht="22.5" spans="1:9">
      <c r="A404" s="162" t="s">
        <v>529</v>
      </c>
      <c r="B404" s="219" t="s">
        <v>774</v>
      </c>
      <c r="C404" s="220" t="s">
        <v>307</v>
      </c>
      <c r="D404" s="219" t="s">
        <v>248</v>
      </c>
      <c r="E404" s="219" t="s">
        <v>498</v>
      </c>
      <c r="F404" s="220"/>
      <c r="G404" s="167">
        <f t="shared" ref="G404:H407" si="112">G405</f>
        <v>114</v>
      </c>
      <c r="H404" s="167">
        <f t="shared" si="112"/>
        <v>0</v>
      </c>
      <c r="I404" s="317">
        <f t="shared" si="99"/>
        <v>0</v>
      </c>
    </row>
    <row r="405" ht="22.5" spans="1:9">
      <c r="A405" s="252" t="s">
        <v>530</v>
      </c>
      <c r="B405" s="219" t="s">
        <v>774</v>
      </c>
      <c r="C405" s="220" t="s">
        <v>307</v>
      </c>
      <c r="D405" s="219" t="s">
        <v>248</v>
      </c>
      <c r="E405" s="219" t="s">
        <v>531</v>
      </c>
      <c r="F405" s="220"/>
      <c r="G405" s="167">
        <f t="shared" si="112"/>
        <v>114</v>
      </c>
      <c r="H405" s="167">
        <f t="shared" si="112"/>
        <v>0</v>
      </c>
      <c r="I405" s="317">
        <f t="shared" si="99"/>
        <v>0</v>
      </c>
    </row>
    <row r="406" spans="1:9">
      <c r="A406" s="162" t="s">
        <v>479</v>
      </c>
      <c r="B406" s="219" t="s">
        <v>774</v>
      </c>
      <c r="C406" s="220" t="s">
        <v>307</v>
      </c>
      <c r="D406" s="219" t="s">
        <v>248</v>
      </c>
      <c r="E406" s="219" t="s">
        <v>531</v>
      </c>
      <c r="F406" s="220">
        <v>600</v>
      </c>
      <c r="G406" s="167">
        <f t="shared" si="112"/>
        <v>114</v>
      </c>
      <c r="H406" s="167">
        <f t="shared" si="112"/>
        <v>0</v>
      </c>
      <c r="I406" s="317">
        <f t="shared" si="99"/>
        <v>0</v>
      </c>
    </row>
    <row r="407" spans="1:9">
      <c r="A407" s="162" t="s">
        <v>481</v>
      </c>
      <c r="B407" s="219" t="s">
        <v>774</v>
      </c>
      <c r="C407" s="220" t="s">
        <v>307</v>
      </c>
      <c r="D407" s="219" t="s">
        <v>248</v>
      </c>
      <c r="E407" s="219" t="s">
        <v>531</v>
      </c>
      <c r="F407" s="220">
        <v>610</v>
      </c>
      <c r="G407" s="167">
        <f t="shared" si="112"/>
        <v>114</v>
      </c>
      <c r="H407" s="167">
        <f t="shared" si="112"/>
        <v>0</v>
      </c>
      <c r="I407" s="317">
        <f t="shared" si="99"/>
        <v>0</v>
      </c>
    </row>
    <row r="408" ht="22.5" spans="1:9">
      <c r="A408" s="162" t="s">
        <v>483</v>
      </c>
      <c r="B408" s="219" t="s">
        <v>774</v>
      </c>
      <c r="C408" s="220" t="s">
        <v>307</v>
      </c>
      <c r="D408" s="219" t="s">
        <v>248</v>
      </c>
      <c r="E408" s="219" t="s">
        <v>531</v>
      </c>
      <c r="F408" s="220">
        <v>611</v>
      </c>
      <c r="G408" s="167">
        <v>114</v>
      </c>
      <c r="H408" s="314"/>
      <c r="I408" s="317">
        <f t="shared" si="99"/>
        <v>0</v>
      </c>
    </row>
    <row r="409" spans="1:9">
      <c r="A409" s="155" t="s">
        <v>549</v>
      </c>
      <c r="B409" s="217" t="s">
        <v>774</v>
      </c>
      <c r="C409" s="217" t="s">
        <v>307</v>
      </c>
      <c r="D409" s="217" t="s">
        <v>307</v>
      </c>
      <c r="E409" s="217"/>
      <c r="F409" s="218"/>
      <c r="G409" s="166">
        <f t="shared" ref="G409:H414" si="113">G410</f>
        <v>7738</v>
      </c>
      <c r="H409" s="166">
        <f t="shared" si="113"/>
        <v>0</v>
      </c>
      <c r="I409" s="317">
        <f t="shared" si="99"/>
        <v>0</v>
      </c>
    </row>
    <row r="410" spans="1:9">
      <c r="A410" s="162" t="s">
        <v>550</v>
      </c>
      <c r="B410" s="219" t="s">
        <v>774</v>
      </c>
      <c r="C410" s="220" t="s">
        <v>307</v>
      </c>
      <c r="D410" s="220" t="s">
        <v>307</v>
      </c>
      <c r="E410" s="219" t="s">
        <v>551</v>
      </c>
      <c r="F410" s="220" t="s">
        <v>226</v>
      </c>
      <c r="G410" s="167">
        <f t="shared" si="113"/>
        <v>7738</v>
      </c>
      <c r="H410" s="167">
        <f t="shared" si="113"/>
        <v>0</v>
      </c>
      <c r="I410" s="317">
        <f t="shared" si="99"/>
        <v>0</v>
      </c>
    </row>
    <row r="411" spans="1:9">
      <c r="A411" s="162" t="s">
        <v>552</v>
      </c>
      <c r="B411" s="219" t="s">
        <v>774</v>
      </c>
      <c r="C411" s="220" t="s">
        <v>307</v>
      </c>
      <c r="D411" s="219" t="s">
        <v>307</v>
      </c>
      <c r="E411" s="219" t="s">
        <v>553</v>
      </c>
      <c r="F411" s="220"/>
      <c r="G411" s="167">
        <f t="shared" si="113"/>
        <v>7738</v>
      </c>
      <c r="H411" s="167">
        <f t="shared" si="113"/>
        <v>0</v>
      </c>
      <c r="I411" s="317">
        <f t="shared" si="99"/>
        <v>0</v>
      </c>
    </row>
    <row r="412" spans="1:9">
      <c r="A412" s="162" t="s">
        <v>554</v>
      </c>
      <c r="B412" s="219" t="s">
        <v>774</v>
      </c>
      <c r="C412" s="220" t="s">
        <v>307</v>
      </c>
      <c r="D412" s="219" t="s">
        <v>307</v>
      </c>
      <c r="E412" s="219" t="s">
        <v>555</v>
      </c>
      <c r="F412" s="220"/>
      <c r="G412" s="167">
        <f t="shared" si="113"/>
        <v>7738</v>
      </c>
      <c r="H412" s="167">
        <f t="shared" si="113"/>
        <v>0</v>
      </c>
      <c r="I412" s="317">
        <f t="shared" si="99"/>
        <v>0</v>
      </c>
    </row>
    <row r="413" spans="1:9">
      <c r="A413" s="162" t="s">
        <v>479</v>
      </c>
      <c r="B413" s="219" t="s">
        <v>774</v>
      </c>
      <c r="C413" s="220" t="s">
        <v>307</v>
      </c>
      <c r="D413" s="219" t="s">
        <v>307</v>
      </c>
      <c r="E413" s="219" t="s">
        <v>555</v>
      </c>
      <c r="F413" s="220">
        <v>600</v>
      </c>
      <c r="G413" s="167">
        <f t="shared" si="113"/>
        <v>7738</v>
      </c>
      <c r="H413" s="167">
        <f t="shared" si="113"/>
        <v>0</v>
      </c>
      <c r="I413" s="317">
        <f t="shared" si="99"/>
        <v>0</v>
      </c>
    </row>
    <row r="414" spans="1:9">
      <c r="A414" s="162" t="s">
        <v>481</v>
      </c>
      <c r="B414" s="219" t="s">
        <v>774</v>
      </c>
      <c r="C414" s="220" t="s">
        <v>307</v>
      </c>
      <c r="D414" s="219" t="s">
        <v>307</v>
      </c>
      <c r="E414" s="219" t="s">
        <v>555</v>
      </c>
      <c r="F414" s="220">
        <v>610</v>
      </c>
      <c r="G414" s="167">
        <f t="shared" si="113"/>
        <v>7738</v>
      </c>
      <c r="H414" s="167">
        <f t="shared" si="113"/>
        <v>0</v>
      </c>
      <c r="I414" s="317">
        <f t="shared" si="99"/>
        <v>0</v>
      </c>
    </row>
    <row r="415" ht="22.5" spans="1:9">
      <c r="A415" s="162" t="s">
        <v>483</v>
      </c>
      <c r="B415" s="219" t="s">
        <v>774</v>
      </c>
      <c r="C415" s="220" t="s">
        <v>307</v>
      </c>
      <c r="D415" s="219" t="s">
        <v>307</v>
      </c>
      <c r="E415" s="219" t="s">
        <v>555</v>
      </c>
      <c r="F415" s="220">
        <v>611</v>
      </c>
      <c r="G415" s="167">
        <v>7738</v>
      </c>
      <c r="H415" s="314"/>
      <c r="I415" s="317">
        <f t="shared" ref="I415:I482" si="114">H415/G415*1</f>
        <v>0</v>
      </c>
    </row>
    <row r="416" spans="1:9">
      <c r="A416" s="155" t="s">
        <v>560</v>
      </c>
      <c r="B416" s="217" t="s">
        <v>774</v>
      </c>
      <c r="C416" s="218" t="s">
        <v>307</v>
      </c>
      <c r="D416" s="217" t="s">
        <v>348</v>
      </c>
      <c r="E416" s="217" t="s">
        <v>225</v>
      </c>
      <c r="F416" s="218" t="s">
        <v>226</v>
      </c>
      <c r="G416" s="166">
        <f t="shared" ref="G416:H416" si="115">G417</f>
        <v>35692.498</v>
      </c>
      <c r="H416" s="166">
        <f t="shared" si="115"/>
        <v>0</v>
      </c>
      <c r="I416" s="317">
        <f t="shared" si="114"/>
        <v>0</v>
      </c>
    </row>
    <row r="417" ht="22.5" spans="1:9">
      <c r="A417" s="162" t="s">
        <v>561</v>
      </c>
      <c r="B417" s="219" t="s">
        <v>774</v>
      </c>
      <c r="C417" s="220" t="s">
        <v>307</v>
      </c>
      <c r="D417" s="219" t="s">
        <v>348</v>
      </c>
      <c r="E417" s="219" t="s">
        <v>562</v>
      </c>
      <c r="F417" s="220"/>
      <c r="G417" s="167">
        <f>G418+G438+G423</f>
        <v>35692.498</v>
      </c>
      <c r="H417" s="167">
        <f>H418+H438+H423</f>
        <v>0</v>
      </c>
      <c r="I417" s="317">
        <f t="shared" si="114"/>
        <v>0</v>
      </c>
    </row>
    <row r="418" ht="22.5" spans="1:9">
      <c r="A418" s="162" t="s">
        <v>563</v>
      </c>
      <c r="B418" s="219" t="s">
        <v>774</v>
      </c>
      <c r="C418" s="220" t="s">
        <v>307</v>
      </c>
      <c r="D418" s="219" t="s">
        <v>348</v>
      </c>
      <c r="E418" s="219" t="s">
        <v>564</v>
      </c>
      <c r="F418" s="220"/>
      <c r="G418" s="167">
        <f>G419</f>
        <v>2268</v>
      </c>
      <c r="H418" s="167">
        <f>H419</f>
        <v>0</v>
      </c>
      <c r="I418" s="317">
        <f t="shared" si="114"/>
        <v>0</v>
      </c>
    </row>
    <row r="419" ht="33.75" spans="1:9">
      <c r="A419" s="162" t="s">
        <v>233</v>
      </c>
      <c r="B419" s="219" t="s">
        <v>774</v>
      </c>
      <c r="C419" s="220" t="s">
        <v>307</v>
      </c>
      <c r="D419" s="219" t="s">
        <v>348</v>
      </c>
      <c r="E419" s="219" t="s">
        <v>564</v>
      </c>
      <c r="F419" s="220">
        <v>100</v>
      </c>
      <c r="G419" s="167">
        <f t="shared" ref="G419:H419" si="116">G420</f>
        <v>2268</v>
      </c>
      <c r="H419" s="167">
        <f t="shared" si="116"/>
        <v>0</v>
      </c>
      <c r="I419" s="317">
        <f t="shared" si="114"/>
        <v>0</v>
      </c>
    </row>
    <row r="420" spans="1:9">
      <c r="A420" s="162" t="s">
        <v>235</v>
      </c>
      <c r="B420" s="219" t="s">
        <v>774</v>
      </c>
      <c r="C420" s="220" t="s">
        <v>307</v>
      </c>
      <c r="D420" s="219" t="s">
        <v>348</v>
      </c>
      <c r="E420" s="219" t="s">
        <v>564</v>
      </c>
      <c r="F420" s="220">
        <v>120</v>
      </c>
      <c r="G420" s="167">
        <f t="shared" ref="G420:H420" si="117">G421+G422</f>
        <v>2268</v>
      </c>
      <c r="H420" s="167">
        <f t="shared" si="117"/>
        <v>0</v>
      </c>
      <c r="I420" s="317">
        <f t="shared" si="114"/>
        <v>0</v>
      </c>
    </row>
    <row r="421" spans="1:9">
      <c r="A421" s="170" t="s">
        <v>237</v>
      </c>
      <c r="B421" s="219" t="s">
        <v>774</v>
      </c>
      <c r="C421" s="220" t="s">
        <v>307</v>
      </c>
      <c r="D421" s="219" t="s">
        <v>348</v>
      </c>
      <c r="E421" s="219" t="s">
        <v>564</v>
      </c>
      <c r="F421" s="220">
        <v>121</v>
      </c>
      <c r="G421" s="167">
        <v>1742</v>
      </c>
      <c r="H421" s="314"/>
      <c r="I421" s="317">
        <f t="shared" si="114"/>
        <v>0</v>
      </c>
    </row>
    <row r="422" ht="22.5" spans="1:9">
      <c r="A422" s="170" t="s">
        <v>239</v>
      </c>
      <c r="B422" s="219" t="s">
        <v>774</v>
      </c>
      <c r="C422" s="220" t="s">
        <v>307</v>
      </c>
      <c r="D422" s="219" t="s">
        <v>348</v>
      </c>
      <c r="E422" s="219" t="s">
        <v>564</v>
      </c>
      <c r="F422" s="220">
        <v>129</v>
      </c>
      <c r="G422" s="167">
        <v>526</v>
      </c>
      <c r="H422" s="314"/>
      <c r="I422" s="317">
        <f t="shared" si="114"/>
        <v>0</v>
      </c>
    </row>
    <row r="423" spans="1:9">
      <c r="A423" s="162" t="s">
        <v>565</v>
      </c>
      <c r="B423" s="219" t="s">
        <v>774</v>
      </c>
      <c r="C423" s="220" t="s">
        <v>307</v>
      </c>
      <c r="D423" s="219" t="s">
        <v>348</v>
      </c>
      <c r="E423" s="219" t="s">
        <v>566</v>
      </c>
      <c r="F423" s="220" t="s">
        <v>226</v>
      </c>
      <c r="G423" s="167">
        <f t="shared" ref="G423:H423" si="118">G424+G428+G433</f>
        <v>32224.498</v>
      </c>
      <c r="H423" s="167">
        <f t="shared" si="118"/>
        <v>0</v>
      </c>
      <c r="I423" s="317">
        <f t="shared" si="114"/>
        <v>0</v>
      </c>
    </row>
    <row r="424" ht="33.75" spans="1:9">
      <c r="A424" s="162" t="s">
        <v>233</v>
      </c>
      <c r="B424" s="219" t="s">
        <v>774</v>
      </c>
      <c r="C424" s="220" t="s">
        <v>307</v>
      </c>
      <c r="D424" s="219" t="s">
        <v>348</v>
      </c>
      <c r="E424" s="219" t="s">
        <v>567</v>
      </c>
      <c r="F424" s="220" t="s">
        <v>234</v>
      </c>
      <c r="G424" s="167">
        <f t="shared" ref="G424:H424" si="119">G425</f>
        <v>27484</v>
      </c>
      <c r="H424" s="167">
        <f t="shared" si="119"/>
        <v>0</v>
      </c>
      <c r="I424" s="317">
        <f t="shared" si="114"/>
        <v>0</v>
      </c>
    </row>
    <row r="425" spans="1:9">
      <c r="A425" s="162" t="s">
        <v>341</v>
      </c>
      <c r="B425" s="219" t="s">
        <v>774</v>
      </c>
      <c r="C425" s="220" t="s">
        <v>307</v>
      </c>
      <c r="D425" s="219" t="s">
        <v>348</v>
      </c>
      <c r="E425" s="219" t="s">
        <v>567</v>
      </c>
      <c r="F425" s="220">
        <v>110</v>
      </c>
      <c r="G425" s="167">
        <f t="shared" ref="G425:H425" si="120">G426+G427</f>
        <v>27484</v>
      </c>
      <c r="H425" s="167">
        <f t="shared" si="120"/>
        <v>0</v>
      </c>
      <c r="I425" s="317">
        <f t="shared" si="114"/>
        <v>0</v>
      </c>
    </row>
    <row r="426" spans="1:9">
      <c r="A426" s="162" t="s">
        <v>342</v>
      </c>
      <c r="B426" s="219" t="s">
        <v>774</v>
      </c>
      <c r="C426" s="220" t="s">
        <v>307</v>
      </c>
      <c r="D426" s="219" t="s">
        <v>348</v>
      </c>
      <c r="E426" s="219" t="s">
        <v>567</v>
      </c>
      <c r="F426" s="220">
        <v>111</v>
      </c>
      <c r="G426" s="167">
        <v>21109</v>
      </c>
      <c r="H426" s="314"/>
      <c r="I426" s="317">
        <f t="shared" si="114"/>
        <v>0</v>
      </c>
    </row>
    <row r="427" ht="22.5" spans="1:9">
      <c r="A427" s="170" t="s">
        <v>343</v>
      </c>
      <c r="B427" s="219" t="s">
        <v>774</v>
      </c>
      <c r="C427" s="220" t="s">
        <v>307</v>
      </c>
      <c r="D427" s="219" t="s">
        <v>348</v>
      </c>
      <c r="E427" s="219" t="s">
        <v>567</v>
      </c>
      <c r="F427" s="220">
        <v>119</v>
      </c>
      <c r="G427" s="167">
        <v>6375</v>
      </c>
      <c r="H427" s="314"/>
      <c r="I427" s="317">
        <f t="shared" si="114"/>
        <v>0</v>
      </c>
    </row>
    <row r="428" spans="1:9">
      <c r="A428" s="162" t="s">
        <v>255</v>
      </c>
      <c r="B428" s="219" t="s">
        <v>774</v>
      </c>
      <c r="C428" s="220" t="s">
        <v>307</v>
      </c>
      <c r="D428" s="219" t="s">
        <v>348</v>
      </c>
      <c r="E428" s="219" t="s">
        <v>568</v>
      </c>
      <c r="F428" s="220" t="s">
        <v>279</v>
      </c>
      <c r="G428" s="167">
        <f t="shared" ref="G428:H428" si="121">G429</f>
        <v>4717.033</v>
      </c>
      <c r="H428" s="167">
        <f t="shared" si="121"/>
        <v>0</v>
      </c>
      <c r="I428" s="317">
        <f t="shared" si="114"/>
        <v>0</v>
      </c>
    </row>
    <row r="429" spans="1:9">
      <c r="A429" s="162" t="s">
        <v>256</v>
      </c>
      <c r="B429" s="219" t="s">
        <v>774</v>
      </c>
      <c r="C429" s="220" t="s">
        <v>307</v>
      </c>
      <c r="D429" s="219" t="s">
        <v>348</v>
      </c>
      <c r="E429" s="219" t="s">
        <v>568</v>
      </c>
      <c r="F429" s="220" t="s">
        <v>280</v>
      </c>
      <c r="G429" s="167">
        <f>G431+G430+G432</f>
        <v>4717.033</v>
      </c>
      <c r="H429" s="167">
        <f>H431+H430+H432</f>
        <v>0</v>
      </c>
      <c r="I429" s="317">
        <f t="shared" si="114"/>
        <v>0</v>
      </c>
    </row>
    <row r="430" spans="1:9">
      <c r="A430" s="228" t="s">
        <v>257</v>
      </c>
      <c r="B430" s="219" t="s">
        <v>774</v>
      </c>
      <c r="C430" s="220" t="s">
        <v>307</v>
      </c>
      <c r="D430" s="219" t="s">
        <v>348</v>
      </c>
      <c r="E430" s="219" t="s">
        <v>568</v>
      </c>
      <c r="F430" s="220">
        <v>242</v>
      </c>
      <c r="G430" s="167">
        <v>455</v>
      </c>
      <c r="H430" s="314"/>
      <c r="I430" s="317">
        <f t="shared" si="114"/>
        <v>0</v>
      </c>
    </row>
    <row r="431" spans="1:9">
      <c r="A431" s="228" t="s">
        <v>258</v>
      </c>
      <c r="B431" s="219" t="s">
        <v>774</v>
      </c>
      <c r="C431" s="220" t="s">
        <v>307</v>
      </c>
      <c r="D431" s="219" t="s">
        <v>348</v>
      </c>
      <c r="E431" s="219" t="s">
        <v>568</v>
      </c>
      <c r="F431" s="220" t="s">
        <v>259</v>
      </c>
      <c r="G431" s="167">
        <v>4142.608</v>
      </c>
      <c r="H431" s="314"/>
      <c r="I431" s="317">
        <f t="shared" si="114"/>
        <v>0</v>
      </c>
    </row>
    <row r="432" s="185" customFormat="1" ht="12" spans="1:9">
      <c r="A432" s="228" t="s">
        <v>281</v>
      </c>
      <c r="B432" s="219" t="s">
        <v>774</v>
      </c>
      <c r="C432" s="220" t="s">
        <v>307</v>
      </c>
      <c r="D432" s="219" t="s">
        <v>348</v>
      </c>
      <c r="E432" s="219" t="s">
        <v>568</v>
      </c>
      <c r="F432" s="220">
        <v>247</v>
      </c>
      <c r="G432" s="167">
        <v>119.425</v>
      </c>
      <c r="H432" s="314"/>
      <c r="I432" s="317">
        <f t="shared" si="114"/>
        <v>0</v>
      </c>
    </row>
    <row r="433" s="185" customFormat="1" ht="12" spans="1:9">
      <c r="A433" s="228" t="s">
        <v>260</v>
      </c>
      <c r="B433" s="219" t="s">
        <v>774</v>
      </c>
      <c r="C433" s="220" t="s">
        <v>307</v>
      </c>
      <c r="D433" s="219" t="s">
        <v>348</v>
      </c>
      <c r="E433" s="219" t="s">
        <v>568</v>
      </c>
      <c r="F433" s="220" t="s">
        <v>261</v>
      </c>
      <c r="G433" s="167">
        <f t="shared" ref="G433:H433" si="122">G434</f>
        <v>23.465</v>
      </c>
      <c r="H433" s="167">
        <f t="shared" si="122"/>
        <v>0</v>
      </c>
      <c r="I433" s="317">
        <f t="shared" si="114"/>
        <v>0</v>
      </c>
    </row>
    <row r="434" spans="1:9">
      <c r="A434" s="228" t="s">
        <v>262</v>
      </c>
      <c r="B434" s="219" t="s">
        <v>774</v>
      </c>
      <c r="C434" s="220" t="s">
        <v>307</v>
      </c>
      <c r="D434" s="219" t="s">
        <v>348</v>
      </c>
      <c r="E434" s="219" t="s">
        <v>568</v>
      </c>
      <c r="F434" s="220" t="s">
        <v>263</v>
      </c>
      <c r="G434" s="167">
        <f t="shared" ref="G434:H434" si="123">G435+G436+G437</f>
        <v>23.465</v>
      </c>
      <c r="H434" s="167">
        <f t="shared" si="123"/>
        <v>0</v>
      </c>
      <c r="I434" s="317">
        <f t="shared" si="114"/>
        <v>0</v>
      </c>
    </row>
    <row r="435" spans="1:9">
      <c r="A435" s="230" t="s">
        <v>282</v>
      </c>
      <c r="B435" s="219" t="s">
        <v>774</v>
      </c>
      <c r="C435" s="220" t="s">
        <v>307</v>
      </c>
      <c r="D435" s="219" t="s">
        <v>348</v>
      </c>
      <c r="E435" s="219" t="s">
        <v>568</v>
      </c>
      <c r="F435" s="220" t="s">
        <v>283</v>
      </c>
      <c r="G435" s="167">
        <v>5.365</v>
      </c>
      <c r="H435" s="314"/>
      <c r="I435" s="317">
        <f t="shared" si="114"/>
        <v>0</v>
      </c>
    </row>
    <row r="436" spans="1:9">
      <c r="A436" s="228" t="s">
        <v>264</v>
      </c>
      <c r="B436" s="219" t="s">
        <v>774</v>
      </c>
      <c r="C436" s="220" t="s">
        <v>307</v>
      </c>
      <c r="D436" s="219" t="s">
        <v>348</v>
      </c>
      <c r="E436" s="219" t="s">
        <v>568</v>
      </c>
      <c r="F436" s="220">
        <v>852</v>
      </c>
      <c r="G436" s="167">
        <v>18.1</v>
      </c>
      <c r="H436" s="314"/>
      <c r="I436" s="317">
        <f t="shared" si="114"/>
        <v>0</v>
      </c>
    </row>
    <row r="437" spans="1:9">
      <c r="A437" s="228" t="s">
        <v>265</v>
      </c>
      <c r="B437" s="219" t="s">
        <v>774</v>
      </c>
      <c r="C437" s="220" t="s">
        <v>307</v>
      </c>
      <c r="D437" s="219" t="s">
        <v>348</v>
      </c>
      <c r="E437" s="219" t="s">
        <v>568</v>
      </c>
      <c r="F437" s="220">
        <v>853</v>
      </c>
      <c r="G437" s="167"/>
      <c r="H437" s="314"/>
      <c r="I437" s="317" t="e">
        <f t="shared" si="114"/>
        <v>#DIV/0!</v>
      </c>
    </row>
    <row r="438" ht="22.5" spans="1:9">
      <c r="A438" s="162" t="s">
        <v>569</v>
      </c>
      <c r="B438" s="219" t="s">
        <v>774</v>
      </c>
      <c r="C438" s="220" t="s">
        <v>307</v>
      </c>
      <c r="D438" s="219" t="s">
        <v>348</v>
      </c>
      <c r="E438" s="219" t="s">
        <v>570</v>
      </c>
      <c r="F438" s="220"/>
      <c r="G438" s="167">
        <f t="shared" ref="G438:H438" si="124">G439+G443</f>
        <v>1200</v>
      </c>
      <c r="H438" s="167">
        <f t="shared" si="124"/>
        <v>0</v>
      </c>
      <c r="I438" s="317">
        <f t="shared" si="114"/>
        <v>0</v>
      </c>
    </row>
    <row r="439" spans="1:9">
      <c r="A439" s="162" t="s">
        <v>255</v>
      </c>
      <c r="B439" s="219" t="s">
        <v>774</v>
      </c>
      <c r="C439" s="220" t="s">
        <v>307</v>
      </c>
      <c r="D439" s="219" t="s">
        <v>348</v>
      </c>
      <c r="E439" s="219" t="s">
        <v>570</v>
      </c>
      <c r="F439" s="220">
        <v>200</v>
      </c>
      <c r="G439" s="167">
        <f t="shared" ref="G439:H439" si="125">G440</f>
        <v>670</v>
      </c>
      <c r="H439" s="167">
        <f t="shared" si="125"/>
        <v>0</v>
      </c>
      <c r="I439" s="317">
        <f t="shared" si="114"/>
        <v>0</v>
      </c>
    </row>
    <row r="440" spans="1:9">
      <c r="A440" s="162" t="s">
        <v>256</v>
      </c>
      <c r="B440" s="219" t="s">
        <v>774</v>
      </c>
      <c r="C440" s="220" t="s">
        <v>307</v>
      </c>
      <c r="D440" s="219" t="s">
        <v>348</v>
      </c>
      <c r="E440" s="219" t="s">
        <v>570</v>
      </c>
      <c r="F440" s="220">
        <v>240</v>
      </c>
      <c r="G440" s="167">
        <f>G441+G442</f>
        <v>670</v>
      </c>
      <c r="H440" s="167">
        <f>H441+H442</f>
        <v>0</v>
      </c>
      <c r="I440" s="317">
        <f t="shared" si="114"/>
        <v>0</v>
      </c>
    </row>
    <row r="441" spans="1:9">
      <c r="A441" s="228" t="s">
        <v>257</v>
      </c>
      <c r="B441" s="219" t="s">
        <v>774</v>
      </c>
      <c r="C441" s="220" t="s">
        <v>307</v>
      </c>
      <c r="D441" s="219" t="s">
        <v>348</v>
      </c>
      <c r="E441" s="219" t="s">
        <v>570</v>
      </c>
      <c r="F441" s="220">
        <v>242</v>
      </c>
      <c r="G441" s="167"/>
      <c r="H441" s="314"/>
      <c r="I441" s="317" t="e">
        <f t="shared" si="114"/>
        <v>#DIV/0!</v>
      </c>
    </row>
    <row r="442" spans="1:9">
      <c r="A442" s="228" t="s">
        <v>258</v>
      </c>
      <c r="B442" s="219" t="s">
        <v>774</v>
      </c>
      <c r="C442" s="220" t="s">
        <v>307</v>
      </c>
      <c r="D442" s="219" t="s">
        <v>348</v>
      </c>
      <c r="E442" s="219" t="s">
        <v>570</v>
      </c>
      <c r="F442" s="220">
        <v>244</v>
      </c>
      <c r="G442" s="167">
        <v>670</v>
      </c>
      <c r="H442" s="314"/>
      <c r="I442" s="317">
        <f t="shared" si="114"/>
        <v>0</v>
      </c>
    </row>
    <row r="443" spans="1:9">
      <c r="A443" s="230" t="s">
        <v>242</v>
      </c>
      <c r="B443" s="219" t="s">
        <v>774</v>
      </c>
      <c r="C443" s="220" t="s">
        <v>307</v>
      </c>
      <c r="D443" s="219" t="s">
        <v>348</v>
      </c>
      <c r="E443" s="219" t="s">
        <v>570</v>
      </c>
      <c r="F443" s="220">
        <v>300</v>
      </c>
      <c r="G443" s="167">
        <f t="shared" ref="G443:H443" si="126">G444</f>
        <v>530</v>
      </c>
      <c r="H443" s="167">
        <f t="shared" si="126"/>
        <v>0</v>
      </c>
      <c r="I443" s="317">
        <f t="shared" si="114"/>
        <v>0</v>
      </c>
    </row>
    <row r="444" spans="1:9">
      <c r="A444" s="162" t="s">
        <v>367</v>
      </c>
      <c r="B444" s="219" t="s">
        <v>774</v>
      </c>
      <c r="C444" s="220" t="s">
        <v>307</v>
      </c>
      <c r="D444" s="219" t="s">
        <v>348</v>
      </c>
      <c r="E444" s="219" t="s">
        <v>570</v>
      </c>
      <c r="F444" s="220">
        <v>350</v>
      </c>
      <c r="G444" s="167">
        <v>530</v>
      </c>
      <c r="H444" s="321"/>
      <c r="I444" s="317">
        <f t="shared" si="114"/>
        <v>0</v>
      </c>
    </row>
    <row r="445" spans="1:9">
      <c r="A445" s="155" t="s">
        <v>687</v>
      </c>
      <c r="B445" s="217" t="s">
        <v>774</v>
      </c>
      <c r="C445" s="218">
        <v>10</v>
      </c>
      <c r="D445" s="217"/>
      <c r="E445" s="217"/>
      <c r="F445" s="218"/>
      <c r="G445" s="166">
        <f t="shared" ref="G445:H451" si="127">G446</f>
        <v>4536</v>
      </c>
      <c r="H445" s="166">
        <f t="shared" si="127"/>
        <v>0</v>
      </c>
      <c r="I445" s="317">
        <f t="shared" si="114"/>
        <v>0</v>
      </c>
    </row>
    <row r="446" ht="21" spans="1:9">
      <c r="A446" s="207" t="s">
        <v>688</v>
      </c>
      <c r="B446" s="214" t="s">
        <v>774</v>
      </c>
      <c r="C446" s="231">
        <v>10</v>
      </c>
      <c r="D446" s="214" t="s">
        <v>267</v>
      </c>
      <c r="E446" s="214" t="s">
        <v>474</v>
      </c>
      <c r="F446" s="231"/>
      <c r="G446" s="172">
        <f t="shared" si="127"/>
        <v>4536</v>
      </c>
      <c r="H446" s="167">
        <f t="shared" si="127"/>
        <v>0</v>
      </c>
      <c r="I446" s="317">
        <f t="shared" si="114"/>
        <v>0</v>
      </c>
    </row>
    <row r="447" spans="1:9">
      <c r="A447" s="162" t="s">
        <v>475</v>
      </c>
      <c r="B447" s="219" t="s">
        <v>774</v>
      </c>
      <c r="C447" s="220">
        <v>10</v>
      </c>
      <c r="D447" s="219" t="s">
        <v>689</v>
      </c>
      <c r="E447" s="219" t="s">
        <v>476</v>
      </c>
      <c r="F447" s="220"/>
      <c r="G447" s="167">
        <f>G448+G453</f>
        <v>4536</v>
      </c>
      <c r="H447" s="167">
        <f>H448+H453</f>
        <v>0</v>
      </c>
      <c r="I447" s="317">
        <f t="shared" si="114"/>
        <v>0</v>
      </c>
    </row>
    <row r="448" ht="33.75" spans="1:9">
      <c r="A448" s="162" t="s">
        <v>690</v>
      </c>
      <c r="B448" s="219" t="s">
        <v>774</v>
      </c>
      <c r="C448" s="220" t="s">
        <v>625</v>
      </c>
      <c r="D448" s="219" t="s">
        <v>267</v>
      </c>
      <c r="E448" s="219" t="s">
        <v>691</v>
      </c>
      <c r="F448" s="220" t="s">
        <v>226</v>
      </c>
      <c r="G448" s="167">
        <f t="shared" ref="G448:H448" si="128">G450</f>
        <v>3985</v>
      </c>
      <c r="H448" s="167">
        <f t="shared" si="128"/>
        <v>0</v>
      </c>
      <c r="I448" s="317">
        <f t="shared" si="114"/>
        <v>0</v>
      </c>
    </row>
    <row r="449" ht="33.75" spans="1:9">
      <c r="A449" s="162" t="s">
        <v>692</v>
      </c>
      <c r="B449" s="219" t="s">
        <v>774</v>
      </c>
      <c r="C449" s="220" t="s">
        <v>625</v>
      </c>
      <c r="D449" s="219" t="s">
        <v>267</v>
      </c>
      <c r="E449" s="219" t="s">
        <v>693</v>
      </c>
      <c r="F449" s="220"/>
      <c r="G449" s="167">
        <f t="shared" ref="G449:H449" si="129">G450</f>
        <v>3985</v>
      </c>
      <c r="H449" s="167">
        <f t="shared" si="129"/>
        <v>0</v>
      </c>
      <c r="I449" s="317">
        <f t="shared" si="114"/>
        <v>0</v>
      </c>
    </row>
    <row r="450" spans="1:9">
      <c r="A450" s="230" t="s">
        <v>242</v>
      </c>
      <c r="B450" s="219" t="s">
        <v>774</v>
      </c>
      <c r="C450" s="220" t="s">
        <v>625</v>
      </c>
      <c r="D450" s="219" t="s">
        <v>267</v>
      </c>
      <c r="E450" s="219" t="s">
        <v>693</v>
      </c>
      <c r="F450" s="229" t="s">
        <v>629</v>
      </c>
      <c r="G450" s="242">
        <f t="shared" si="127"/>
        <v>3985</v>
      </c>
      <c r="H450" s="242">
        <f t="shared" si="127"/>
        <v>0</v>
      </c>
      <c r="I450" s="317">
        <f t="shared" si="114"/>
        <v>0</v>
      </c>
    </row>
    <row r="451" ht="33.75" spans="1:9">
      <c r="A451" s="162" t="s">
        <v>243</v>
      </c>
      <c r="B451" s="219" t="s">
        <v>774</v>
      </c>
      <c r="C451" s="220" t="s">
        <v>625</v>
      </c>
      <c r="D451" s="219" t="s">
        <v>267</v>
      </c>
      <c r="E451" s="219" t="s">
        <v>693</v>
      </c>
      <c r="F451" s="241">
        <v>320</v>
      </c>
      <c r="G451" s="242">
        <f t="shared" si="127"/>
        <v>3985</v>
      </c>
      <c r="H451" s="242">
        <f t="shared" si="127"/>
        <v>0</v>
      </c>
      <c r="I451" s="317">
        <f t="shared" si="114"/>
        <v>0</v>
      </c>
    </row>
    <row r="452" ht="22.5" spans="1:9">
      <c r="A452" s="228" t="s">
        <v>244</v>
      </c>
      <c r="B452" s="219" t="s">
        <v>774</v>
      </c>
      <c r="C452" s="220" t="s">
        <v>625</v>
      </c>
      <c r="D452" s="219" t="s">
        <v>267</v>
      </c>
      <c r="E452" s="219" t="s">
        <v>693</v>
      </c>
      <c r="F452" s="241">
        <v>321</v>
      </c>
      <c r="G452" s="242">
        <v>3985</v>
      </c>
      <c r="H452" s="314"/>
      <c r="I452" s="317">
        <f t="shared" si="114"/>
        <v>0</v>
      </c>
    </row>
    <row r="453" s="188" customFormat="1" ht="45" spans="1:9">
      <c r="A453" s="228" t="s">
        <v>694</v>
      </c>
      <c r="B453" s="219" t="s">
        <v>774</v>
      </c>
      <c r="C453" s="220" t="s">
        <v>625</v>
      </c>
      <c r="D453" s="219" t="s">
        <v>267</v>
      </c>
      <c r="E453" s="219" t="s">
        <v>695</v>
      </c>
      <c r="F453" s="241"/>
      <c r="G453" s="242">
        <f t="shared" ref="G453:H455" si="130">G454</f>
        <v>551</v>
      </c>
      <c r="H453" s="242">
        <f t="shared" si="130"/>
        <v>0</v>
      </c>
      <c r="I453" s="317">
        <f t="shared" ref="I453:I456" si="131">H453/G453*1</f>
        <v>0</v>
      </c>
    </row>
    <row r="454" spans="1:9">
      <c r="A454" s="162" t="s">
        <v>479</v>
      </c>
      <c r="B454" s="219" t="s">
        <v>774</v>
      </c>
      <c r="C454" s="220" t="s">
        <v>625</v>
      </c>
      <c r="D454" s="219" t="s">
        <v>267</v>
      </c>
      <c r="E454" s="219" t="s">
        <v>695</v>
      </c>
      <c r="F454" s="241">
        <v>600</v>
      </c>
      <c r="G454" s="242">
        <f t="shared" si="130"/>
        <v>551</v>
      </c>
      <c r="H454" s="242">
        <f t="shared" si="130"/>
        <v>0</v>
      </c>
      <c r="I454" s="317">
        <f t="shared" si="131"/>
        <v>0</v>
      </c>
    </row>
    <row r="455" spans="1:9">
      <c r="A455" s="162" t="s">
        <v>481</v>
      </c>
      <c r="B455" s="219" t="s">
        <v>774</v>
      </c>
      <c r="C455" s="220" t="s">
        <v>625</v>
      </c>
      <c r="D455" s="219" t="s">
        <v>267</v>
      </c>
      <c r="E455" s="219" t="s">
        <v>695</v>
      </c>
      <c r="F455" s="241">
        <v>610</v>
      </c>
      <c r="G455" s="242">
        <f t="shared" si="130"/>
        <v>551</v>
      </c>
      <c r="H455" s="242">
        <f t="shared" si="130"/>
        <v>0</v>
      </c>
      <c r="I455" s="317">
        <f t="shared" si="131"/>
        <v>0</v>
      </c>
    </row>
    <row r="456" spans="1:9">
      <c r="A456" s="162" t="s">
        <v>524</v>
      </c>
      <c r="B456" s="219" t="s">
        <v>774</v>
      </c>
      <c r="C456" s="220" t="s">
        <v>625</v>
      </c>
      <c r="D456" s="219" t="s">
        <v>267</v>
      </c>
      <c r="E456" s="219" t="s">
        <v>695</v>
      </c>
      <c r="F456" s="241">
        <v>612</v>
      </c>
      <c r="G456" s="242">
        <v>551</v>
      </c>
      <c r="H456" s="314"/>
      <c r="I456" s="317">
        <f t="shared" si="131"/>
        <v>0</v>
      </c>
    </row>
    <row r="457" ht="21" spans="1:11">
      <c r="A457" s="253" t="s">
        <v>776</v>
      </c>
      <c r="B457" s="211" t="s">
        <v>777</v>
      </c>
      <c r="C457" s="232" t="s">
        <v>224</v>
      </c>
      <c r="D457" s="211" t="s">
        <v>224</v>
      </c>
      <c r="E457" s="211" t="s">
        <v>225</v>
      </c>
      <c r="F457" s="232" t="s">
        <v>226</v>
      </c>
      <c r="G457" s="213">
        <f t="shared" ref="G457:H457" si="132">G458</f>
        <v>9117.779</v>
      </c>
      <c r="H457" s="213">
        <f t="shared" si="132"/>
        <v>100</v>
      </c>
      <c r="I457" s="316">
        <f t="shared" si="114"/>
        <v>0.0109675832239408</v>
      </c>
      <c r="J457" s="197">
        <v>9117.779</v>
      </c>
      <c r="K457" s="226">
        <f>G457-J457</f>
        <v>0</v>
      </c>
    </row>
    <row r="458" spans="1:9">
      <c r="A458" s="207" t="s">
        <v>368</v>
      </c>
      <c r="B458" s="214" t="s">
        <v>777</v>
      </c>
      <c r="C458" s="231" t="s">
        <v>267</v>
      </c>
      <c r="D458" s="214" t="s">
        <v>224</v>
      </c>
      <c r="E458" s="214" t="s">
        <v>225</v>
      </c>
      <c r="F458" s="231" t="s">
        <v>226</v>
      </c>
      <c r="G458" s="172">
        <f>G459+G490</f>
        <v>9117.779</v>
      </c>
      <c r="H458" s="172">
        <f>H459+H490</f>
        <v>100</v>
      </c>
      <c r="I458" s="317">
        <f t="shared" si="114"/>
        <v>0.0109675832239408</v>
      </c>
    </row>
    <row r="459" spans="1:9">
      <c r="A459" s="155" t="s">
        <v>369</v>
      </c>
      <c r="B459" s="217" t="s">
        <v>777</v>
      </c>
      <c r="C459" s="218" t="s">
        <v>267</v>
      </c>
      <c r="D459" s="217" t="s">
        <v>286</v>
      </c>
      <c r="E459" s="217" t="s">
        <v>225</v>
      </c>
      <c r="F459" s="218" t="s">
        <v>226</v>
      </c>
      <c r="G459" s="166">
        <f>G461+G465</f>
        <v>6277.779</v>
      </c>
      <c r="H459" s="166">
        <f>H461+H465</f>
        <v>0</v>
      </c>
      <c r="I459" s="317">
        <f t="shared" si="114"/>
        <v>0</v>
      </c>
    </row>
    <row r="460" ht="21" spans="1:9">
      <c r="A460" s="254" t="s">
        <v>778</v>
      </c>
      <c r="B460" s="217" t="s">
        <v>777</v>
      </c>
      <c r="C460" s="218" t="s">
        <v>267</v>
      </c>
      <c r="D460" s="217" t="s">
        <v>286</v>
      </c>
      <c r="E460" s="217" t="s">
        <v>397</v>
      </c>
      <c r="F460" s="218"/>
      <c r="G460" s="166">
        <f>G461</f>
        <v>444</v>
      </c>
      <c r="H460" s="166">
        <f>H461</f>
        <v>0</v>
      </c>
      <c r="I460" s="317">
        <f t="shared" si="114"/>
        <v>0</v>
      </c>
    </row>
    <row r="461" ht="22.5" spans="1:9">
      <c r="A461" s="162" t="s">
        <v>370</v>
      </c>
      <c r="B461" s="219" t="s">
        <v>777</v>
      </c>
      <c r="C461" s="219" t="s">
        <v>267</v>
      </c>
      <c r="D461" s="219" t="s">
        <v>286</v>
      </c>
      <c r="E461" s="219" t="s">
        <v>371</v>
      </c>
      <c r="F461" s="220"/>
      <c r="G461" s="167">
        <f t="shared" ref="G461:H463" si="133">G462</f>
        <v>444</v>
      </c>
      <c r="H461" s="167">
        <f t="shared" si="133"/>
        <v>0</v>
      </c>
      <c r="I461" s="317">
        <f t="shared" si="114"/>
        <v>0</v>
      </c>
    </row>
    <row r="462" spans="1:9">
      <c r="A462" s="162" t="s">
        <v>255</v>
      </c>
      <c r="B462" s="219" t="s">
        <v>777</v>
      </c>
      <c r="C462" s="219" t="s">
        <v>267</v>
      </c>
      <c r="D462" s="219" t="s">
        <v>286</v>
      </c>
      <c r="E462" s="219" t="s">
        <v>371</v>
      </c>
      <c r="F462" s="220" t="s">
        <v>279</v>
      </c>
      <c r="G462" s="167">
        <f t="shared" si="133"/>
        <v>444</v>
      </c>
      <c r="H462" s="167">
        <f t="shared" si="133"/>
        <v>0</v>
      </c>
      <c r="I462" s="317">
        <f t="shared" si="114"/>
        <v>0</v>
      </c>
    </row>
    <row r="463" spans="1:9">
      <c r="A463" s="162" t="s">
        <v>256</v>
      </c>
      <c r="B463" s="219" t="s">
        <v>777</v>
      </c>
      <c r="C463" s="219" t="s">
        <v>267</v>
      </c>
      <c r="D463" s="219" t="s">
        <v>286</v>
      </c>
      <c r="E463" s="219" t="s">
        <v>371</v>
      </c>
      <c r="F463" s="220" t="s">
        <v>280</v>
      </c>
      <c r="G463" s="167">
        <f t="shared" si="133"/>
        <v>444</v>
      </c>
      <c r="H463" s="167">
        <f t="shared" si="133"/>
        <v>0</v>
      </c>
      <c r="I463" s="317">
        <f t="shared" si="114"/>
        <v>0</v>
      </c>
    </row>
    <row r="464" spans="1:9">
      <c r="A464" s="228" t="s">
        <v>258</v>
      </c>
      <c r="B464" s="219" t="s">
        <v>777</v>
      </c>
      <c r="C464" s="219" t="s">
        <v>267</v>
      </c>
      <c r="D464" s="219" t="s">
        <v>286</v>
      </c>
      <c r="E464" s="219" t="s">
        <v>371</v>
      </c>
      <c r="F464" s="220" t="s">
        <v>259</v>
      </c>
      <c r="G464" s="167">
        <v>444</v>
      </c>
      <c r="H464" s="314"/>
      <c r="I464" s="317">
        <f t="shared" si="114"/>
        <v>0</v>
      </c>
    </row>
    <row r="465" spans="1:9">
      <c r="A465" s="162" t="s">
        <v>372</v>
      </c>
      <c r="B465" s="219" t="s">
        <v>777</v>
      </c>
      <c r="C465" s="220" t="s">
        <v>267</v>
      </c>
      <c r="D465" s="219" t="s">
        <v>286</v>
      </c>
      <c r="E465" s="219" t="s">
        <v>373</v>
      </c>
      <c r="F465" s="220" t="s">
        <v>226</v>
      </c>
      <c r="G465" s="167">
        <f>G466+G485</f>
        <v>5833.779</v>
      </c>
      <c r="H465" s="167">
        <f>H466+H485</f>
        <v>0</v>
      </c>
      <c r="I465" s="317">
        <f t="shared" si="114"/>
        <v>0</v>
      </c>
    </row>
    <row r="466" spans="1:9">
      <c r="A466" s="162" t="s">
        <v>374</v>
      </c>
      <c r="B466" s="219" t="s">
        <v>777</v>
      </c>
      <c r="C466" s="220" t="s">
        <v>267</v>
      </c>
      <c r="D466" s="219" t="s">
        <v>286</v>
      </c>
      <c r="E466" s="219" t="s">
        <v>375</v>
      </c>
      <c r="F466" s="220" t="s">
        <v>226</v>
      </c>
      <c r="G466" s="167">
        <f>G467+G471+G474+G478</f>
        <v>5833.779</v>
      </c>
      <c r="H466" s="167">
        <f>H467+H471+H474+H478</f>
        <v>0</v>
      </c>
      <c r="I466" s="317">
        <f t="shared" si="114"/>
        <v>0</v>
      </c>
    </row>
    <row r="467" ht="33.75" spans="1:9">
      <c r="A467" s="162" t="s">
        <v>233</v>
      </c>
      <c r="B467" s="219" t="s">
        <v>777</v>
      </c>
      <c r="C467" s="220" t="s">
        <v>267</v>
      </c>
      <c r="D467" s="219" t="s">
        <v>286</v>
      </c>
      <c r="E467" s="219" t="s">
        <v>376</v>
      </c>
      <c r="F467" s="220" t="s">
        <v>234</v>
      </c>
      <c r="G467" s="167">
        <f t="shared" ref="G467:H467" si="134">G468</f>
        <v>5299</v>
      </c>
      <c r="H467" s="167">
        <f t="shared" si="134"/>
        <v>0</v>
      </c>
      <c r="I467" s="317">
        <f t="shared" si="114"/>
        <v>0</v>
      </c>
    </row>
    <row r="468" spans="1:9">
      <c r="A468" s="162" t="s">
        <v>235</v>
      </c>
      <c r="B468" s="219" t="s">
        <v>777</v>
      </c>
      <c r="C468" s="220" t="s">
        <v>267</v>
      </c>
      <c r="D468" s="219" t="s">
        <v>286</v>
      </c>
      <c r="E468" s="219" t="s">
        <v>376</v>
      </c>
      <c r="F468" s="220" t="s">
        <v>236</v>
      </c>
      <c r="G468" s="167">
        <f t="shared" ref="G468:H468" si="135">G469+G470</f>
        <v>5299</v>
      </c>
      <c r="H468" s="167">
        <f t="shared" si="135"/>
        <v>0</v>
      </c>
      <c r="I468" s="317">
        <f t="shared" si="114"/>
        <v>0</v>
      </c>
    </row>
    <row r="469" spans="1:9">
      <c r="A469" s="170" t="s">
        <v>237</v>
      </c>
      <c r="B469" s="219" t="s">
        <v>777</v>
      </c>
      <c r="C469" s="220" t="s">
        <v>267</v>
      </c>
      <c r="D469" s="219" t="s">
        <v>286</v>
      </c>
      <c r="E469" s="219" t="s">
        <v>376</v>
      </c>
      <c r="F469" s="220">
        <v>121</v>
      </c>
      <c r="G469" s="167">
        <v>4070</v>
      </c>
      <c r="H469" s="314"/>
      <c r="I469" s="317">
        <f t="shared" si="114"/>
        <v>0</v>
      </c>
    </row>
    <row r="470" ht="22.5" spans="1:9">
      <c r="A470" s="170" t="s">
        <v>239</v>
      </c>
      <c r="B470" s="219" t="s">
        <v>777</v>
      </c>
      <c r="C470" s="220" t="s">
        <v>267</v>
      </c>
      <c r="D470" s="219" t="s">
        <v>286</v>
      </c>
      <c r="E470" s="219" t="s">
        <v>376</v>
      </c>
      <c r="F470" s="220">
        <v>129</v>
      </c>
      <c r="G470" s="167">
        <v>1229</v>
      </c>
      <c r="H470" s="314"/>
      <c r="I470" s="317">
        <f t="shared" si="114"/>
        <v>0</v>
      </c>
    </row>
    <row r="471" ht="33.75" spans="1:9">
      <c r="A471" s="162" t="s">
        <v>233</v>
      </c>
      <c r="B471" s="219" t="s">
        <v>777</v>
      </c>
      <c r="C471" s="220" t="s">
        <v>267</v>
      </c>
      <c r="D471" s="219" t="s">
        <v>286</v>
      </c>
      <c r="E471" s="219" t="s">
        <v>377</v>
      </c>
      <c r="F471" s="220">
        <v>100</v>
      </c>
      <c r="G471" s="167">
        <f t="shared" ref="G471:H472" si="136">G472</f>
        <v>13</v>
      </c>
      <c r="H471" s="167">
        <f t="shared" si="136"/>
        <v>0</v>
      </c>
      <c r="I471" s="317">
        <f t="shared" si="114"/>
        <v>0</v>
      </c>
    </row>
    <row r="472" spans="1:9">
      <c r="A472" s="162" t="s">
        <v>235</v>
      </c>
      <c r="B472" s="219" t="s">
        <v>777</v>
      </c>
      <c r="C472" s="220" t="s">
        <v>267</v>
      </c>
      <c r="D472" s="219" t="s">
        <v>286</v>
      </c>
      <c r="E472" s="219" t="s">
        <v>377</v>
      </c>
      <c r="F472" s="220">
        <v>120</v>
      </c>
      <c r="G472" s="167">
        <f t="shared" si="136"/>
        <v>13</v>
      </c>
      <c r="H472" s="167">
        <f t="shared" si="136"/>
        <v>0</v>
      </c>
      <c r="I472" s="317">
        <f t="shared" si="114"/>
        <v>0</v>
      </c>
    </row>
    <row r="473" ht="22.5" spans="1:9">
      <c r="A473" s="170" t="s">
        <v>253</v>
      </c>
      <c r="B473" s="219" t="s">
        <v>777</v>
      </c>
      <c r="C473" s="220" t="s">
        <v>267</v>
      </c>
      <c r="D473" s="219" t="s">
        <v>286</v>
      </c>
      <c r="E473" s="219" t="s">
        <v>377</v>
      </c>
      <c r="F473" s="220">
        <v>122</v>
      </c>
      <c r="G473" s="167">
        <v>13</v>
      </c>
      <c r="H473" s="314"/>
      <c r="I473" s="317">
        <f t="shared" si="114"/>
        <v>0</v>
      </c>
    </row>
    <row r="474" spans="1:9">
      <c r="A474" s="162" t="s">
        <v>255</v>
      </c>
      <c r="B474" s="219" t="s">
        <v>777</v>
      </c>
      <c r="C474" s="220" t="s">
        <v>267</v>
      </c>
      <c r="D474" s="219" t="s">
        <v>286</v>
      </c>
      <c r="E474" s="219" t="s">
        <v>377</v>
      </c>
      <c r="F474" s="220" t="s">
        <v>279</v>
      </c>
      <c r="G474" s="167">
        <f t="shared" ref="G474:H474" si="137">G475</f>
        <v>509</v>
      </c>
      <c r="H474" s="167">
        <f t="shared" si="137"/>
        <v>0</v>
      </c>
      <c r="I474" s="317">
        <f t="shared" si="114"/>
        <v>0</v>
      </c>
    </row>
    <row r="475" spans="1:9">
      <c r="A475" s="162" t="s">
        <v>256</v>
      </c>
      <c r="B475" s="219" t="s">
        <v>777</v>
      </c>
      <c r="C475" s="220" t="s">
        <v>267</v>
      </c>
      <c r="D475" s="219" t="s">
        <v>286</v>
      </c>
      <c r="E475" s="219" t="s">
        <v>377</v>
      </c>
      <c r="F475" s="220" t="s">
        <v>280</v>
      </c>
      <c r="G475" s="167">
        <f t="shared" ref="G475:H475" si="138">G477+G476</f>
        <v>509</v>
      </c>
      <c r="H475" s="167">
        <f t="shared" si="138"/>
        <v>0</v>
      </c>
      <c r="I475" s="317">
        <f t="shared" si="114"/>
        <v>0</v>
      </c>
    </row>
    <row r="476" spans="1:9">
      <c r="A476" s="228" t="s">
        <v>257</v>
      </c>
      <c r="B476" s="219" t="s">
        <v>777</v>
      </c>
      <c r="C476" s="220" t="s">
        <v>267</v>
      </c>
      <c r="D476" s="219" t="s">
        <v>286</v>
      </c>
      <c r="E476" s="219" t="s">
        <v>377</v>
      </c>
      <c r="F476" s="220">
        <v>242</v>
      </c>
      <c r="G476" s="167">
        <v>79</v>
      </c>
      <c r="H476" s="314"/>
      <c r="I476" s="317">
        <f t="shared" si="114"/>
        <v>0</v>
      </c>
    </row>
    <row r="477" spans="1:9">
      <c r="A477" s="228" t="s">
        <v>258</v>
      </c>
      <c r="B477" s="219" t="s">
        <v>777</v>
      </c>
      <c r="C477" s="220" t="s">
        <v>267</v>
      </c>
      <c r="D477" s="219" t="s">
        <v>286</v>
      </c>
      <c r="E477" s="219" t="s">
        <v>377</v>
      </c>
      <c r="F477" s="220" t="s">
        <v>259</v>
      </c>
      <c r="G477" s="167">
        <v>430</v>
      </c>
      <c r="H477" s="314"/>
      <c r="I477" s="317">
        <f t="shared" si="114"/>
        <v>0</v>
      </c>
    </row>
    <row r="478" spans="1:9">
      <c r="A478" s="228" t="s">
        <v>260</v>
      </c>
      <c r="B478" s="219" t="s">
        <v>777</v>
      </c>
      <c r="C478" s="220" t="s">
        <v>267</v>
      </c>
      <c r="D478" s="219" t="s">
        <v>286</v>
      </c>
      <c r="E478" s="219" t="s">
        <v>377</v>
      </c>
      <c r="F478" s="220" t="s">
        <v>261</v>
      </c>
      <c r="G478" s="167">
        <f>G479+G481</f>
        <v>12.779</v>
      </c>
      <c r="H478" s="167">
        <f>H479+H481</f>
        <v>0</v>
      </c>
      <c r="I478" s="317">
        <f t="shared" si="114"/>
        <v>0</v>
      </c>
    </row>
    <row r="479" spans="1:9">
      <c r="A479" s="228" t="s">
        <v>378</v>
      </c>
      <c r="B479" s="219" t="s">
        <v>777</v>
      </c>
      <c r="C479" s="220" t="s">
        <v>267</v>
      </c>
      <c r="D479" s="219" t="s">
        <v>286</v>
      </c>
      <c r="E479" s="219" t="s">
        <v>377</v>
      </c>
      <c r="F479" s="220">
        <v>830</v>
      </c>
      <c r="G479" s="167">
        <f>G480</f>
        <v>0</v>
      </c>
      <c r="H479" s="167">
        <f>H480</f>
        <v>0</v>
      </c>
      <c r="I479" s="317" t="e">
        <f t="shared" si="114"/>
        <v>#DIV/0!</v>
      </c>
    </row>
    <row r="480" ht="22.5" spans="1:9">
      <c r="A480" s="228" t="s">
        <v>379</v>
      </c>
      <c r="B480" s="219" t="s">
        <v>777</v>
      </c>
      <c r="C480" s="220" t="s">
        <v>267</v>
      </c>
      <c r="D480" s="219" t="s">
        <v>286</v>
      </c>
      <c r="E480" s="219" t="s">
        <v>377</v>
      </c>
      <c r="F480" s="220">
        <v>831</v>
      </c>
      <c r="G480" s="167"/>
      <c r="H480" s="314"/>
      <c r="I480" s="317" t="e">
        <f t="shared" si="114"/>
        <v>#DIV/0!</v>
      </c>
    </row>
    <row r="481" spans="1:9">
      <c r="A481" s="228" t="s">
        <v>262</v>
      </c>
      <c r="B481" s="219" t="s">
        <v>777</v>
      </c>
      <c r="C481" s="220" t="s">
        <v>267</v>
      </c>
      <c r="D481" s="219" t="s">
        <v>286</v>
      </c>
      <c r="E481" s="219" t="s">
        <v>377</v>
      </c>
      <c r="F481" s="220" t="s">
        <v>263</v>
      </c>
      <c r="G481" s="167">
        <f>G483+G482+G484</f>
        <v>12.779</v>
      </c>
      <c r="H481" s="167">
        <f>H483+H482+H484</f>
        <v>0</v>
      </c>
      <c r="I481" s="317">
        <f t="shared" si="114"/>
        <v>0</v>
      </c>
    </row>
    <row r="482" spans="1:9">
      <c r="A482" s="230" t="s">
        <v>282</v>
      </c>
      <c r="B482" s="219" t="s">
        <v>777</v>
      </c>
      <c r="C482" s="220" t="s">
        <v>267</v>
      </c>
      <c r="D482" s="219" t="s">
        <v>286</v>
      </c>
      <c r="E482" s="219" t="s">
        <v>377</v>
      </c>
      <c r="F482" s="220">
        <v>851</v>
      </c>
      <c r="G482" s="167">
        <v>0</v>
      </c>
      <c r="H482" s="314"/>
      <c r="I482" s="317" t="e">
        <f t="shared" si="114"/>
        <v>#DIV/0!</v>
      </c>
    </row>
    <row r="483" spans="1:9">
      <c r="A483" s="228" t="s">
        <v>264</v>
      </c>
      <c r="B483" s="219" t="s">
        <v>777</v>
      </c>
      <c r="C483" s="220" t="s">
        <v>267</v>
      </c>
      <c r="D483" s="219" t="s">
        <v>286</v>
      </c>
      <c r="E483" s="219" t="s">
        <v>377</v>
      </c>
      <c r="F483" s="220" t="s">
        <v>300</v>
      </c>
      <c r="G483" s="167">
        <v>4.779</v>
      </c>
      <c r="H483" s="314"/>
      <c r="I483" s="317">
        <f t="shared" ref="I483:I551" si="139">H483/G483*1</f>
        <v>0</v>
      </c>
    </row>
    <row r="484" spans="1:9">
      <c r="A484" s="228" t="s">
        <v>265</v>
      </c>
      <c r="B484" s="219" t="s">
        <v>777</v>
      </c>
      <c r="C484" s="220" t="s">
        <v>267</v>
      </c>
      <c r="D484" s="219" t="s">
        <v>286</v>
      </c>
      <c r="E484" s="219" t="s">
        <v>377</v>
      </c>
      <c r="F484" s="220">
        <v>853</v>
      </c>
      <c r="G484" s="167">
        <v>8</v>
      </c>
      <c r="H484" s="314"/>
      <c r="I484" s="317">
        <f t="shared" si="139"/>
        <v>0</v>
      </c>
    </row>
    <row r="485" ht="22.5" spans="1:9">
      <c r="A485" s="170" t="s">
        <v>245</v>
      </c>
      <c r="B485" s="219" t="s">
        <v>777</v>
      </c>
      <c r="C485" s="220" t="s">
        <v>267</v>
      </c>
      <c r="D485" s="219" t="s">
        <v>286</v>
      </c>
      <c r="E485" s="219" t="s">
        <v>380</v>
      </c>
      <c r="F485" s="220"/>
      <c r="G485" s="167">
        <f>G486</f>
        <v>0</v>
      </c>
      <c r="H485" s="167">
        <f>H486</f>
        <v>0</v>
      </c>
      <c r="I485" s="317" t="e">
        <f t="shared" si="139"/>
        <v>#DIV/0!</v>
      </c>
    </row>
    <row r="486" ht="33.75" spans="1:9">
      <c r="A486" s="162" t="s">
        <v>233</v>
      </c>
      <c r="B486" s="219" t="s">
        <v>777</v>
      </c>
      <c r="C486" s="220" t="s">
        <v>267</v>
      </c>
      <c r="D486" s="219" t="s">
        <v>286</v>
      </c>
      <c r="E486" s="219" t="s">
        <v>380</v>
      </c>
      <c r="F486" s="220">
        <v>100</v>
      </c>
      <c r="G486" s="167">
        <f>G487</f>
        <v>0</v>
      </c>
      <c r="H486" s="167">
        <f>H487</f>
        <v>0</v>
      </c>
      <c r="I486" s="317" t="e">
        <f t="shared" si="139"/>
        <v>#DIV/0!</v>
      </c>
    </row>
    <row r="487" spans="1:9">
      <c r="A487" s="162" t="s">
        <v>235</v>
      </c>
      <c r="B487" s="219" t="s">
        <v>777</v>
      </c>
      <c r="C487" s="220" t="s">
        <v>267</v>
      </c>
      <c r="D487" s="219" t="s">
        <v>286</v>
      </c>
      <c r="E487" s="219" t="s">
        <v>380</v>
      </c>
      <c r="F487" s="220">
        <v>120</v>
      </c>
      <c r="G487" s="167">
        <f>G488+G489</f>
        <v>0</v>
      </c>
      <c r="H487" s="167">
        <f>H488+H489</f>
        <v>0</v>
      </c>
      <c r="I487" s="317" t="e">
        <f t="shared" si="139"/>
        <v>#DIV/0!</v>
      </c>
    </row>
    <row r="488" spans="1:9">
      <c r="A488" s="170" t="s">
        <v>237</v>
      </c>
      <c r="B488" s="219" t="s">
        <v>777</v>
      </c>
      <c r="C488" s="220" t="s">
        <v>267</v>
      </c>
      <c r="D488" s="219" t="s">
        <v>286</v>
      </c>
      <c r="E488" s="219" t="s">
        <v>380</v>
      </c>
      <c r="F488" s="220">
        <v>121</v>
      </c>
      <c r="G488" s="167"/>
      <c r="H488" s="314"/>
      <c r="I488" s="317" t="e">
        <f t="shared" si="139"/>
        <v>#DIV/0!</v>
      </c>
    </row>
    <row r="489" s="188" customFormat="1" ht="22.5" spans="1:9">
      <c r="A489" s="170" t="s">
        <v>239</v>
      </c>
      <c r="B489" s="219" t="s">
        <v>777</v>
      </c>
      <c r="C489" s="220" t="s">
        <v>267</v>
      </c>
      <c r="D489" s="219" t="s">
        <v>286</v>
      </c>
      <c r="E489" s="219" t="s">
        <v>380</v>
      </c>
      <c r="F489" s="220">
        <v>129</v>
      </c>
      <c r="G489" s="167"/>
      <c r="H489" s="314"/>
      <c r="I489" s="317" t="e">
        <f t="shared" si="139"/>
        <v>#DIV/0!</v>
      </c>
    </row>
    <row r="490" spans="1:9">
      <c r="A490" s="155" t="s">
        <v>394</v>
      </c>
      <c r="B490" s="217" t="s">
        <v>777</v>
      </c>
      <c r="C490" s="217" t="s">
        <v>267</v>
      </c>
      <c r="D490" s="217" t="s">
        <v>395</v>
      </c>
      <c r="E490" s="217"/>
      <c r="F490" s="218"/>
      <c r="G490" s="166">
        <f t="shared" ref="G490:H490" si="140">G491</f>
        <v>2840</v>
      </c>
      <c r="H490" s="166">
        <f t="shared" si="140"/>
        <v>100</v>
      </c>
      <c r="I490" s="317">
        <f t="shared" si="139"/>
        <v>0.0352112676056338</v>
      </c>
    </row>
    <row r="491" ht="21" spans="1:9">
      <c r="A491" s="207" t="s">
        <v>396</v>
      </c>
      <c r="B491" s="214" t="s">
        <v>777</v>
      </c>
      <c r="C491" s="214" t="s">
        <v>267</v>
      </c>
      <c r="D491" s="214" t="s">
        <v>395</v>
      </c>
      <c r="E491" s="214" t="s">
        <v>397</v>
      </c>
      <c r="F491" s="231" t="s">
        <v>226</v>
      </c>
      <c r="G491" s="172">
        <f>G492+G515</f>
        <v>2840</v>
      </c>
      <c r="H491" s="172">
        <f>H492+H515</f>
        <v>100</v>
      </c>
      <c r="I491" s="317">
        <f t="shared" si="139"/>
        <v>0.0352112676056338</v>
      </c>
    </row>
    <row r="492" spans="1:9">
      <c r="A492" s="162" t="s">
        <v>398</v>
      </c>
      <c r="B492" s="219" t="s">
        <v>777</v>
      </c>
      <c r="C492" s="219" t="s">
        <v>267</v>
      </c>
      <c r="D492" s="219" t="s">
        <v>395</v>
      </c>
      <c r="E492" s="219" t="s">
        <v>399</v>
      </c>
      <c r="F492" s="220"/>
      <c r="G492" s="167">
        <f>G493+G497+G501+G505+G511</f>
        <v>2140</v>
      </c>
      <c r="H492" s="167">
        <f>H493+H497+H501+H505+H511</f>
        <v>0</v>
      </c>
      <c r="I492" s="317">
        <f t="shared" si="139"/>
        <v>0</v>
      </c>
    </row>
    <row r="493" spans="1:9">
      <c r="A493" s="162" t="s">
        <v>400</v>
      </c>
      <c r="B493" s="219" t="s">
        <v>777</v>
      </c>
      <c r="C493" s="219" t="s">
        <v>267</v>
      </c>
      <c r="D493" s="219" t="s">
        <v>395</v>
      </c>
      <c r="E493" s="219" t="s">
        <v>401</v>
      </c>
      <c r="F493" s="220"/>
      <c r="G493" s="167">
        <f t="shared" ref="G493:H495" si="141">G494</f>
        <v>130</v>
      </c>
      <c r="H493" s="167">
        <f t="shared" si="141"/>
        <v>0</v>
      </c>
      <c r="I493" s="317">
        <f t="shared" si="139"/>
        <v>0</v>
      </c>
    </row>
    <row r="494" spans="1:9">
      <c r="A494" s="162" t="s">
        <v>255</v>
      </c>
      <c r="B494" s="219" t="s">
        <v>777</v>
      </c>
      <c r="C494" s="219" t="s">
        <v>267</v>
      </c>
      <c r="D494" s="219" t="s">
        <v>395</v>
      </c>
      <c r="E494" s="219" t="s">
        <v>401</v>
      </c>
      <c r="F494" s="220" t="s">
        <v>279</v>
      </c>
      <c r="G494" s="167">
        <f t="shared" si="141"/>
        <v>130</v>
      </c>
      <c r="H494" s="167">
        <f t="shared" si="141"/>
        <v>0</v>
      </c>
      <c r="I494" s="317">
        <f t="shared" si="139"/>
        <v>0</v>
      </c>
    </row>
    <row r="495" spans="1:9">
      <c r="A495" s="162" t="s">
        <v>256</v>
      </c>
      <c r="B495" s="219" t="s">
        <v>777</v>
      </c>
      <c r="C495" s="219" t="s">
        <v>267</v>
      </c>
      <c r="D495" s="219" t="s">
        <v>395</v>
      </c>
      <c r="E495" s="219" t="s">
        <v>401</v>
      </c>
      <c r="F495" s="220" t="s">
        <v>280</v>
      </c>
      <c r="G495" s="167">
        <f t="shared" si="141"/>
        <v>130</v>
      </c>
      <c r="H495" s="167">
        <f t="shared" si="141"/>
        <v>0</v>
      </c>
      <c r="I495" s="317">
        <f t="shared" si="139"/>
        <v>0</v>
      </c>
    </row>
    <row r="496" spans="1:9">
      <c r="A496" s="228" t="s">
        <v>258</v>
      </c>
      <c r="B496" s="219" t="s">
        <v>777</v>
      </c>
      <c r="C496" s="219" t="s">
        <v>267</v>
      </c>
      <c r="D496" s="219" t="s">
        <v>395</v>
      </c>
      <c r="E496" s="219" t="s">
        <v>401</v>
      </c>
      <c r="F496" s="220" t="s">
        <v>259</v>
      </c>
      <c r="G496" s="167">
        <v>130</v>
      </c>
      <c r="H496" s="314"/>
      <c r="I496" s="317">
        <f t="shared" si="139"/>
        <v>0</v>
      </c>
    </row>
    <row r="497" spans="1:9">
      <c r="A497" s="170" t="s">
        <v>779</v>
      </c>
      <c r="B497" s="219" t="s">
        <v>777</v>
      </c>
      <c r="C497" s="219" t="s">
        <v>267</v>
      </c>
      <c r="D497" s="219" t="s">
        <v>395</v>
      </c>
      <c r="E497" s="219" t="s">
        <v>403</v>
      </c>
      <c r="F497" s="220"/>
      <c r="G497" s="167">
        <f t="shared" ref="G497:H499" si="142">G498</f>
        <v>140</v>
      </c>
      <c r="H497" s="167">
        <f t="shared" si="142"/>
        <v>0</v>
      </c>
      <c r="I497" s="317">
        <f t="shared" si="139"/>
        <v>0</v>
      </c>
    </row>
    <row r="498" spans="1:9">
      <c r="A498" s="162" t="s">
        <v>255</v>
      </c>
      <c r="B498" s="219" t="s">
        <v>777</v>
      </c>
      <c r="C498" s="219" t="s">
        <v>267</v>
      </c>
      <c r="D498" s="219" t="s">
        <v>395</v>
      </c>
      <c r="E498" s="219" t="s">
        <v>403</v>
      </c>
      <c r="F498" s="220" t="s">
        <v>279</v>
      </c>
      <c r="G498" s="167">
        <f t="shared" si="142"/>
        <v>140</v>
      </c>
      <c r="H498" s="167">
        <f t="shared" si="142"/>
        <v>0</v>
      </c>
      <c r="I498" s="317">
        <f t="shared" si="139"/>
        <v>0</v>
      </c>
    </row>
    <row r="499" spans="1:9">
      <c r="A499" s="162" t="s">
        <v>256</v>
      </c>
      <c r="B499" s="219" t="s">
        <v>777</v>
      </c>
      <c r="C499" s="219" t="s">
        <v>267</v>
      </c>
      <c r="D499" s="219" t="s">
        <v>395</v>
      </c>
      <c r="E499" s="219" t="s">
        <v>403</v>
      </c>
      <c r="F499" s="220" t="s">
        <v>280</v>
      </c>
      <c r="G499" s="167">
        <f t="shared" si="142"/>
        <v>140</v>
      </c>
      <c r="H499" s="167">
        <f t="shared" si="142"/>
        <v>0</v>
      </c>
      <c r="I499" s="317">
        <f t="shared" si="139"/>
        <v>0</v>
      </c>
    </row>
    <row r="500" spans="1:9">
      <c r="A500" s="228" t="s">
        <v>258</v>
      </c>
      <c r="B500" s="219" t="s">
        <v>777</v>
      </c>
      <c r="C500" s="219" t="s">
        <v>267</v>
      </c>
      <c r="D500" s="219" t="s">
        <v>395</v>
      </c>
      <c r="E500" s="219" t="s">
        <v>403</v>
      </c>
      <c r="F500" s="220" t="s">
        <v>259</v>
      </c>
      <c r="G500" s="167">
        <v>140</v>
      </c>
      <c r="H500" s="314"/>
      <c r="I500" s="317">
        <f t="shared" si="139"/>
        <v>0</v>
      </c>
    </row>
    <row r="501" spans="1:9">
      <c r="A501" s="170" t="s">
        <v>404</v>
      </c>
      <c r="B501" s="219" t="s">
        <v>777</v>
      </c>
      <c r="C501" s="219" t="s">
        <v>267</v>
      </c>
      <c r="D501" s="219" t="s">
        <v>395</v>
      </c>
      <c r="E501" s="219" t="s">
        <v>405</v>
      </c>
      <c r="F501" s="220"/>
      <c r="G501" s="167">
        <f t="shared" ref="G501:H503" si="143">G502</f>
        <v>1000</v>
      </c>
      <c r="H501" s="167">
        <f t="shared" si="143"/>
        <v>0</v>
      </c>
      <c r="I501" s="317">
        <f t="shared" si="139"/>
        <v>0</v>
      </c>
    </row>
    <row r="502" spans="1:9">
      <c r="A502" s="162" t="s">
        <v>260</v>
      </c>
      <c r="B502" s="219" t="s">
        <v>777</v>
      </c>
      <c r="C502" s="219" t="s">
        <v>267</v>
      </c>
      <c r="D502" s="219" t="s">
        <v>395</v>
      </c>
      <c r="E502" s="219" t="s">
        <v>405</v>
      </c>
      <c r="F502" s="220">
        <v>800</v>
      </c>
      <c r="G502" s="167">
        <f t="shared" si="143"/>
        <v>1000</v>
      </c>
      <c r="H502" s="167">
        <f t="shared" si="143"/>
        <v>0</v>
      </c>
      <c r="I502" s="317">
        <f t="shared" si="139"/>
        <v>0</v>
      </c>
    </row>
    <row r="503" ht="22.5" spans="1:9">
      <c r="A503" s="228" t="s">
        <v>406</v>
      </c>
      <c r="B503" s="219" t="s">
        <v>777</v>
      </c>
      <c r="C503" s="219" t="s">
        <v>267</v>
      </c>
      <c r="D503" s="219" t="s">
        <v>395</v>
      </c>
      <c r="E503" s="219" t="s">
        <v>405</v>
      </c>
      <c r="F503" s="220">
        <v>810</v>
      </c>
      <c r="G503" s="167">
        <f t="shared" si="143"/>
        <v>1000</v>
      </c>
      <c r="H503" s="167">
        <f t="shared" si="143"/>
        <v>0</v>
      </c>
      <c r="I503" s="317">
        <f t="shared" si="139"/>
        <v>0</v>
      </c>
    </row>
    <row r="504" ht="78.75" spans="1:9">
      <c r="A504" s="255" t="s">
        <v>407</v>
      </c>
      <c r="B504" s="219" t="s">
        <v>777</v>
      </c>
      <c r="C504" s="219" t="s">
        <v>267</v>
      </c>
      <c r="D504" s="219" t="s">
        <v>395</v>
      </c>
      <c r="E504" s="219" t="s">
        <v>405</v>
      </c>
      <c r="F504" s="220">
        <v>813</v>
      </c>
      <c r="G504" s="167">
        <v>1000</v>
      </c>
      <c r="H504" s="314"/>
      <c r="I504" s="317">
        <f t="shared" si="139"/>
        <v>0</v>
      </c>
    </row>
    <row r="505" spans="1:9">
      <c r="A505" s="170" t="s">
        <v>408</v>
      </c>
      <c r="B505" s="219" t="s">
        <v>777</v>
      </c>
      <c r="C505" s="219" t="s">
        <v>267</v>
      </c>
      <c r="D505" s="219" t="s">
        <v>395</v>
      </c>
      <c r="E505" s="219" t="s">
        <v>409</v>
      </c>
      <c r="F505" s="220"/>
      <c r="G505" s="167">
        <f>G506+G509</f>
        <v>800</v>
      </c>
      <c r="H505" s="167">
        <f>H506+H509</f>
        <v>0</v>
      </c>
      <c r="I505" s="317">
        <f t="shared" si="139"/>
        <v>0</v>
      </c>
    </row>
    <row r="506" spans="1:9">
      <c r="A506" s="162" t="s">
        <v>255</v>
      </c>
      <c r="B506" s="219" t="s">
        <v>777</v>
      </c>
      <c r="C506" s="219" t="s">
        <v>267</v>
      </c>
      <c r="D506" s="219" t="s">
        <v>395</v>
      </c>
      <c r="E506" s="219" t="s">
        <v>409</v>
      </c>
      <c r="F506" s="220" t="s">
        <v>279</v>
      </c>
      <c r="G506" s="167">
        <f>G507</f>
        <v>800</v>
      </c>
      <c r="H506" s="167">
        <f>H507</f>
        <v>0</v>
      </c>
      <c r="I506" s="317">
        <f t="shared" si="139"/>
        <v>0</v>
      </c>
    </row>
    <row r="507" spans="1:9">
      <c r="A507" s="162" t="s">
        <v>256</v>
      </c>
      <c r="B507" s="219" t="s">
        <v>777</v>
      </c>
      <c r="C507" s="219" t="s">
        <v>267</v>
      </c>
      <c r="D507" s="219" t="s">
        <v>395</v>
      </c>
      <c r="E507" s="219" t="s">
        <v>409</v>
      </c>
      <c r="F507" s="220" t="s">
        <v>280</v>
      </c>
      <c r="G507" s="167">
        <f t="shared" ref="G507:H507" si="144">G508</f>
        <v>800</v>
      </c>
      <c r="H507" s="167">
        <f t="shared" si="144"/>
        <v>0</v>
      </c>
      <c r="I507" s="317">
        <f t="shared" si="139"/>
        <v>0</v>
      </c>
    </row>
    <row r="508" spans="1:9">
      <c r="A508" s="228" t="s">
        <v>258</v>
      </c>
      <c r="B508" s="219" t="s">
        <v>777</v>
      </c>
      <c r="C508" s="219" t="s">
        <v>267</v>
      </c>
      <c r="D508" s="219" t="s">
        <v>395</v>
      </c>
      <c r="E508" s="219" t="s">
        <v>409</v>
      </c>
      <c r="F508" s="220" t="s">
        <v>259</v>
      </c>
      <c r="G508" s="167">
        <v>800</v>
      </c>
      <c r="H508" s="314"/>
      <c r="I508" s="317">
        <f t="shared" si="139"/>
        <v>0</v>
      </c>
    </row>
    <row r="509" spans="1:9">
      <c r="A509" s="228" t="s">
        <v>242</v>
      </c>
      <c r="B509" s="219" t="s">
        <v>777</v>
      </c>
      <c r="C509" s="219" t="s">
        <v>267</v>
      </c>
      <c r="D509" s="219" t="s">
        <v>395</v>
      </c>
      <c r="E509" s="219" t="s">
        <v>409</v>
      </c>
      <c r="F509" s="220">
        <v>300</v>
      </c>
      <c r="G509" s="167">
        <f>G510</f>
        <v>0</v>
      </c>
      <c r="H509" s="167">
        <f>H510</f>
        <v>0</v>
      </c>
      <c r="I509" s="317" t="e">
        <f t="shared" si="139"/>
        <v>#DIV/0!</v>
      </c>
    </row>
    <row r="510" spans="1:9">
      <c r="A510" s="228" t="s">
        <v>367</v>
      </c>
      <c r="B510" s="219" t="s">
        <v>777</v>
      </c>
      <c r="C510" s="219" t="s">
        <v>267</v>
      </c>
      <c r="D510" s="219" t="s">
        <v>395</v>
      </c>
      <c r="E510" s="219" t="s">
        <v>409</v>
      </c>
      <c r="F510" s="220">
        <v>350</v>
      </c>
      <c r="G510" s="167"/>
      <c r="H510" s="314"/>
      <c r="I510" s="317" t="e">
        <f t="shared" si="139"/>
        <v>#DIV/0!</v>
      </c>
    </row>
    <row r="511" ht="22.5" spans="1:9">
      <c r="A511" s="170" t="s">
        <v>410</v>
      </c>
      <c r="B511" s="219" t="s">
        <v>777</v>
      </c>
      <c r="C511" s="219" t="s">
        <v>267</v>
      </c>
      <c r="D511" s="219" t="s">
        <v>395</v>
      </c>
      <c r="E511" s="219" t="s">
        <v>411</v>
      </c>
      <c r="F511" s="220"/>
      <c r="G511" s="167">
        <f t="shared" ref="G511:H513" si="145">G512</f>
        <v>70</v>
      </c>
      <c r="H511" s="167">
        <f t="shared" si="145"/>
        <v>0</v>
      </c>
      <c r="I511" s="317">
        <f t="shared" si="139"/>
        <v>0</v>
      </c>
    </row>
    <row r="512" spans="1:9">
      <c r="A512" s="162" t="s">
        <v>255</v>
      </c>
      <c r="B512" s="219" t="s">
        <v>777</v>
      </c>
      <c r="C512" s="219" t="s">
        <v>267</v>
      </c>
      <c r="D512" s="219" t="s">
        <v>395</v>
      </c>
      <c r="E512" s="219" t="s">
        <v>411</v>
      </c>
      <c r="F512" s="220" t="s">
        <v>279</v>
      </c>
      <c r="G512" s="167">
        <f t="shared" si="145"/>
        <v>70</v>
      </c>
      <c r="H512" s="167">
        <f t="shared" si="145"/>
        <v>0</v>
      </c>
      <c r="I512" s="317">
        <f t="shared" si="139"/>
        <v>0</v>
      </c>
    </row>
    <row r="513" spans="1:9">
      <c r="A513" s="162" t="s">
        <v>256</v>
      </c>
      <c r="B513" s="219" t="s">
        <v>777</v>
      </c>
      <c r="C513" s="219" t="s">
        <v>267</v>
      </c>
      <c r="D513" s="219" t="s">
        <v>395</v>
      </c>
      <c r="E513" s="219" t="s">
        <v>411</v>
      </c>
      <c r="F513" s="220" t="s">
        <v>280</v>
      </c>
      <c r="G513" s="167">
        <f t="shared" si="145"/>
        <v>70</v>
      </c>
      <c r="H513" s="167">
        <f t="shared" si="145"/>
        <v>0</v>
      </c>
      <c r="I513" s="317">
        <f t="shared" si="139"/>
        <v>0</v>
      </c>
    </row>
    <row r="514" s="189" customFormat="1" spans="1:9">
      <c r="A514" s="228" t="s">
        <v>258</v>
      </c>
      <c r="B514" s="219" t="s">
        <v>777</v>
      </c>
      <c r="C514" s="219" t="s">
        <v>267</v>
      </c>
      <c r="D514" s="219" t="s">
        <v>395</v>
      </c>
      <c r="E514" s="219" t="s">
        <v>411</v>
      </c>
      <c r="F514" s="220" t="s">
        <v>259</v>
      </c>
      <c r="G514" s="167">
        <v>70</v>
      </c>
      <c r="H514" s="314"/>
      <c r="I514" s="317">
        <f t="shared" si="139"/>
        <v>0</v>
      </c>
    </row>
    <row r="515" s="189" customFormat="1" ht="22.5" spans="1:9">
      <c r="A515" s="170" t="s">
        <v>412</v>
      </c>
      <c r="B515" s="219" t="s">
        <v>777</v>
      </c>
      <c r="C515" s="219" t="s">
        <v>267</v>
      </c>
      <c r="D515" s="219" t="s">
        <v>395</v>
      </c>
      <c r="E515" s="219" t="s">
        <v>399</v>
      </c>
      <c r="F515" s="220"/>
      <c r="G515" s="167">
        <f t="shared" ref="G515:H515" si="146">G516+G520</f>
        <v>700</v>
      </c>
      <c r="H515" s="167">
        <f t="shared" si="146"/>
        <v>100</v>
      </c>
      <c r="I515" s="317">
        <f t="shared" si="139"/>
        <v>0.142857142857143</v>
      </c>
    </row>
    <row r="516" s="190" customFormat="1" ht="12" spans="1:9">
      <c r="A516" s="170" t="s">
        <v>413</v>
      </c>
      <c r="B516" s="219" t="s">
        <v>777</v>
      </c>
      <c r="C516" s="219" t="s">
        <v>267</v>
      </c>
      <c r="D516" s="219" t="s">
        <v>395</v>
      </c>
      <c r="E516" s="219" t="s">
        <v>414</v>
      </c>
      <c r="F516" s="220"/>
      <c r="G516" s="167">
        <f t="shared" ref="G516:H522" si="147">G517</f>
        <v>500</v>
      </c>
      <c r="H516" s="167">
        <f t="shared" si="147"/>
        <v>0</v>
      </c>
      <c r="I516" s="317">
        <f t="shared" si="139"/>
        <v>0</v>
      </c>
    </row>
    <row r="517" s="190" customFormat="1" ht="12" spans="1:9">
      <c r="A517" s="162" t="s">
        <v>255</v>
      </c>
      <c r="B517" s="219" t="s">
        <v>777</v>
      </c>
      <c r="C517" s="219" t="s">
        <v>267</v>
      </c>
      <c r="D517" s="219" t="s">
        <v>395</v>
      </c>
      <c r="E517" s="219" t="s">
        <v>414</v>
      </c>
      <c r="F517" s="220" t="s">
        <v>279</v>
      </c>
      <c r="G517" s="167">
        <f t="shared" si="147"/>
        <v>500</v>
      </c>
      <c r="H517" s="167">
        <f t="shared" si="147"/>
        <v>0</v>
      </c>
      <c r="I517" s="317">
        <f t="shared" si="139"/>
        <v>0</v>
      </c>
    </row>
    <row r="518" s="190" customFormat="1" ht="12" spans="1:9">
      <c r="A518" s="162" t="s">
        <v>256</v>
      </c>
      <c r="B518" s="219" t="s">
        <v>777</v>
      </c>
      <c r="C518" s="219" t="s">
        <v>267</v>
      </c>
      <c r="D518" s="219" t="s">
        <v>395</v>
      </c>
      <c r="E518" s="219" t="s">
        <v>414</v>
      </c>
      <c r="F518" s="220" t="s">
        <v>280</v>
      </c>
      <c r="G518" s="167">
        <f t="shared" si="147"/>
        <v>500</v>
      </c>
      <c r="H518" s="167">
        <f t="shared" si="147"/>
        <v>0</v>
      </c>
      <c r="I518" s="317">
        <f t="shared" si="139"/>
        <v>0</v>
      </c>
    </row>
    <row r="519" s="190" customFormat="1" ht="12" spans="1:9">
      <c r="A519" s="228" t="s">
        <v>258</v>
      </c>
      <c r="B519" s="219" t="s">
        <v>777</v>
      </c>
      <c r="C519" s="219" t="s">
        <v>267</v>
      </c>
      <c r="D519" s="219" t="s">
        <v>395</v>
      </c>
      <c r="E519" s="219" t="s">
        <v>414</v>
      </c>
      <c r="F519" s="220" t="s">
        <v>259</v>
      </c>
      <c r="G519" s="167">
        <v>500</v>
      </c>
      <c r="H519" s="314"/>
      <c r="I519" s="317">
        <f t="shared" si="139"/>
        <v>0</v>
      </c>
    </row>
    <row r="520" s="190" customFormat="1" ht="12" spans="1:9">
      <c r="A520" s="170" t="s">
        <v>415</v>
      </c>
      <c r="B520" s="219" t="s">
        <v>777</v>
      </c>
      <c r="C520" s="219" t="s">
        <v>267</v>
      </c>
      <c r="D520" s="219" t="s">
        <v>395</v>
      </c>
      <c r="E520" s="219" t="s">
        <v>416</v>
      </c>
      <c r="F520" s="220"/>
      <c r="G520" s="167">
        <f t="shared" ref="G520:H520" si="148">G521</f>
        <v>200</v>
      </c>
      <c r="H520" s="167">
        <f t="shared" si="148"/>
        <v>100</v>
      </c>
      <c r="I520" s="317">
        <f t="shared" si="139"/>
        <v>0.5</v>
      </c>
    </row>
    <row r="521" s="190" customFormat="1" ht="12" spans="1:9">
      <c r="A521" s="162" t="s">
        <v>255</v>
      </c>
      <c r="B521" s="219" t="s">
        <v>777</v>
      </c>
      <c r="C521" s="219" t="s">
        <v>267</v>
      </c>
      <c r="D521" s="219" t="s">
        <v>395</v>
      </c>
      <c r="E521" s="219" t="s">
        <v>416</v>
      </c>
      <c r="F521" s="220" t="s">
        <v>279</v>
      </c>
      <c r="G521" s="167">
        <f t="shared" si="147"/>
        <v>200</v>
      </c>
      <c r="H521" s="167">
        <f t="shared" si="147"/>
        <v>100</v>
      </c>
      <c r="I521" s="317">
        <f t="shared" si="139"/>
        <v>0.5</v>
      </c>
    </row>
    <row r="522" s="190" customFormat="1" ht="12" spans="1:9">
      <c r="A522" s="162" t="s">
        <v>256</v>
      </c>
      <c r="B522" s="219" t="s">
        <v>777</v>
      </c>
      <c r="C522" s="219" t="s">
        <v>267</v>
      </c>
      <c r="D522" s="219" t="s">
        <v>395</v>
      </c>
      <c r="E522" s="219" t="s">
        <v>416</v>
      </c>
      <c r="F522" s="220" t="s">
        <v>280</v>
      </c>
      <c r="G522" s="167">
        <f t="shared" si="147"/>
        <v>200</v>
      </c>
      <c r="H522" s="167">
        <v>100</v>
      </c>
      <c r="I522" s="317">
        <f t="shared" si="139"/>
        <v>0.5</v>
      </c>
    </row>
    <row r="523" s="190" customFormat="1" ht="12" spans="1:9">
      <c r="A523" s="228" t="s">
        <v>258</v>
      </c>
      <c r="B523" s="219" t="s">
        <v>777</v>
      </c>
      <c r="C523" s="219" t="s">
        <v>267</v>
      </c>
      <c r="D523" s="219" t="s">
        <v>395</v>
      </c>
      <c r="E523" s="219" t="s">
        <v>416</v>
      </c>
      <c r="F523" s="220" t="s">
        <v>259</v>
      </c>
      <c r="G523" s="167">
        <v>200</v>
      </c>
      <c r="H523" s="322"/>
      <c r="I523" s="317">
        <f t="shared" si="139"/>
        <v>0</v>
      </c>
    </row>
    <row r="524" s="190" customFormat="1" ht="21" spans="1:11">
      <c r="A524" s="253" t="s">
        <v>780</v>
      </c>
      <c r="B524" s="211" t="s">
        <v>781</v>
      </c>
      <c r="C524" s="232" t="s">
        <v>224</v>
      </c>
      <c r="D524" s="211" t="s">
        <v>224</v>
      </c>
      <c r="E524" s="211" t="s">
        <v>225</v>
      </c>
      <c r="F524" s="232" t="s">
        <v>226</v>
      </c>
      <c r="G524" s="213">
        <f>SUM(G525+G557+G551)</f>
        <v>65281.9798</v>
      </c>
      <c r="H524" s="213">
        <f>SUM(H525+H557+H551)</f>
        <v>0</v>
      </c>
      <c r="I524" s="316">
        <f t="shared" si="139"/>
        <v>0</v>
      </c>
      <c r="J524" s="190">
        <v>65281.9798</v>
      </c>
      <c r="K524" s="260">
        <f>G524-J524</f>
        <v>0</v>
      </c>
    </row>
    <row r="525" spans="1:9">
      <c r="A525" s="207" t="s">
        <v>782</v>
      </c>
      <c r="B525" s="214" t="s">
        <v>781</v>
      </c>
      <c r="C525" s="231" t="s">
        <v>223</v>
      </c>
      <c r="D525" s="214" t="s">
        <v>224</v>
      </c>
      <c r="E525" s="214" t="s">
        <v>225</v>
      </c>
      <c r="F525" s="231" t="s">
        <v>226</v>
      </c>
      <c r="G525" s="172">
        <f>G526+G546</f>
        <v>16141.8</v>
      </c>
      <c r="H525" s="172">
        <f>H526+H546</f>
        <v>0</v>
      </c>
      <c r="I525" s="317">
        <f t="shared" si="139"/>
        <v>0</v>
      </c>
    </row>
    <row r="526" ht="22.5" spans="1:9">
      <c r="A526" s="155" t="s">
        <v>289</v>
      </c>
      <c r="B526" s="217" t="s">
        <v>781</v>
      </c>
      <c r="C526" s="218" t="s">
        <v>223</v>
      </c>
      <c r="D526" s="217" t="s">
        <v>290</v>
      </c>
      <c r="E526" s="217" t="s">
        <v>225</v>
      </c>
      <c r="F526" s="218" t="s">
        <v>226</v>
      </c>
      <c r="G526" s="166">
        <f t="shared" ref="G526:H528" si="149">G527</f>
        <v>16141.8</v>
      </c>
      <c r="H526" s="166">
        <f t="shared" si="149"/>
        <v>0</v>
      </c>
      <c r="I526" s="317">
        <f t="shared" si="139"/>
        <v>0</v>
      </c>
    </row>
    <row r="527" ht="21" spans="1:9">
      <c r="A527" s="207" t="s">
        <v>783</v>
      </c>
      <c r="B527" s="214" t="s">
        <v>781</v>
      </c>
      <c r="C527" s="231" t="s">
        <v>223</v>
      </c>
      <c r="D527" s="214" t="s">
        <v>290</v>
      </c>
      <c r="E527" s="214" t="s">
        <v>292</v>
      </c>
      <c r="F527" s="231" t="s">
        <v>226</v>
      </c>
      <c r="G527" s="172">
        <f t="shared" si="149"/>
        <v>16141.8</v>
      </c>
      <c r="H527" s="172">
        <f t="shared" si="149"/>
        <v>0</v>
      </c>
      <c r="I527" s="317">
        <f t="shared" si="139"/>
        <v>0</v>
      </c>
    </row>
    <row r="528" ht="22.5" spans="1:9">
      <c r="A528" s="162" t="s">
        <v>293</v>
      </c>
      <c r="B528" s="219" t="s">
        <v>781</v>
      </c>
      <c r="C528" s="220" t="s">
        <v>223</v>
      </c>
      <c r="D528" s="219" t="s">
        <v>290</v>
      </c>
      <c r="E528" s="219" t="s">
        <v>294</v>
      </c>
      <c r="F528" s="220" t="s">
        <v>226</v>
      </c>
      <c r="G528" s="167">
        <f t="shared" si="149"/>
        <v>16141.8</v>
      </c>
      <c r="H528" s="167">
        <f t="shared" si="149"/>
        <v>0</v>
      </c>
      <c r="I528" s="317">
        <f t="shared" si="139"/>
        <v>0</v>
      </c>
    </row>
    <row r="529" spans="1:9">
      <c r="A529" s="162" t="s">
        <v>295</v>
      </c>
      <c r="B529" s="219" t="s">
        <v>781</v>
      </c>
      <c r="C529" s="220" t="s">
        <v>223</v>
      </c>
      <c r="D529" s="219" t="s">
        <v>290</v>
      </c>
      <c r="E529" s="219" t="s">
        <v>296</v>
      </c>
      <c r="F529" s="220"/>
      <c r="G529" s="167">
        <f>G530+G534+G537+G541</f>
        <v>16141.8</v>
      </c>
      <c r="H529" s="167">
        <f>H530+H534+H537+H541</f>
        <v>0</v>
      </c>
      <c r="I529" s="317">
        <f t="shared" si="139"/>
        <v>0</v>
      </c>
    </row>
    <row r="530" ht="33.75" spans="1:9">
      <c r="A530" s="162" t="s">
        <v>233</v>
      </c>
      <c r="B530" s="219" t="s">
        <v>781</v>
      </c>
      <c r="C530" s="220" t="s">
        <v>223</v>
      </c>
      <c r="D530" s="219" t="s">
        <v>290</v>
      </c>
      <c r="E530" s="219" t="s">
        <v>297</v>
      </c>
      <c r="F530" s="220" t="s">
        <v>234</v>
      </c>
      <c r="G530" s="167">
        <f t="shared" ref="G530:H530" si="150">G531</f>
        <v>10740</v>
      </c>
      <c r="H530" s="167">
        <f t="shared" si="150"/>
        <v>0</v>
      </c>
      <c r="I530" s="317">
        <f t="shared" si="139"/>
        <v>0</v>
      </c>
    </row>
    <row r="531" spans="1:9">
      <c r="A531" s="162" t="s">
        <v>235</v>
      </c>
      <c r="B531" s="219" t="s">
        <v>781</v>
      </c>
      <c r="C531" s="220" t="s">
        <v>223</v>
      </c>
      <c r="D531" s="219" t="s">
        <v>290</v>
      </c>
      <c r="E531" s="219" t="s">
        <v>298</v>
      </c>
      <c r="F531" s="220" t="s">
        <v>236</v>
      </c>
      <c r="G531" s="167">
        <f t="shared" ref="G531:H531" si="151">G532+G533</f>
        <v>10740</v>
      </c>
      <c r="H531" s="167">
        <f t="shared" si="151"/>
        <v>0</v>
      </c>
      <c r="I531" s="317">
        <f t="shared" si="139"/>
        <v>0</v>
      </c>
    </row>
    <row r="532" spans="1:9">
      <c r="A532" s="170" t="s">
        <v>237</v>
      </c>
      <c r="B532" s="219" t="s">
        <v>781</v>
      </c>
      <c r="C532" s="220" t="s">
        <v>223</v>
      </c>
      <c r="D532" s="219" t="s">
        <v>290</v>
      </c>
      <c r="E532" s="219" t="s">
        <v>298</v>
      </c>
      <c r="F532" s="220" t="s">
        <v>238</v>
      </c>
      <c r="G532" s="167">
        <v>8249</v>
      </c>
      <c r="H532" s="314"/>
      <c r="I532" s="317">
        <f t="shared" si="139"/>
        <v>0</v>
      </c>
    </row>
    <row r="533" ht="22.5" spans="1:9">
      <c r="A533" s="170" t="s">
        <v>239</v>
      </c>
      <c r="B533" s="219" t="s">
        <v>781</v>
      </c>
      <c r="C533" s="220" t="s">
        <v>223</v>
      </c>
      <c r="D533" s="219" t="s">
        <v>290</v>
      </c>
      <c r="E533" s="219" t="s">
        <v>298</v>
      </c>
      <c r="F533" s="220">
        <v>129</v>
      </c>
      <c r="G533" s="167">
        <v>2491</v>
      </c>
      <c r="H533" s="314"/>
      <c r="I533" s="317">
        <f t="shared" si="139"/>
        <v>0</v>
      </c>
    </row>
    <row r="534" ht="33.75" spans="1:9">
      <c r="A534" s="162" t="s">
        <v>233</v>
      </c>
      <c r="B534" s="219" t="s">
        <v>781</v>
      </c>
      <c r="C534" s="220" t="s">
        <v>223</v>
      </c>
      <c r="D534" s="219" t="s">
        <v>290</v>
      </c>
      <c r="E534" s="219" t="s">
        <v>299</v>
      </c>
      <c r="F534" s="220">
        <v>100</v>
      </c>
      <c r="G534" s="167">
        <f t="shared" ref="G534:H535" si="152">G535</f>
        <v>157.2</v>
      </c>
      <c r="H534" s="167">
        <f t="shared" si="152"/>
        <v>0</v>
      </c>
      <c r="I534" s="317">
        <f t="shared" si="139"/>
        <v>0</v>
      </c>
    </row>
    <row r="535" spans="1:9">
      <c r="A535" s="162" t="s">
        <v>235</v>
      </c>
      <c r="B535" s="219" t="s">
        <v>781</v>
      </c>
      <c r="C535" s="220" t="s">
        <v>223</v>
      </c>
      <c r="D535" s="219" t="s">
        <v>290</v>
      </c>
      <c r="E535" s="219" t="s">
        <v>299</v>
      </c>
      <c r="F535" s="220">
        <v>120</v>
      </c>
      <c r="G535" s="167">
        <f t="shared" si="152"/>
        <v>157.2</v>
      </c>
      <c r="H535" s="167">
        <f t="shared" si="152"/>
        <v>0</v>
      </c>
      <c r="I535" s="317">
        <f t="shared" si="139"/>
        <v>0</v>
      </c>
    </row>
    <row r="536" ht="22.5" spans="1:9">
      <c r="A536" s="170" t="s">
        <v>253</v>
      </c>
      <c r="B536" s="219" t="s">
        <v>781</v>
      </c>
      <c r="C536" s="220" t="s">
        <v>223</v>
      </c>
      <c r="D536" s="219" t="s">
        <v>290</v>
      </c>
      <c r="E536" s="219" t="s">
        <v>299</v>
      </c>
      <c r="F536" s="220" t="s">
        <v>254</v>
      </c>
      <c r="G536" s="167">
        <v>157.2</v>
      </c>
      <c r="H536" s="323"/>
      <c r="I536" s="317">
        <f t="shared" si="139"/>
        <v>0</v>
      </c>
    </row>
    <row r="537" spans="1:9">
      <c r="A537" s="162" t="s">
        <v>255</v>
      </c>
      <c r="B537" s="219" t="s">
        <v>781</v>
      </c>
      <c r="C537" s="220" t="s">
        <v>223</v>
      </c>
      <c r="D537" s="219" t="s">
        <v>290</v>
      </c>
      <c r="E537" s="219" t="s">
        <v>299</v>
      </c>
      <c r="F537" s="220" t="s">
        <v>279</v>
      </c>
      <c r="G537" s="167">
        <f t="shared" ref="G537:H537" si="153">G538</f>
        <v>5223.8</v>
      </c>
      <c r="H537" s="167">
        <f t="shared" si="153"/>
        <v>0</v>
      </c>
      <c r="I537" s="317">
        <f t="shared" si="139"/>
        <v>0</v>
      </c>
    </row>
    <row r="538" spans="1:9">
      <c r="A538" s="162" t="s">
        <v>256</v>
      </c>
      <c r="B538" s="219" t="s">
        <v>781</v>
      </c>
      <c r="C538" s="220" t="s">
        <v>223</v>
      </c>
      <c r="D538" s="219" t="s">
        <v>290</v>
      </c>
      <c r="E538" s="219" t="s">
        <v>299</v>
      </c>
      <c r="F538" s="220" t="s">
        <v>280</v>
      </c>
      <c r="G538" s="167">
        <f t="shared" ref="G538:H538" si="154">G540+G539</f>
        <v>5223.8</v>
      </c>
      <c r="H538" s="167">
        <f t="shared" si="154"/>
        <v>0</v>
      </c>
      <c r="I538" s="317">
        <f t="shared" si="139"/>
        <v>0</v>
      </c>
    </row>
    <row r="539" spans="1:9">
      <c r="A539" s="228" t="s">
        <v>257</v>
      </c>
      <c r="B539" s="219" t="s">
        <v>781</v>
      </c>
      <c r="C539" s="220" t="s">
        <v>223</v>
      </c>
      <c r="D539" s="219" t="s">
        <v>290</v>
      </c>
      <c r="E539" s="219" t="s">
        <v>299</v>
      </c>
      <c r="F539" s="220">
        <v>242</v>
      </c>
      <c r="G539" s="167">
        <v>2222.685</v>
      </c>
      <c r="H539" s="314"/>
      <c r="I539" s="317">
        <f t="shared" si="139"/>
        <v>0</v>
      </c>
    </row>
    <row r="540" spans="1:9">
      <c r="A540" s="228" t="s">
        <v>258</v>
      </c>
      <c r="B540" s="219" t="s">
        <v>781</v>
      </c>
      <c r="C540" s="220" t="s">
        <v>223</v>
      </c>
      <c r="D540" s="219" t="s">
        <v>290</v>
      </c>
      <c r="E540" s="219" t="s">
        <v>299</v>
      </c>
      <c r="F540" s="220" t="s">
        <v>259</v>
      </c>
      <c r="G540" s="167">
        <v>3001.115</v>
      </c>
      <c r="H540" s="324"/>
      <c r="I540" s="317">
        <f t="shared" si="139"/>
        <v>0</v>
      </c>
    </row>
    <row r="541" spans="1:9">
      <c r="A541" s="228" t="s">
        <v>260</v>
      </c>
      <c r="B541" s="219" t="s">
        <v>781</v>
      </c>
      <c r="C541" s="220" t="s">
        <v>223</v>
      </c>
      <c r="D541" s="219" t="s">
        <v>290</v>
      </c>
      <c r="E541" s="219" t="s">
        <v>299</v>
      </c>
      <c r="F541" s="220" t="s">
        <v>261</v>
      </c>
      <c r="G541" s="167">
        <f t="shared" ref="G541:H541" si="155">G542</f>
        <v>20.8</v>
      </c>
      <c r="H541" s="167">
        <f t="shared" si="155"/>
        <v>0</v>
      </c>
      <c r="I541" s="317">
        <f t="shared" si="139"/>
        <v>0</v>
      </c>
    </row>
    <row r="542" spans="1:9">
      <c r="A542" s="228" t="s">
        <v>262</v>
      </c>
      <c r="B542" s="219" t="s">
        <v>781</v>
      </c>
      <c r="C542" s="220" t="s">
        <v>223</v>
      </c>
      <c r="D542" s="219" t="s">
        <v>290</v>
      </c>
      <c r="E542" s="219" t="s">
        <v>299</v>
      </c>
      <c r="F542" s="220" t="s">
        <v>263</v>
      </c>
      <c r="G542" s="167">
        <f t="shared" ref="G542:H542" si="156">G544+G545+G543</f>
        <v>20.8</v>
      </c>
      <c r="H542" s="167">
        <f t="shared" si="156"/>
        <v>0</v>
      </c>
      <c r="I542" s="317">
        <f t="shared" si="139"/>
        <v>0</v>
      </c>
    </row>
    <row r="543" spans="1:9">
      <c r="A543" s="230" t="s">
        <v>282</v>
      </c>
      <c r="B543" s="219" t="s">
        <v>781</v>
      </c>
      <c r="C543" s="220" t="s">
        <v>223</v>
      </c>
      <c r="D543" s="219" t="s">
        <v>290</v>
      </c>
      <c r="E543" s="219" t="s">
        <v>299</v>
      </c>
      <c r="F543" s="220">
        <v>851</v>
      </c>
      <c r="G543" s="167"/>
      <c r="H543" s="314"/>
      <c r="I543" s="317" t="e">
        <f t="shared" si="139"/>
        <v>#DIV/0!</v>
      </c>
    </row>
    <row r="544" spans="1:9">
      <c r="A544" s="228" t="s">
        <v>264</v>
      </c>
      <c r="B544" s="219" t="s">
        <v>781</v>
      </c>
      <c r="C544" s="220" t="s">
        <v>223</v>
      </c>
      <c r="D544" s="219" t="s">
        <v>290</v>
      </c>
      <c r="E544" s="219" t="s">
        <v>299</v>
      </c>
      <c r="F544" s="220" t="s">
        <v>300</v>
      </c>
      <c r="G544" s="167">
        <v>1.8</v>
      </c>
      <c r="H544" s="314"/>
      <c r="I544" s="317">
        <f t="shared" si="139"/>
        <v>0</v>
      </c>
    </row>
    <row r="545" spans="1:9">
      <c r="A545" s="228" t="s">
        <v>265</v>
      </c>
      <c r="B545" s="219" t="s">
        <v>781</v>
      </c>
      <c r="C545" s="220" t="s">
        <v>223</v>
      </c>
      <c r="D545" s="219" t="s">
        <v>290</v>
      </c>
      <c r="E545" s="219" t="s">
        <v>299</v>
      </c>
      <c r="F545" s="220">
        <v>853</v>
      </c>
      <c r="G545" s="167">
        <v>19</v>
      </c>
      <c r="H545" s="314"/>
      <c r="I545" s="317">
        <f t="shared" si="139"/>
        <v>0</v>
      </c>
    </row>
    <row r="546" spans="1:9">
      <c r="A546" s="256" t="s">
        <v>317</v>
      </c>
      <c r="B546" s="217" t="s">
        <v>781</v>
      </c>
      <c r="C546" s="257" t="s">
        <v>223</v>
      </c>
      <c r="D546" s="244" t="s">
        <v>318</v>
      </c>
      <c r="E546" s="244"/>
      <c r="F546" s="257"/>
      <c r="G546" s="246">
        <f t="shared" ref="G546:H549" si="157">G547</f>
        <v>0</v>
      </c>
      <c r="H546" s="246">
        <f t="shared" si="157"/>
        <v>0</v>
      </c>
      <c r="I546" s="317" t="e">
        <f t="shared" si="139"/>
        <v>#DIV/0!</v>
      </c>
    </row>
    <row r="547" spans="1:9">
      <c r="A547" s="162" t="s">
        <v>337</v>
      </c>
      <c r="B547" s="219" t="s">
        <v>781</v>
      </c>
      <c r="C547" s="219" t="s">
        <v>223</v>
      </c>
      <c r="D547" s="219" t="s">
        <v>318</v>
      </c>
      <c r="E547" s="229" t="s">
        <v>338</v>
      </c>
      <c r="F547" s="258"/>
      <c r="G547" s="242">
        <f t="shared" si="157"/>
        <v>0</v>
      </c>
      <c r="H547" s="242">
        <f t="shared" si="157"/>
        <v>0</v>
      </c>
      <c r="I547" s="317" t="e">
        <f t="shared" si="139"/>
        <v>#DIV/0!</v>
      </c>
    </row>
    <row r="548" ht="22.5" spans="1:9">
      <c r="A548" s="170" t="s">
        <v>329</v>
      </c>
      <c r="B548" s="219" t="s">
        <v>781</v>
      </c>
      <c r="C548" s="220" t="s">
        <v>223</v>
      </c>
      <c r="D548" s="219" t="s">
        <v>318</v>
      </c>
      <c r="E548" s="219" t="s">
        <v>330</v>
      </c>
      <c r="F548" s="220"/>
      <c r="G548" s="167">
        <f t="shared" si="157"/>
        <v>0</v>
      </c>
      <c r="H548" s="167">
        <f t="shared" si="157"/>
        <v>0</v>
      </c>
      <c r="I548" s="317" t="e">
        <f t="shared" si="139"/>
        <v>#DIV/0!</v>
      </c>
    </row>
    <row r="549" spans="1:9">
      <c r="A549" s="162" t="s">
        <v>331</v>
      </c>
      <c r="B549" s="219" t="s">
        <v>781</v>
      </c>
      <c r="C549" s="220" t="s">
        <v>223</v>
      </c>
      <c r="D549" s="219" t="s">
        <v>318</v>
      </c>
      <c r="E549" s="219" t="s">
        <v>330</v>
      </c>
      <c r="F549" s="220">
        <v>500</v>
      </c>
      <c r="G549" s="167">
        <f t="shared" si="157"/>
        <v>0</v>
      </c>
      <c r="H549" s="167">
        <f t="shared" si="157"/>
        <v>0</v>
      </c>
      <c r="I549" s="317" t="e">
        <f t="shared" si="139"/>
        <v>#DIV/0!</v>
      </c>
    </row>
    <row r="550" spans="1:9">
      <c r="A550" s="162" t="s">
        <v>332</v>
      </c>
      <c r="B550" s="219" t="s">
        <v>781</v>
      </c>
      <c r="C550" s="220" t="s">
        <v>223</v>
      </c>
      <c r="D550" s="219" t="s">
        <v>318</v>
      </c>
      <c r="E550" s="219" t="s">
        <v>330</v>
      </c>
      <c r="F550" s="220">
        <v>530</v>
      </c>
      <c r="G550" s="167"/>
      <c r="H550" s="314"/>
      <c r="I550" s="317" t="e">
        <f t="shared" si="139"/>
        <v>#DIV/0!</v>
      </c>
    </row>
    <row r="551" spans="1:9">
      <c r="A551" s="207" t="s">
        <v>784</v>
      </c>
      <c r="B551" s="214" t="s">
        <v>781</v>
      </c>
      <c r="C551" s="214" t="s">
        <v>228</v>
      </c>
      <c r="D551" s="214"/>
      <c r="E551" s="214"/>
      <c r="F551" s="231"/>
      <c r="G551" s="172">
        <f t="shared" ref="G551:H555" si="158">G552</f>
        <v>2591.9</v>
      </c>
      <c r="H551" s="172">
        <f t="shared" si="158"/>
        <v>0</v>
      </c>
      <c r="I551" s="317">
        <f t="shared" si="139"/>
        <v>0</v>
      </c>
    </row>
    <row r="552" spans="1:9">
      <c r="A552" s="155" t="s">
        <v>336</v>
      </c>
      <c r="B552" s="217" t="s">
        <v>781</v>
      </c>
      <c r="C552" s="217" t="s">
        <v>228</v>
      </c>
      <c r="D552" s="217" t="s">
        <v>248</v>
      </c>
      <c r="E552" s="217"/>
      <c r="F552" s="217"/>
      <c r="G552" s="166">
        <f t="shared" si="158"/>
        <v>2591.9</v>
      </c>
      <c r="H552" s="166">
        <f t="shared" si="158"/>
        <v>0</v>
      </c>
      <c r="I552" s="317">
        <f t="shared" ref="I552:I619" si="159">H552/G552*1</f>
        <v>0</v>
      </c>
    </row>
    <row r="553" spans="1:9">
      <c r="A553" s="162" t="s">
        <v>337</v>
      </c>
      <c r="B553" s="219" t="s">
        <v>781</v>
      </c>
      <c r="C553" s="219" t="s">
        <v>228</v>
      </c>
      <c r="D553" s="219" t="s">
        <v>248</v>
      </c>
      <c r="E553" s="229" t="s">
        <v>338</v>
      </c>
      <c r="F553" s="220"/>
      <c r="G553" s="167">
        <f t="shared" si="158"/>
        <v>2591.9</v>
      </c>
      <c r="H553" s="167">
        <f t="shared" si="158"/>
        <v>0</v>
      </c>
      <c r="I553" s="317">
        <f t="shared" si="159"/>
        <v>0</v>
      </c>
    </row>
    <row r="554" ht="22.5" spans="1:9">
      <c r="A554" s="170" t="s">
        <v>785</v>
      </c>
      <c r="B554" s="219" t="s">
        <v>781</v>
      </c>
      <c r="C554" s="219" t="s">
        <v>228</v>
      </c>
      <c r="D554" s="219" t="s">
        <v>248</v>
      </c>
      <c r="E554" s="219" t="s">
        <v>340</v>
      </c>
      <c r="F554" s="220"/>
      <c r="G554" s="167">
        <f t="shared" si="158"/>
        <v>2591.9</v>
      </c>
      <c r="H554" s="167">
        <f t="shared" si="158"/>
        <v>0</v>
      </c>
      <c r="I554" s="317">
        <f t="shared" si="159"/>
        <v>0</v>
      </c>
    </row>
    <row r="555" spans="1:9">
      <c r="A555" s="162" t="s">
        <v>331</v>
      </c>
      <c r="B555" s="219" t="s">
        <v>781</v>
      </c>
      <c r="C555" s="219" t="s">
        <v>228</v>
      </c>
      <c r="D555" s="219" t="s">
        <v>248</v>
      </c>
      <c r="E555" s="219" t="s">
        <v>340</v>
      </c>
      <c r="F555" s="219" t="s">
        <v>344</v>
      </c>
      <c r="G555" s="167">
        <f t="shared" si="158"/>
        <v>2591.9</v>
      </c>
      <c r="H555" s="167">
        <f t="shared" si="158"/>
        <v>0</v>
      </c>
      <c r="I555" s="317">
        <f t="shared" si="159"/>
        <v>0</v>
      </c>
    </row>
    <row r="556" spans="1:9">
      <c r="A556" s="162" t="s">
        <v>332</v>
      </c>
      <c r="B556" s="219" t="s">
        <v>781</v>
      </c>
      <c r="C556" s="219" t="s">
        <v>228</v>
      </c>
      <c r="D556" s="219" t="s">
        <v>248</v>
      </c>
      <c r="E556" s="219" t="s">
        <v>340</v>
      </c>
      <c r="F556" s="219" t="s">
        <v>345</v>
      </c>
      <c r="G556" s="167">
        <v>2591.9</v>
      </c>
      <c r="H556" s="314"/>
      <c r="I556" s="317">
        <f t="shared" si="159"/>
        <v>0</v>
      </c>
    </row>
    <row r="557" ht="21" spans="1:9">
      <c r="A557" s="221" t="s">
        <v>786</v>
      </c>
      <c r="B557" s="214" t="s">
        <v>781</v>
      </c>
      <c r="C557" s="231" t="s">
        <v>360</v>
      </c>
      <c r="D557" s="214" t="s">
        <v>224</v>
      </c>
      <c r="E557" s="214" t="s">
        <v>225</v>
      </c>
      <c r="F557" s="231" t="s">
        <v>226</v>
      </c>
      <c r="G557" s="172">
        <f>G558+G568+G564</f>
        <v>46548.2798</v>
      </c>
      <c r="H557" s="172">
        <f>H558+H568+H564</f>
        <v>0</v>
      </c>
      <c r="I557" s="317">
        <f t="shared" si="159"/>
        <v>0</v>
      </c>
    </row>
    <row r="558" ht="22.5" spans="1:9">
      <c r="A558" s="155" t="s">
        <v>733</v>
      </c>
      <c r="B558" s="217" t="s">
        <v>781</v>
      </c>
      <c r="C558" s="218" t="s">
        <v>360</v>
      </c>
      <c r="D558" s="217" t="s">
        <v>223</v>
      </c>
      <c r="E558" s="217" t="s">
        <v>225</v>
      </c>
      <c r="F558" s="218" t="s">
        <v>226</v>
      </c>
      <c r="G558" s="166">
        <f t="shared" ref="G558:H562" si="160">G559</f>
        <v>44349</v>
      </c>
      <c r="H558" s="166">
        <f t="shared" si="160"/>
        <v>0</v>
      </c>
      <c r="I558" s="317">
        <f t="shared" si="159"/>
        <v>0</v>
      </c>
    </row>
    <row r="559" spans="1:9">
      <c r="A559" s="162" t="s">
        <v>734</v>
      </c>
      <c r="B559" s="219" t="s">
        <v>781</v>
      </c>
      <c r="C559" s="220" t="s">
        <v>360</v>
      </c>
      <c r="D559" s="219" t="s">
        <v>223</v>
      </c>
      <c r="E559" s="219" t="s">
        <v>735</v>
      </c>
      <c r="F559" s="220" t="s">
        <v>226</v>
      </c>
      <c r="G559" s="167">
        <f t="shared" si="160"/>
        <v>44349</v>
      </c>
      <c r="H559" s="167">
        <f t="shared" si="160"/>
        <v>0</v>
      </c>
      <c r="I559" s="317">
        <f t="shared" si="159"/>
        <v>0</v>
      </c>
    </row>
    <row r="560" ht="22.5" spans="1:9">
      <c r="A560" s="162" t="s">
        <v>736</v>
      </c>
      <c r="B560" s="219" t="s">
        <v>781</v>
      </c>
      <c r="C560" s="220" t="s">
        <v>360</v>
      </c>
      <c r="D560" s="219" t="s">
        <v>223</v>
      </c>
      <c r="E560" s="219" t="s">
        <v>737</v>
      </c>
      <c r="F560" s="220" t="s">
        <v>226</v>
      </c>
      <c r="G560" s="167">
        <f t="shared" si="160"/>
        <v>44349</v>
      </c>
      <c r="H560" s="167">
        <f t="shared" si="160"/>
        <v>0</v>
      </c>
      <c r="I560" s="317">
        <f t="shared" si="159"/>
        <v>0</v>
      </c>
    </row>
    <row r="561" spans="1:9">
      <c r="A561" s="162" t="s">
        <v>331</v>
      </c>
      <c r="B561" s="219" t="s">
        <v>781</v>
      </c>
      <c r="C561" s="220" t="s">
        <v>360</v>
      </c>
      <c r="D561" s="219" t="s">
        <v>223</v>
      </c>
      <c r="E561" s="219" t="s">
        <v>737</v>
      </c>
      <c r="F561" s="220" t="s">
        <v>344</v>
      </c>
      <c r="G561" s="167">
        <f t="shared" si="160"/>
        <v>44349</v>
      </c>
      <c r="H561" s="167">
        <f t="shared" si="160"/>
        <v>0</v>
      </c>
      <c r="I561" s="317">
        <f t="shared" si="159"/>
        <v>0</v>
      </c>
    </row>
    <row r="562" spans="1:9">
      <c r="A562" s="162" t="s">
        <v>738</v>
      </c>
      <c r="B562" s="219" t="s">
        <v>781</v>
      </c>
      <c r="C562" s="220" t="s">
        <v>360</v>
      </c>
      <c r="D562" s="219" t="s">
        <v>223</v>
      </c>
      <c r="E562" s="219" t="s">
        <v>737</v>
      </c>
      <c r="F562" s="220" t="s">
        <v>739</v>
      </c>
      <c r="G562" s="167">
        <f t="shared" si="160"/>
        <v>44349</v>
      </c>
      <c r="H562" s="167">
        <f t="shared" si="160"/>
        <v>0</v>
      </c>
      <c r="I562" s="317">
        <f t="shared" si="159"/>
        <v>0</v>
      </c>
    </row>
    <row r="563" spans="1:9">
      <c r="A563" s="228" t="s">
        <v>740</v>
      </c>
      <c r="B563" s="219" t="s">
        <v>781</v>
      </c>
      <c r="C563" s="220" t="s">
        <v>360</v>
      </c>
      <c r="D563" s="219" t="s">
        <v>223</v>
      </c>
      <c r="E563" s="219" t="s">
        <v>737</v>
      </c>
      <c r="F563" s="220" t="s">
        <v>741</v>
      </c>
      <c r="G563" s="167">
        <v>44349</v>
      </c>
      <c r="H563" s="314"/>
      <c r="I563" s="317">
        <f t="shared" si="159"/>
        <v>0</v>
      </c>
    </row>
    <row r="564" spans="1:9">
      <c r="A564" s="155" t="s">
        <v>742</v>
      </c>
      <c r="B564" s="217" t="s">
        <v>781</v>
      </c>
      <c r="C564" s="218" t="s">
        <v>360</v>
      </c>
      <c r="D564" s="217" t="s">
        <v>228</v>
      </c>
      <c r="E564" s="217"/>
      <c r="F564" s="218"/>
      <c r="G564" s="166">
        <f t="shared" ref="G564:H566" si="161">G565</f>
        <v>1382.8798</v>
      </c>
      <c r="H564" s="166">
        <f t="shared" si="161"/>
        <v>0</v>
      </c>
      <c r="I564" s="317">
        <f t="shared" si="159"/>
        <v>0</v>
      </c>
    </row>
    <row r="565" spans="1:9">
      <c r="A565" s="162" t="s">
        <v>331</v>
      </c>
      <c r="B565" s="219" t="s">
        <v>781</v>
      </c>
      <c r="C565" s="220" t="s">
        <v>360</v>
      </c>
      <c r="D565" s="219" t="s">
        <v>228</v>
      </c>
      <c r="E565" s="219" t="s">
        <v>735</v>
      </c>
      <c r="F565" s="220" t="s">
        <v>344</v>
      </c>
      <c r="G565" s="167">
        <f t="shared" si="161"/>
        <v>1382.8798</v>
      </c>
      <c r="H565" s="167">
        <f t="shared" si="161"/>
        <v>0</v>
      </c>
      <c r="I565" s="317">
        <f t="shared" si="159"/>
        <v>0</v>
      </c>
    </row>
    <row r="566" spans="1:9">
      <c r="A566" s="162" t="s">
        <v>738</v>
      </c>
      <c r="B566" s="219" t="s">
        <v>781</v>
      </c>
      <c r="C566" s="220" t="s">
        <v>360</v>
      </c>
      <c r="D566" s="219" t="s">
        <v>228</v>
      </c>
      <c r="E566" s="219" t="s">
        <v>743</v>
      </c>
      <c r="F566" s="220" t="s">
        <v>739</v>
      </c>
      <c r="G566" s="167">
        <f t="shared" si="161"/>
        <v>1382.8798</v>
      </c>
      <c r="H566" s="167">
        <f t="shared" si="161"/>
        <v>0</v>
      </c>
      <c r="I566" s="317">
        <f t="shared" si="159"/>
        <v>0</v>
      </c>
    </row>
    <row r="567" spans="1:9">
      <c r="A567" s="228" t="s">
        <v>742</v>
      </c>
      <c r="B567" s="219" t="s">
        <v>781</v>
      </c>
      <c r="C567" s="220" t="s">
        <v>360</v>
      </c>
      <c r="D567" s="219" t="s">
        <v>228</v>
      </c>
      <c r="E567" s="219" t="s">
        <v>743</v>
      </c>
      <c r="F567" s="220">
        <v>512</v>
      </c>
      <c r="G567" s="167">
        <v>1382.8798</v>
      </c>
      <c r="H567" s="314"/>
      <c r="I567" s="317">
        <f t="shared" si="159"/>
        <v>0</v>
      </c>
    </row>
    <row r="568" spans="1:9">
      <c r="A568" s="155" t="s">
        <v>744</v>
      </c>
      <c r="B568" s="217" t="s">
        <v>781</v>
      </c>
      <c r="C568" s="218">
        <v>14</v>
      </c>
      <c r="D568" s="217" t="s">
        <v>248</v>
      </c>
      <c r="E568" s="217"/>
      <c r="F568" s="218"/>
      <c r="G568" s="166">
        <f>G569+G583</f>
        <v>816.4</v>
      </c>
      <c r="H568" s="166">
        <f>H569+H583</f>
        <v>0</v>
      </c>
      <c r="I568" s="317">
        <f t="shared" si="159"/>
        <v>0</v>
      </c>
    </row>
    <row r="569" spans="1:9">
      <c r="A569" s="162" t="s">
        <v>331</v>
      </c>
      <c r="B569" s="219" t="s">
        <v>781</v>
      </c>
      <c r="C569" s="220" t="s">
        <v>360</v>
      </c>
      <c r="D569" s="220" t="s">
        <v>248</v>
      </c>
      <c r="E569" s="219" t="s">
        <v>735</v>
      </c>
      <c r="F569" s="220" t="s">
        <v>226</v>
      </c>
      <c r="G569" s="167">
        <f>G570+G573+G579+G576</f>
        <v>66.497</v>
      </c>
      <c r="H569" s="167">
        <f>H570+H573+H579+H576</f>
        <v>0</v>
      </c>
      <c r="I569" s="317">
        <f t="shared" si="159"/>
        <v>0</v>
      </c>
    </row>
    <row r="570" ht="33.75" spans="1:9">
      <c r="A570" s="170" t="s">
        <v>745</v>
      </c>
      <c r="B570" s="219" t="s">
        <v>781</v>
      </c>
      <c r="C570" s="220" t="s">
        <v>360</v>
      </c>
      <c r="D570" s="220" t="s">
        <v>248</v>
      </c>
      <c r="E570" s="219" t="s">
        <v>746</v>
      </c>
      <c r="F570" s="259" t="s">
        <v>226</v>
      </c>
      <c r="G570" s="167">
        <f t="shared" ref="G570:H571" si="162">G571</f>
        <v>0</v>
      </c>
      <c r="H570" s="167">
        <f t="shared" si="162"/>
        <v>0</v>
      </c>
      <c r="I570" s="317" t="e">
        <f t="shared" si="159"/>
        <v>#DIV/0!</v>
      </c>
    </row>
    <row r="571" spans="1:9">
      <c r="A571" s="162" t="s">
        <v>331</v>
      </c>
      <c r="B571" s="219" t="s">
        <v>781</v>
      </c>
      <c r="C571" s="220" t="s">
        <v>360</v>
      </c>
      <c r="D571" s="220" t="s">
        <v>248</v>
      </c>
      <c r="E571" s="219" t="s">
        <v>746</v>
      </c>
      <c r="F571" s="220">
        <v>500</v>
      </c>
      <c r="G571" s="167">
        <f t="shared" si="162"/>
        <v>0</v>
      </c>
      <c r="H571" s="167">
        <f t="shared" si="162"/>
        <v>0</v>
      </c>
      <c r="I571" s="317" t="e">
        <f t="shared" si="159"/>
        <v>#DIV/0!</v>
      </c>
    </row>
    <row r="572" spans="1:9">
      <c r="A572" s="228" t="s">
        <v>186</v>
      </c>
      <c r="B572" s="219" t="s">
        <v>781</v>
      </c>
      <c r="C572" s="220" t="s">
        <v>360</v>
      </c>
      <c r="D572" s="220" t="s">
        <v>248</v>
      </c>
      <c r="E572" s="219" t="s">
        <v>746</v>
      </c>
      <c r="F572" s="259">
        <v>540</v>
      </c>
      <c r="G572" s="167"/>
      <c r="H572" s="314"/>
      <c r="I572" s="317" t="e">
        <f t="shared" si="159"/>
        <v>#DIV/0!</v>
      </c>
    </row>
    <row r="573" ht="22.5" spans="1:9">
      <c r="A573" s="162" t="s">
        <v>747</v>
      </c>
      <c r="B573" s="219" t="s">
        <v>781</v>
      </c>
      <c r="C573" s="220" t="s">
        <v>360</v>
      </c>
      <c r="D573" s="220" t="s">
        <v>248</v>
      </c>
      <c r="E573" s="219" t="s">
        <v>748</v>
      </c>
      <c r="F573" s="220" t="s">
        <v>226</v>
      </c>
      <c r="G573" s="167">
        <f>G574</f>
        <v>0</v>
      </c>
      <c r="H573" s="167">
        <f>H574</f>
        <v>0</v>
      </c>
      <c r="I573" s="317" t="e">
        <f t="shared" si="159"/>
        <v>#DIV/0!</v>
      </c>
    </row>
    <row r="574" spans="1:9">
      <c r="A574" s="162" t="s">
        <v>331</v>
      </c>
      <c r="B574" s="219" t="s">
        <v>781</v>
      </c>
      <c r="C574" s="220" t="s">
        <v>360</v>
      </c>
      <c r="D574" s="220" t="s">
        <v>248</v>
      </c>
      <c r="E574" s="219" t="s">
        <v>748</v>
      </c>
      <c r="F574" s="220" t="s">
        <v>344</v>
      </c>
      <c r="G574" s="167">
        <f t="shared" ref="G574:H574" si="163">G575</f>
        <v>0</v>
      </c>
      <c r="H574" s="167">
        <f t="shared" si="163"/>
        <v>0</v>
      </c>
      <c r="I574" s="317" t="e">
        <f t="shared" si="159"/>
        <v>#DIV/0!</v>
      </c>
    </row>
    <row r="575" spans="1:9">
      <c r="A575" s="228" t="s">
        <v>186</v>
      </c>
      <c r="B575" s="219" t="s">
        <v>781</v>
      </c>
      <c r="C575" s="220" t="s">
        <v>360</v>
      </c>
      <c r="D575" s="220" t="s">
        <v>248</v>
      </c>
      <c r="E575" s="219" t="s">
        <v>748</v>
      </c>
      <c r="F575" s="220">
        <v>540</v>
      </c>
      <c r="G575" s="167"/>
      <c r="H575" s="322"/>
      <c r="I575" s="317" t="e">
        <f t="shared" si="159"/>
        <v>#DIV/0!</v>
      </c>
    </row>
    <row r="576" spans="1:9">
      <c r="A576" s="170" t="s">
        <v>749</v>
      </c>
      <c r="B576" s="219" t="s">
        <v>781</v>
      </c>
      <c r="C576" s="220" t="s">
        <v>360</v>
      </c>
      <c r="D576" s="220" t="s">
        <v>248</v>
      </c>
      <c r="E576" s="219" t="s">
        <v>750</v>
      </c>
      <c r="F576" s="259" t="s">
        <v>226</v>
      </c>
      <c r="G576" s="167">
        <f t="shared" ref="G576:H577" si="164">G577</f>
        <v>0</v>
      </c>
      <c r="H576" s="167">
        <f t="shared" si="164"/>
        <v>0</v>
      </c>
      <c r="I576" s="317" t="e">
        <f t="shared" si="159"/>
        <v>#DIV/0!</v>
      </c>
    </row>
    <row r="577" spans="1:9">
      <c r="A577" s="162" t="s">
        <v>331</v>
      </c>
      <c r="B577" s="219" t="s">
        <v>781</v>
      </c>
      <c r="C577" s="220" t="s">
        <v>360</v>
      </c>
      <c r="D577" s="220" t="s">
        <v>248</v>
      </c>
      <c r="E577" s="219" t="s">
        <v>750</v>
      </c>
      <c r="F577" s="220">
        <v>500</v>
      </c>
      <c r="G577" s="167">
        <f t="shared" si="164"/>
        <v>0</v>
      </c>
      <c r="H577" s="167">
        <f t="shared" si="164"/>
        <v>0</v>
      </c>
      <c r="I577" s="317" t="e">
        <f t="shared" si="159"/>
        <v>#DIV/0!</v>
      </c>
    </row>
    <row r="578" spans="1:9">
      <c r="A578" s="228" t="s">
        <v>186</v>
      </c>
      <c r="B578" s="219" t="s">
        <v>781</v>
      </c>
      <c r="C578" s="220" t="s">
        <v>360</v>
      </c>
      <c r="D578" s="220" t="s">
        <v>248</v>
      </c>
      <c r="E578" s="219" t="s">
        <v>750</v>
      </c>
      <c r="F578" s="259">
        <v>540</v>
      </c>
      <c r="G578" s="167"/>
      <c r="H578" s="322"/>
      <c r="I578" s="317" t="e">
        <f t="shared" si="159"/>
        <v>#DIV/0!</v>
      </c>
    </row>
    <row r="579" ht="33.75" spans="1:9">
      <c r="A579" s="162" t="s">
        <v>751</v>
      </c>
      <c r="B579" s="219" t="s">
        <v>781</v>
      </c>
      <c r="C579" s="220" t="s">
        <v>360</v>
      </c>
      <c r="D579" s="220" t="s">
        <v>248</v>
      </c>
      <c r="E579" s="219" t="s">
        <v>752</v>
      </c>
      <c r="F579" s="220" t="s">
        <v>226</v>
      </c>
      <c r="G579" s="167">
        <f t="shared" ref="G579:H580" si="165">+G580</f>
        <v>66.497</v>
      </c>
      <c r="H579" s="167">
        <f t="shared" si="165"/>
        <v>0</v>
      </c>
      <c r="I579" s="317">
        <f t="shared" si="159"/>
        <v>0</v>
      </c>
    </row>
    <row r="580" ht="22.5" spans="1:9">
      <c r="A580" s="170" t="s">
        <v>753</v>
      </c>
      <c r="B580" s="219" t="s">
        <v>781</v>
      </c>
      <c r="C580" s="220" t="s">
        <v>360</v>
      </c>
      <c r="D580" s="220" t="s">
        <v>248</v>
      </c>
      <c r="E580" s="219" t="s">
        <v>752</v>
      </c>
      <c r="F580" s="220" t="s">
        <v>226</v>
      </c>
      <c r="G580" s="167">
        <f t="shared" si="165"/>
        <v>66.497</v>
      </c>
      <c r="H580" s="167">
        <f t="shared" si="165"/>
        <v>0</v>
      </c>
      <c r="I580" s="317">
        <f t="shared" si="159"/>
        <v>0</v>
      </c>
    </row>
    <row r="581" spans="1:9">
      <c r="A581" s="162" t="s">
        <v>331</v>
      </c>
      <c r="B581" s="219" t="s">
        <v>781</v>
      </c>
      <c r="C581" s="220" t="s">
        <v>360</v>
      </c>
      <c r="D581" s="220" t="s">
        <v>248</v>
      </c>
      <c r="E581" s="219" t="s">
        <v>752</v>
      </c>
      <c r="F581" s="220" t="s">
        <v>344</v>
      </c>
      <c r="G581" s="167">
        <f t="shared" ref="G581:H581" si="166">G582</f>
        <v>66.497</v>
      </c>
      <c r="H581" s="167">
        <f t="shared" si="166"/>
        <v>0</v>
      </c>
      <c r="I581" s="317">
        <f t="shared" si="159"/>
        <v>0</v>
      </c>
    </row>
    <row r="582" spans="1:9">
      <c r="A582" s="228" t="s">
        <v>186</v>
      </c>
      <c r="B582" s="219" t="s">
        <v>781</v>
      </c>
      <c r="C582" s="220" t="s">
        <v>360</v>
      </c>
      <c r="D582" s="220" t="s">
        <v>248</v>
      </c>
      <c r="E582" s="219" t="s">
        <v>752</v>
      </c>
      <c r="F582" s="220">
        <v>540</v>
      </c>
      <c r="G582" s="167">
        <v>66.497</v>
      </c>
      <c r="H582" s="314"/>
      <c r="I582" s="317">
        <f t="shared" si="159"/>
        <v>0</v>
      </c>
    </row>
    <row r="583" ht="45" spans="1:9">
      <c r="A583" s="162" t="s">
        <v>754</v>
      </c>
      <c r="B583" s="219" t="s">
        <v>781</v>
      </c>
      <c r="C583" s="220" t="s">
        <v>360</v>
      </c>
      <c r="D583" s="220" t="s">
        <v>248</v>
      </c>
      <c r="E583" s="219" t="s">
        <v>748</v>
      </c>
      <c r="F583" s="220" t="s">
        <v>226</v>
      </c>
      <c r="G583" s="167">
        <f>G584</f>
        <v>749.903</v>
      </c>
      <c r="H583" s="167">
        <f>H584</f>
        <v>0</v>
      </c>
      <c r="I583" s="317">
        <f t="shared" si="159"/>
        <v>0</v>
      </c>
    </row>
    <row r="584" spans="1:9">
      <c r="A584" s="162" t="s">
        <v>331</v>
      </c>
      <c r="B584" s="219" t="s">
        <v>781</v>
      </c>
      <c r="C584" s="220" t="s">
        <v>360</v>
      </c>
      <c r="D584" s="220" t="s">
        <v>248</v>
      </c>
      <c r="E584" s="219" t="s">
        <v>748</v>
      </c>
      <c r="F584" s="220" t="s">
        <v>344</v>
      </c>
      <c r="G584" s="167">
        <f t="shared" ref="G584:H584" si="167">G585</f>
        <v>749.903</v>
      </c>
      <c r="H584" s="167">
        <f t="shared" si="167"/>
        <v>0</v>
      </c>
      <c r="I584" s="317">
        <f t="shared" si="159"/>
        <v>0</v>
      </c>
    </row>
    <row r="585" spans="1:9">
      <c r="A585" s="228" t="s">
        <v>186</v>
      </c>
      <c r="B585" s="219" t="s">
        <v>781</v>
      </c>
      <c r="C585" s="220" t="s">
        <v>360</v>
      </c>
      <c r="D585" s="220" t="s">
        <v>248</v>
      </c>
      <c r="E585" s="219" t="s">
        <v>748</v>
      </c>
      <c r="F585" s="220">
        <v>540</v>
      </c>
      <c r="G585" s="167">
        <v>749.903</v>
      </c>
      <c r="H585" s="314"/>
      <c r="I585" s="317">
        <f t="shared" si="159"/>
        <v>0</v>
      </c>
    </row>
    <row r="586" ht="21" spans="1:11">
      <c r="A586" s="253" t="s">
        <v>787</v>
      </c>
      <c r="B586" s="211" t="s">
        <v>788</v>
      </c>
      <c r="C586" s="232"/>
      <c r="D586" s="211"/>
      <c r="E586" s="211"/>
      <c r="F586" s="232"/>
      <c r="G586" s="213">
        <f>G587+G679+G690+G736+G811+G845+G852+G874+G885+G938+G869</f>
        <v>107034.211</v>
      </c>
      <c r="H586" s="213" t="e">
        <f>H587+H679+H690+H736+H811+H852+H874+H885+H938+H869</f>
        <v>#REF!</v>
      </c>
      <c r="I586" s="316" t="e">
        <f t="shared" si="159"/>
        <v>#REF!</v>
      </c>
      <c r="J586" s="197">
        <v>107080.211</v>
      </c>
      <c r="K586" s="226">
        <f>G586-J586</f>
        <v>-46</v>
      </c>
    </row>
    <row r="587" spans="1:9">
      <c r="A587" s="207" t="s">
        <v>782</v>
      </c>
      <c r="B587" s="214" t="s">
        <v>788</v>
      </c>
      <c r="C587" s="231" t="s">
        <v>223</v>
      </c>
      <c r="D587" s="214" t="s">
        <v>224</v>
      </c>
      <c r="E587" s="214" t="s">
        <v>225</v>
      </c>
      <c r="F587" s="231" t="s">
        <v>226</v>
      </c>
      <c r="G587" s="172">
        <f>G588+G629+G634+G639+G644</f>
        <v>51181.611</v>
      </c>
      <c r="H587" s="172" t="e">
        <f>H588+H629+H634+H639+H644</f>
        <v>#REF!</v>
      </c>
      <c r="I587" s="317" t="e">
        <f t="shared" si="159"/>
        <v>#REF!</v>
      </c>
    </row>
    <row r="588" ht="22.5" spans="1:9">
      <c r="A588" s="155" t="s">
        <v>266</v>
      </c>
      <c r="B588" s="217" t="s">
        <v>788</v>
      </c>
      <c r="C588" s="218" t="s">
        <v>223</v>
      </c>
      <c r="D588" s="217" t="s">
        <v>267</v>
      </c>
      <c r="E588" s="217"/>
      <c r="F588" s="218"/>
      <c r="G588" s="166">
        <f>G606+G589</f>
        <v>42100.611</v>
      </c>
      <c r="H588" s="166" t="e">
        <f>H606+H589</f>
        <v>#REF!</v>
      </c>
      <c r="I588" s="317" t="e">
        <f t="shared" si="159"/>
        <v>#REF!</v>
      </c>
    </row>
    <row r="589" spans="1:9">
      <c r="A589" s="170" t="s">
        <v>268</v>
      </c>
      <c r="B589" s="219" t="s">
        <v>788</v>
      </c>
      <c r="C589" s="220" t="s">
        <v>223</v>
      </c>
      <c r="D589" s="219" t="s">
        <v>267</v>
      </c>
      <c r="E589" s="219" t="s">
        <v>269</v>
      </c>
      <c r="F589" s="220" t="s">
        <v>226</v>
      </c>
      <c r="G589" s="167">
        <f>G590+G594+G597+G601</f>
        <v>1789</v>
      </c>
      <c r="H589" s="167">
        <f>H590+H594+H597+H601</f>
        <v>0</v>
      </c>
      <c r="I589" s="317">
        <f t="shared" si="159"/>
        <v>0</v>
      </c>
    </row>
    <row r="590" ht="33.75" spans="1:9">
      <c r="A590" s="162" t="s">
        <v>233</v>
      </c>
      <c r="B590" s="219" t="s">
        <v>788</v>
      </c>
      <c r="C590" s="220" t="s">
        <v>223</v>
      </c>
      <c r="D590" s="219" t="s">
        <v>267</v>
      </c>
      <c r="E590" s="219" t="s">
        <v>270</v>
      </c>
      <c r="F590" s="220" t="s">
        <v>234</v>
      </c>
      <c r="G590" s="167">
        <f t="shared" ref="G590:H590" si="168">SUM(G591)</f>
        <v>1789</v>
      </c>
      <c r="H590" s="167">
        <f t="shared" si="168"/>
        <v>0</v>
      </c>
      <c r="I590" s="317">
        <f t="shared" si="159"/>
        <v>0</v>
      </c>
    </row>
    <row r="591" spans="1:9">
      <c r="A591" s="162" t="s">
        <v>235</v>
      </c>
      <c r="B591" s="219" t="s">
        <v>788</v>
      </c>
      <c r="C591" s="220" t="s">
        <v>223</v>
      </c>
      <c r="D591" s="219" t="s">
        <v>267</v>
      </c>
      <c r="E591" s="219" t="s">
        <v>270</v>
      </c>
      <c r="F591" s="220" t="s">
        <v>236</v>
      </c>
      <c r="G591" s="167">
        <f>SUM(G592:G593)</f>
        <v>1789</v>
      </c>
      <c r="H591" s="167">
        <f>SUM(H592:H593)</f>
        <v>0</v>
      </c>
      <c r="I591" s="317">
        <f t="shared" si="159"/>
        <v>0</v>
      </c>
    </row>
    <row r="592" spans="1:9">
      <c r="A592" s="170" t="s">
        <v>237</v>
      </c>
      <c r="B592" s="219" t="s">
        <v>788</v>
      </c>
      <c r="C592" s="220" t="s">
        <v>223</v>
      </c>
      <c r="D592" s="219" t="s">
        <v>267</v>
      </c>
      <c r="E592" s="219" t="s">
        <v>270</v>
      </c>
      <c r="F592" s="220" t="s">
        <v>238</v>
      </c>
      <c r="G592" s="167">
        <v>1374</v>
      </c>
      <c r="H592" s="314"/>
      <c r="I592" s="317">
        <f t="shared" si="159"/>
        <v>0</v>
      </c>
    </row>
    <row r="593" ht="22.5" spans="1:9">
      <c r="A593" s="170" t="s">
        <v>239</v>
      </c>
      <c r="B593" s="219" t="s">
        <v>788</v>
      </c>
      <c r="C593" s="220" t="s">
        <v>223</v>
      </c>
      <c r="D593" s="219" t="s">
        <v>267</v>
      </c>
      <c r="E593" s="219" t="s">
        <v>270</v>
      </c>
      <c r="F593" s="220">
        <v>129</v>
      </c>
      <c r="G593" s="167">
        <v>415</v>
      </c>
      <c r="H593" s="314"/>
      <c r="I593" s="317">
        <f t="shared" si="159"/>
        <v>0</v>
      </c>
    </row>
    <row r="594" spans="1:9">
      <c r="A594" s="170" t="s">
        <v>242</v>
      </c>
      <c r="B594" s="219" t="s">
        <v>788</v>
      </c>
      <c r="C594" s="220" t="s">
        <v>223</v>
      </c>
      <c r="D594" s="219" t="s">
        <v>267</v>
      </c>
      <c r="E594" s="219" t="s">
        <v>270</v>
      </c>
      <c r="F594" s="220">
        <v>300</v>
      </c>
      <c r="G594" s="167">
        <f>G595</f>
        <v>0</v>
      </c>
      <c r="H594" s="167">
        <f>H595</f>
        <v>0</v>
      </c>
      <c r="I594" s="317" t="e">
        <f t="shared" si="159"/>
        <v>#DIV/0!</v>
      </c>
    </row>
    <row r="595" ht="33.75" spans="1:9">
      <c r="A595" s="170" t="s">
        <v>243</v>
      </c>
      <c r="B595" s="219" t="s">
        <v>788</v>
      </c>
      <c r="C595" s="220" t="s">
        <v>223</v>
      </c>
      <c r="D595" s="219" t="s">
        <v>267</v>
      </c>
      <c r="E595" s="219" t="s">
        <v>270</v>
      </c>
      <c r="F595" s="220">
        <v>320</v>
      </c>
      <c r="G595" s="167">
        <f>G596</f>
        <v>0</v>
      </c>
      <c r="H595" s="167">
        <f>H596</f>
        <v>0</v>
      </c>
      <c r="I595" s="317" t="e">
        <f t="shared" si="159"/>
        <v>#DIV/0!</v>
      </c>
    </row>
    <row r="596" ht="22.5" spans="1:9">
      <c r="A596" s="170" t="s">
        <v>244</v>
      </c>
      <c r="B596" s="219" t="s">
        <v>788</v>
      </c>
      <c r="C596" s="220" t="s">
        <v>223</v>
      </c>
      <c r="D596" s="219" t="s">
        <v>267</v>
      </c>
      <c r="E596" s="219" t="s">
        <v>270</v>
      </c>
      <c r="F596" s="220">
        <v>321</v>
      </c>
      <c r="G596" s="167"/>
      <c r="H596" s="314"/>
      <c r="I596" s="317" t="e">
        <f t="shared" si="159"/>
        <v>#DIV/0!</v>
      </c>
    </row>
    <row r="597" spans="1:9">
      <c r="A597" s="170" t="s">
        <v>271</v>
      </c>
      <c r="B597" s="219" t="s">
        <v>788</v>
      </c>
      <c r="C597" s="220" t="s">
        <v>223</v>
      </c>
      <c r="D597" s="219" t="s">
        <v>267</v>
      </c>
      <c r="E597" s="219" t="s">
        <v>272</v>
      </c>
      <c r="F597" s="220"/>
      <c r="G597" s="167">
        <f t="shared" ref="G597:H599" si="169">G598</f>
        <v>0</v>
      </c>
      <c r="H597" s="167">
        <f t="shared" si="169"/>
        <v>0</v>
      </c>
      <c r="I597" s="317" t="e">
        <f t="shared" si="159"/>
        <v>#DIV/0!</v>
      </c>
    </row>
    <row r="598" ht="33.75" spans="1:9">
      <c r="A598" s="162" t="s">
        <v>233</v>
      </c>
      <c r="B598" s="219" t="s">
        <v>788</v>
      </c>
      <c r="C598" s="220" t="s">
        <v>223</v>
      </c>
      <c r="D598" s="219" t="s">
        <v>267</v>
      </c>
      <c r="E598" s="219" t="s">
        <v>272</v>
      </c>
      <c r="F598" s="220">
        <v>100</v>
      </c>
      <c r="G598" s="167">
        <f t="shared" si="169"/>
        <v>0</v>
      </c>
      <c r="H598" s="167">
        <f t="shared" si="169"/>
        <v>0</v>
      </c>
      <c r="I598" s="317" t="e">
        <f t="shared" si="159"/>
        <v>#DIV/0!</v>
      </c>
    </row>
    <row r="599" spans="1:9">
      <c r="A599" s="162" t="s">
        <v>235</v>
      </c>
      <c r="B599" s="219" t="s">
        <v>788</v>
      </c>
      <c r="C599" s="220" t="s">
        <v>223</v>
      </c>
      <c r="D599" s="219" t="s">
        <v>267</v>
      </c>
      <c r="E599" s="219" t="s">
        <v>272</v>
      </c>
      <c r="F599" s="220">
        <v>120</v>
      </c>
      <c r="G599" s="167">
        <f t="shared" si="169"/>
        <v>0</v>
      </c>
      <c r="H599" s="167">
        <f t="shared" si="169"/>
        <v>0</v>
      </c>
      <c r="I599" s="317" t="e">
        <f t="shared" si="159"/>
        <v>#DIV/0!</v>
      </c>
    </row>
    <row r="600" ht="22.5" spans="1:9">
      <c r="A600" s="170" t="s">
        <v>253</v>
      </c>
      <c r="B600" s="219" t="s">
        <v>788</v>
      </c>
      <c r="C600" s="220" t="s">
        <v>223</v>
      </c>
      <c r="D600" s="219" t="s">
        <v>267</v>
      </c>
      <c r="E600" s="219" t="s">
        <v>272</v>
      </c>
      <c r="F600" s="220">
        <v>122</v>
      </c>
      <c r="G600" s="167"/>
      <c r="H600" s="314"/>
      <c r="I600" s="317" t="e">
        <f t="shared" si="159"/>
        <v>#DIV/0!</v>
      </c>
    </row>
    <row r="601" ht="22.5" spans="1:9">
      <c r="A601" s="170" t="s">
        <v>273</v>
      </c>
      <c r="B601" s="219" t="s">
        <v>788</v>
      </c>
      <c r="C601" s="220" t="s">
        <v>223</v>
      </c>
      <c r="D601" s="219" t="s">
        <v>267</v>
      </c>
      <c r="E601" s="219" t="s">
        <v>274</v>
      </c>
      <c r="F601" s="220" t="s">
        <v>226</v>
      </c>
      <c r="G601" s="167">
        <f t="shared" ref="G601:H602" si="170">G602</f>
        <v>0</v>
      </c>
      <c r="H601" s="167">
        <f t="shared" si="170"/>
        <v>0</v>
      </c>
      <c r="I601" s="317" t="e">
        <f t="shared" si="159"/>
        <v>#DIV/0!</v>
      </c>
    </row>
    <row r="602" ht="33.75" spans="1:9">
      <c r="A602" s="162" t="s">
        <v>233</v>
      </c>
      <c r="B602" s="219" t="s">
        <v>788</v>
      </c>
      <c r="C602" s="220" t="s">
        <v>223</v>
      </c>
      <c r="D602" s="219" t="s">
        <v>267</v>
      </c>
      <c r="E602" s="219" t="s">
        <v>274</v>
      </c>
      <c r="F602" s="220" t="s">
        <v>234</v>
      </c>
      <c r="G602" s="167">
        <f t="shared" si="170"/>
        <v>0</v>
      </c>
      <c r="H602" s="167">
        <f t="shared" si="170"/>
        <v>0</v>
      </c>
      <c r="I602" s="317" t="e">
        <f t="shared" si="159"/>
        <v>#DIV/0!</v>
      </c>
    </row>
    <row r="603" spans="1:9">
      <c r="A603" s="162" t="s">
        <v>235</v>
      </c>
      <c r="B603" s="219" t="s">
        <v>788</v>
      </c>
      <c r="C603" s="220" t="s">
        <v>223</v>
      </c>
      <c r="D603" s="219" t="s">
        <v>267</v>
      </c>
      <c r="E603" s="219" t="s">
        <v>274</v>
      </c>
      <c r="F603" s="220" t="s">
        <v>236</v>
      </c>
      <c r="G603" s="167">
        <f t="shared" ref="G603:H603" si="171">G604+G605</f>
        <v>0</v>
      </c>
      <c r="H603" s="167">
        <f t="shared" si="171"/>
        <v>0</v>
      </c>
      <c r="I603" s="317" t="e">
        <f t="shared" si="159"/>
        <v>#DIV/0!</v>
      </c>
    </row>
    <row r="604" spans="1:9">
      <c r="A604" s="170" t="s">
        <v>237</v>
      </c>
      <c r="B604" s="219" t="s">
        <v>788</v>
      </c>
      <c r="C604" s="220" t="s">
        <v>223</v>
      </c>
      <c r="D604" s="219" t="s">
        <v>267</v>
      </c>
      <c r="E604" s="219" t="s">
        <v>274</v>
      </c>
      <c r="F604" s="220" t="s">
        <v>238</v>
      </c>
      <c r="G604" s="167"/>
      <c r="H604" s="314"/>
      <c r="I604" s="317" t="e">
        <f t="shared" si="159"/>
        <v>#DIV/0!</v>
      </c>
    </row>
    <row r="605" ht="22.5" spans="1:9">
      <c r="A605" s="170" t="s">
        <v>239</v>
      </c>
      <c r="B605" s="219" t="s">
        <v>788</v>
      </c>
      <c r="C605" s="220" t="s">
        <v>223</v>
      </c>
      <c r="D605" s="219" t="s">
        <v>267</v>
      </c>
      <c r="E605" s="219" t="s">
        <v>274</v>
      </c>
      <c r="F605" s="220">
        <v>129</v>
      </c>
      <c r="G605" s="167"/>
      <c r="H605" s="314"/>
      <c r="I605" s="317" t="e">
        <f t="shared" si="159"/>
        <v>#DIV/0!</v>
      </c>
    </row>
    <row r="606" spans="1:9">
      <c r="A606" s="162" t="s">
        <v>275</v>
      </c>
      <c r="B606" s="219" t="s">
        <v>788</v>
      </c>
      <c r="C606" s="220" t="s">
        <v>223</v>
      </c>
      <c r="D606" s="219" t="s">
        <v>267</v>
      </c>
      <c r="E606" s="219" t="s">
        <v>276</v>
      </c>
      <c r="F606" s="220" t="s">
        <v>226</v>
      </c>
      <c r="G606" s="167">
        <f>G607+G611+G614+G619+G624</f>
        <v>40311.611</v>
      </c>
      <c r="H606" s="167" t="e">
        <f>H607+H611+H614+H619+#REF!+H624</f>
        <v>#REF!</v>
      </c>
      <c r="I606" s="317" t="e">
        <f t="shared" si="159"/>
        <v>#REF!</v>
      </c>
    </row>
    <row r="607" ht="33.75" spans="1:9">
      <c r="A607" s="162" t="s">
        <v>233</v>
      </c>
      <c r="B607" s="219" t="s">
        <v>788</v>
      </c>
      <c r="C607" s="220" t="s">
        <v>223</v>
      </c>
      <c r="D607" s="219" t="s">
        <v>267</v>
      </c>
      <c r="E607" s="219" t="s">
        <v>277</v>
      </c>
      <c r="F607" s="220" t="s">
        <v>234</v>
      </c>
      <c r="G607" s="167">
        <f t="shared" ref="G607:H607" si="172">G608</f>
        <v>37307</v>
      </c>
      <c r="H607" s="167">
        <f t="shared" si="172"/>
        <v>0</v>
      </c>
      <c r="I607" s="317">
        <f t="shared" si="159"/>
        <v>0</v>
      </c>
    </row>
    <row r="608" spans="1:9">
      <c r="A608" s="162" t="s">
        <v>235</v>
      </c>
      <c r="B608" s="219" t="s">
        <v>788</v>
      </c>
      <c r="C608" s="220" t="s">
        <v>223</v>
      </c>
      <c r="D608" s="219" t="s">
        <v>267</v>
      </c>
      <c r="E608" s="219" t="s">
        <v>277</v>
      </c>
      <c r="F608" s="220" t="s">
        <v>236</v>
      </c>
      <c r="G608" s="167">
        <f t="shared" ref="G608:H608" si="173">G609+G610</f>
        <v>37307</v>
      </c>
      <c r="H608" s="167">
        <f t="shared" si="173"/>
        <v>0</v>
      </c>
      <c r="I608" s="317">
        <f t="shared" si="159"/>
        <v>0</v>
      </c>
    </row>
    <row r="609" spans="1:9">
      <c r="A609" s="170" t="s">
        <v>237</v>
      </c>
      <c r="B609" s="219" t="s">
        <v>788</v>
      </c>
      <c r="C609" s="220" t="s">
        <v>223</v>
      </c>
      <c r="D609" s="219" t="s">
        <v>267</v>
      </c>
      <c r="E609" s="219" t="s">
        <v>277</v>
      </c>
      <c r="F609" s="220" t="s">
        <v>238</v>
      </c>
      <c r="G609" s="167">
        <v>28654</v>
      </c>
      <c r="H609" s="314"/>
      <c r="I609" s="317">
        <f t="shared" si="159"/>
        <v>0</v>
      </c>
    </row>
    <row r="610" ht="22.5" spans="1:9">
      <c r="A610" s="170" t="s">
        <v>239</v>
      </c>
      <c r="B610" s="219" t="s">
        <v>788</v>
      </c>
      <c r="C610" s="220" t="s">
        <v>223</v>
      </c>
      <c r="D610" s="219" t="s">
        <v>267</v>
      </c>
      <c r="E610" s="219" t="s">
        <v>277</v>
      </c>
      <c r="F610" s="220">
        <v>129</v>
      </c>
      <c r="G610" s="167">
        <v>8653</v>
      </c>
      <c r="H610" s="314"/>
      <c r="I610" s="317">
        <f t="shared" si="159"/>
        <v>0</v>
      </c>
    </row>
    <row r="611" ht="33.75" spans="1:9">
      <c r="A611" s="162" t="s">
        <v>233</v>
      </c>
      <c r="B611" s="219" t="s">
        <v>788</v>
      </c>
      <c r="C611" s="220" t="s">
        <v>223</v>
      </c>
      <c r="D611" s="219" t="s">
        <v>267</v>
      </c>
      <c r="E611" s="219" t="s">
        <v>278</v>
      </c>
      <c r="F611" s="220">
        <v>100</v>
      </c>
      <c r="G611" s="167">
        <f t="shared" ref="G611:H612" si="174">G612</f>
        <v>0</v>
      </c>
      <c r="H611" s="167">
        <f t="shared" si="174"/>
        <v>0</v>
      </c>
      <c r="I611" s="317" t="e">
        <f t="shared" si="159"/>
        <v>#DIV/0!</v>
      </c>
    </row>
    <row r="612" spans="1:9">
      <c r="A612" s="162" t="s">
        <v>235</v>
      </c>
      <c r="B612" s="219" t="s">
        <v>788</v>
      </c>
      <c r="C612" s="220" t="s">
        <v>223</v>
      </c>
      <c r="D612" s="219" t="s">
        <v>267</v>
      </c>
      <c r="E612" s="219" t="s">
        <v>278</v>
      </c>
      <c r="F612" s="220">
        <v>120</v>
      </c>
      <c r="G612" s="167">
        <f t="shared" si="174"/>
        <v>0</v>
      </c>
      <c r="H612" s="167">
        <f t="shared" si="174"/>
        <v>0</v>
      </c>
      <c r="I612" s="317" t="e">
        <f t="shared" si="159"/>
        <v>#DIV/0!</v>
      </c>
    </row>
    <row r="613" ht="22.5" spans="1:9">
      <c r="A613" s="170" t="s">
        <v>253</v>
      </c>
      <c r="B613" s="219" t="s">
        <v>788</v>
      </c>
      <c r="C613" s="220" t="s">
        <v>223</v>
      </c>
      <c r="D613" s="219" t="s">
        <v>267</v>
      </c>
      <c r="E613" s="219" t="s">
        <v>278</v>
      </c>
      <c r="F613" s="220">
        <v>122</v>
      </c>
      <c r="G613" s="167"/>
      <c r="H613" s="314"/>
      <c r="I613" s="317" t="e">
        <f t="shared" si="159"/>
        <v>#DIV/0!</v>
      </c>
    </row>
    <row r="614" spans="1:9">
      <c r="A614" s="162" t="s">
        <v>255</v>
      </c>
      <c r="B614" s="219" t="s">
        <v>788</v>
      </c>
      <c r="C614" s="220" t="s">
        <v>223</v>
      </c>
      <c r="D614" s="219" t="s">
        <v>267</v>
      </c>
      <c r="E614" s="219" t="s">
        <v>278</v>
      </c>
      <c r="F614" s="220" t="s">
        <v>279</v>
      </c>
      <c r="G614" s="167">
        <f t="shared" ref="G614:H614" si="175">G615</f>
        <v>2007.611</v>
      </c>
      <c r="H614" s="167">
        <f t="shared" si="175"/>
        <v>0</v>
      </c>
      <c r="I614" s="317">
        <f t="shared" si="159"/>
        <v>0</v>
      </c>
    </row>
    <row r="615" spans="1:9">
      <c r="A615" s="162" t="s">
        <v>256</v>
      </c>
      <c r="B615" s="219" t="s">
        <v>788</v>
      </c>
      <c r="C615" s="220" t="s">
        <v>223</v>
      </c>
      <c r="D615" s="219" t="s">
        <v>267</v>
      </c>
      <c r="E615" s="219" t="s">
        <v>278</v>
      </c>
      <c r="F615" s="220" t="s">
        <v>280</v>
      </c>
      <c r="G615" s="167">
        <f>G617+G616+G618</f>
        <v>2007.611</v>
      </c>
      <c r="H615" s="167">
        <f>H617+H616+H618</f>
        <v>0</v>
      </c>
      <c r="I615" s="317">
        <f t="shared" si="159"/>
        <v>0</v>
      </c>
    </row>
    <row r="616" spans="1:9">
      <c r="A616" s="228" t="s">
        <v>257</v>
      </c>
      <c r="B616" s="219" t="s">
        <v>788</v>
      </c>
      <c r="C616" s="220" t="s">
        <v>223</v>
      </c>
      <c r="D616" s="219" t="s">
        <v>267</v>
      </c>
      <c r="E616" s="219" t="s">
        <v>278</v>
      </c>
      <c r="F616" s="220">
        <v>242</v>
      </c>
      <c r="G616" s="167">
        <v>193</v>
      </c>
      <c r="H616" s="314"/>
      <c r="I616" s="317">
        <f t="shared" si="159"/>
        <v>0</v>
      </c>
    </row>
    <row r="617" spans="1:9">
      <c r="A617" s="228" t="s">
        <v>258</v>
      </c>
      <c r="B617" s="219" t="s">
        <v>788</v>
      </c>
      <c r="C617" s="220" t="s">
        <v>223</v>
      </c>
      <c r="D617" s="219" t="s">
        <v>267</v>
      </c>
      <c r="E617" s="219" t="s">
        <v>278</v>
      </c>
      <c r="F617" s="220" t="s">
        <v>259</v>
      </c>
      <c r="G617" s="167">
        <v>1402.756</v>
      </c>
      <c r="H617" s="314"/>
      <c r="I617" s="317">
        <f t="shared" si="159"/>
        <v>0</v>
      </c>
    </row>
    <row r="618" spans="1:9">
      <c r="A618" s="228" t="s">
        <v>281</v>
      </c>
      <c r="B618" s="219" t="s">
        <v>788</v>
      </c>
      <c r="C618" s="220" t="s">
        <v>223</v>
      </c>
      <c r="D618" s="219" t="s">
        <v>267</v>
      </c>
      <c r="E618" s="219" t="s">
        <v>278</v>
      </c>
      <c r="F618" s="220">
        <v>247</v>
      </c>
      <c r="G618" s="167">
        <v>411.855</v>
      </c>
      <c r="H618" s="314"/>
      <c r="I618" s="317">
        <f t="shared" si="159"/>
        <v>0</v>
      </c>
    </row>
    <row r="619" spans="1:9">
      <c r="A619" s="228" t="s">
        <v>260</v>
      </c>
      <c r="B619" s="219" t="s">
        <v>788</v>
      </c>
      <c r="C619" s="220" t="s">
        <v>223</v>
      </c>
      <c r="D619" s="219" t="s">
        <v>267</v>
      </c>
      <c r="E619" s="219" t="s">
        <v>278</v>
      </c>
      <c r="F619" s="220" t="s">
        <v>261</v>
      </c>
      <c r="G619" s="167">
        <f t="shared" ref="G619:H619" si="176">G620</f>
        <v>997</v>
      </c>
      <c r="H619" s="167">
        <f t="shared" si="176"/>
        <v>0</v>
      </c>
      <c r="I619" s="317">
        <f t="shared" si="159"/>
        <v>0</v>
      </c>
    </row>
    <row r="620" spans="1:9">
      <c r="A620" s="228" t="s">
        <v>262</v>
      </c>
      <c r="B620" s="219" t="s">
        <v>788</v>
      </c>
      <c r="C620" s="220" t="s">
        <v>223</v>
      </c>
      <c r="D620" s="219" t="s">
        <v>267</v>
      </c>
      <c r="E620" s="219" t="s">
        <v>278</v>
      </c>
      <c r="F620" s="220" t="s">
        <v>263</v>
      </c>
      <c r="G620" s="167">
        <f t="shared" ref="G620:H620" si="177">G621+G622+G623</f>
        <v>997</v>
      </c>
      <c r="H620" s="167">
        <f t="shared" si="177"/>
        <v>0</v>
      </c>
      <c r="I620" s="317">
        <f t="shared" ref="I620:I687" si="178">H620/G620*1</f>
        <v>0</v>
      </c>
    </row>
    <row r="621" spans="1:9">
      <c r="A621" s="230" t="s">
        <v>282</v>
      </c>
      <c r="B621" s="219" t="s">
        <v>788</v>
      </c>
      <c r="C621" s="220" t="s">
        <v>223</v>
      </c>
      <c r="D621" s="219" t="s">
        <v>267</v>
      </c>
      <c r="E621" s="219" t="s">
        <v>278</v>
      </c>
      <c r="F621" s="220" t="s">
        <v>283</v>
      </c>
      <c r="G621" s="167">
        <v>658</v>
      </c>
      <c r="H621" s="314"/>
      <c r="I621" s="317">
        <f t="shared" si="178"/>
        <v>0</v>
      </c>
    </row>
    <row r="622" spans="1:9">
      <c r="A622" s="228" t="s">
        <v>264</v>
      </c>
      <c r="B622" s="219" t="s">
        <v>788</v>
      </c>
      <c r="C622" s="220" t="s">
        <v>223</v>
      </c>
      <c r="D622" s="219" t="s">
        <v>267</v>
      </c>
      <c r="E622" s="219" t="s">
        <v>278</v>
      </c>
      <c r="F622" s="220">
        <v>852</v>
      </c>
      <c r="G622" s="167">
        <v>30</v>
      </c>
      <c r="H622" s="314"/>
      <c r="I622" s="317">
        <f t="shared" si="178"/>
        <v>0</v>
      </c>
    </row>
    <row r="623" spans="1:9">
      <c r="A623" s="228" t="s">
        <v>265</v>
      </c>
      <c r="B623" s="219" t="s">
        <v>788</v>
      </c>
      <c r="C623" s="220" t="s">
        <v>223</v>
      </c>
      <c r="D623" s="219" t="s">
        <v>267</v>
      </c>
      <c r="E623" s="219" t="s">
        <v>278</v>
      </c>
      <c r="F623" s="220">
        <v>853</v>
      </c>
      <c r="G623" s="167">
        <v>309</v>
      </c>
      <c r="H623" s="314"/>
      <c r="I623" s="317">
        <f t="shared" si="178"/>
        <v>0</v>
      </c>
    </row>
    <row r="624" ht="22.5" spans="1:9">
      <c r="A624" s="170" t="s">
        <v>273</v>
      </c>
      <c r="B624" s="219" t="s">
        <v>788</v>
      </c>
      <c r="C624" s="220" t="s">
        <v>223</v>
      </c>
      <c r="D624" s="219" t="s">
        <v>267</v>
      </c>
      <c r="E624" s="219" t="s">
        <v>284</v>
      </c>
      <c r="F624" s="220"/>
      <c r="G624" s="167">
        <f>G625</f>
        <v>0</v>
      </c>
      <c r="H624" s="167">
        <f>H625</f>
        <v>0</v>
      </c>
      <c r="I624" s="317" t="e">
        <f t="shared" si="178"/>
        <v>#DIV/0!</v>
      </c>
    </row>
    <row r="625" ht="33.75" spans="1:9">
      <c r="A625" s="162" t="s">
        <v>233</v>
      </c>
      <c r="B625" s="219" t="s">
        <v>788</v>
      </c>
      <c r="C625" s="220" t="s">
        <v>223</v>
      </c>
      <c r="D625" s="219" t="s">
        <v>267</v>
      </c>
      <c r="E625" s="219" t="s">
        <v>284</v>
      </c>
      <c r="F625" s="220">
        <v>100</v>
      </c>
      <c r="G625" s="167">
        <f>G626</f>
        <v>0</v>
      </c>
      <c r="H625" s="167">
        <f>H626</f>
        <v>0</v>
      </c>
      <c r="I625" s="317" t="e">
        <f t="shared" si="178"/>
        <v>#DIV/0!</v>
      </c>
    </row>
    <row r="626" spans="1:9">
      <c r="A626" s="162" t="s">
        <v>235</v>
      </c>
      <c r="B626" s="219" t="s">
        <v>788</v>
      </c>
      <c r="C626" s="220" t="s">
        <v>223</v>
      </c>
      <c r="D626" s="219" t="s">
        <v>267</v>
      </c>
      <c r="E626" s="219" t="s">
        <v>284</v>
      </c>
      <c r="F626" s="220">
        <v>120</v>
      </c>
      <c r="G626" s="167">
        <f>G627+G628</f>
        <v>0</v>
      </c>
      <c r="H626" s="167">
        <f>H627+H628</f>
        <v>0</v>
      </c>
      <c r="I626" s="317" t="e">
        <f t="shared" si="178"/>
        <v>#DIV/0!</v>
      </c>
    </row>
    <row r="627" s="190" customFormat="1" ht="12" spans="1:9">
      <c r="A627" s="170" t="s">
        <v>237</v>
      </c>
      <c r="B627" s="219" t="s">
        <v>788</v>
      </c>
      <c r="C627" s="220" t="s">
        <v>223</v>
      </c>
      <c r="D627" s="219" t="s">
        <v>267</v>
      </c>
      <c r="E627" s="219" t="s">
        <v>284</v>
      </c>
      <c r="F627" s="220">
        <v>121</v>
      </c>
      <c r="G627" s="167"/>
      <c r="H627" s="314"/>
      <c r="I627" s="317" t="e">
        <f t="shared" si="178"/>
        <v>#DIV/0!</v>
      </c>
    </row>
    <row r="628" s="190" customFormat="1" ht="22.5" spans="1:9">
      <c r="A628" s="170" t="s">
        <v>239</v>
      </c>
      <c r="B628" s="219" t="s">
        <v>788</v>
      </c>
      <c r="C628" s="220" t="s">
        <v>223</v>
      </c>
      <c r="D628" s="219" t="s">
        <v>267</v>
      </c>
      <c r="E628" s="219" t="s">
        <v>284</v>
      </c>
      <c r="F628" s="220">
        <v>129</v>
      </c>
      <c r="G628" s="167"/>
      <c r="H628" s="314"/>
      <c r="I628" s="317" t="e">
        <f t="shared" si="178"/>
        <v>#DIV/0!</v>
      </c>
    </row>
    <row r="629" spans="1:9">
      <c r="A629" s="155" t="s">
        <v>285</v>
      </c>
      <c r="B629" s="217" t="s">
        <v>788</v>
      </c>
      <c r="C629" s="218" t="s">
        <v>223</v>
      </c>
      <c r="D629" s="217" t="s">
        <v>286</v>
      </c>
      <c r="E629" s="217"/>
      <c r="F629" s="218"/>
      <c r="G629" s="166">
        <f t="shared" ref="G629:H632" si="179">G630</f>
        <v>216</v>
      </c>
      <c r="H629" s="166">
        <f t="shared" si="179"/>
        <v>0</v>
      </c>
      <c r="I629" s="317">
        <f t="shared" si="178"/>
        <v>0</v>
      </c>
    </row>
    <row r="630" ht="22.5" spans="1:9">
      <c r="A630" s="170" t="s">
        <v>287</v>
      </c>
      <c r="B630" s="219" t="s">
        <v>788</v>
      </c>
      <c r="C630" s="220" t="s">
        <v>223</v>
      </c>
      <c r="D630" s="219" t="s">
        <v>286</v>
      </c>
      <c r="E630" s="219" t="s">
        <v>288</v>
      </c>
      <c r="F630" s="220"/>
      <c r="G630" s="167">
        <f t="shared" si="179"/>
        <v>216</v>
      </c>
      <c r="H630" s="167">
        <f t="shared" si="179"/>
        <v>0</v>
      </c>
      <c r="I630" s="317">
        <f t="shared" si="178"/>
        <v>0</v>
      </c>
    </row>
    <row r="631" spans="1:9">
      <c r="A631" s="162" t="s">
        <v>255</v>
      </c>
      <c r="B631" s="219" t="s">
        <v>788</v>
      </c>
      <c r="C631" s="220" t="s">
        <v>223</v>
      </c>
      <c r="D631" s="219" t="s">
        <v>286</v>
      </c>
      <c r="E631" s="219" t="s">
        <v>288</v>
      </c>
      <c r="F631" s="220" t="s">
        <v>279</v>
      </c>
      <c r="G631" s="167">
        <f t="shared" si="179"/>
        <v>216</v>
      </c>
      <c r="H631" s="167">
        <f t="shared" si="179"/>
        <v>0</v>
      </c>
      <c r="I631" s="317">
        <f t="shared" si="178"/>
        <v>0</v>
      </c>
    </row>
    <row r="632" spans="1:9">
      <c r="A632" s="162" t="s">
        <v>256</v>
      </c>
      <c r="B632" s="219" t="s">
        <v>788</v>
      </c>
      <c r="C632" s="220" t="s">
        <v>223</v>
      </c>
      <c r="D632" s="219" t="s">
        <v>286</v>
      </c>
      <c r="E632" s="219" t="s">
        <v>288</v>
      </c>
      <c r="F632" s="220" t="s">
        <v>280</v>
      </c>
      <c r="G632" s="167">
        <f t="shared" si="179"/>
        <v>216</v>
      </c>
      <c r="H632" s="167">
        <f t="shared" si="179"/>
        <v>0</v>
      </c>
      <c r="I632" s="317">
        <f t="shared" si="178"/>
        <v>0</v>
      </c>
    </row>
    <row r="633" s="190" customFormat="1" ht="12" spans="1:9">
      <c r="A633" s="228" t="s">
        <v>258</v>
      </c>
      <c r="B633" s="219" t="s">
        <v>788</v>
      </c>
      <c r="C633" s="220" t="s">
        <v>223</v>
      </c>
      <c r="D633" s="219" t="s">
        <v>286</v>
      </c>
      <c r="E633" s="219" t="s">
        <v>288</v>
      </c>
      <c r="F633" s="220" t="s">
        <v>259</v>
      </c>
      <c r="G633" s="167">
        <v>216</v>
      </c>
      <c r="H633" s="314"/>
      <c r="I633" s="317">
        <f t="shared" si="178"/>
        <v>0</v>
      </c>
    </row>
    <row r="634" s="190" customFormat="1" ht="12" spans="1:9">
      <c r="A634" s="221" t="s">
        <v>306</v>
      </c>
      <c r="B634" s="214" t="s">
        <v>788</v>
      </c>
      <c r="C634" s="231" t="s">
        <v>223</v>
      </c>
      <c r="D634" s="214" t="s">
        <v>307</v>
      </c>
      <c r="E634" s="214"/>
      <c r="F634" s="261"/>
      <c r="G634" s="172">
        <f t="shared" ref="G634:H637" si="180">G635</f>
        <v>0</v>
      </c>
      <c r="H634" s="172">
        <f t="shared" si="180"/>
        <v>0</v>
      </c>
      <c r="I634" s="317" t="e">
        <f t="shared" si="178"/>
        <v>#DIV/0!</v>
      </c>
    </row>
    <row r="635" spans="1:9">
      <c r="A635" s="228" t="s">
        <v>308</v>
      </c>
      <c r="B635" s="219" t="s">
        <v>788</v>
      </c>
      <c r="C635" s="220" t="s">
        <v>223</v>
      </c>
      <c r="D635" s="219" t="s">
        <v>307</v>
      </c>
      <c r="E635" s="219" t="s">
        <v>309</v>
      </c>
      <c r="F635" s="259"/>
      <c r="G635" s="167">
        <f t="shared" si="180"/>
        <v>0</v>
      </c>
      <c r="H635" s="167">
        <f t="shared" si="180"/>
        <v>0</v>
      </c>
      <c r="I635" s="317" t="e">
        <f t="shared" si="178"/>
        <v>#DIV/0!</v>
      </c>
    </row>
    <row r="636" spans="1:9">
      <c r="A636" s="162" t="s">
        <v>255</v>
      </c>
      <c r="B636" s="219" t="s">
        <v>788</v>
      </c>
      <c r="C636" s="220" t="s">
        <v>223</v>
      </c>
      <c r="D636" s="219" t="s">
        <v>307</v>
      </c>
      <c r="E636" s="219" t="s">
        <v>309</v>
      </c>
      <c r="F636" s="259">
        <v>800</v>
      </c>
      <c r="G636" s="167">
        <f t="shared" si="180"/>
        <v>0</v>
      </c>
      <c r="H636" s="167">
        <f t="shared" si="180"/>
        <v>0</v>
      </c>
      <c r="I636" s="317" t="e">
        <f t="shared" si="178"/>
        <v>#DIV/0!</v>
      </c>
    </row>
    <row r="637" spans="1:9">
      <c r="A637" s="162" t="s">
        <v>256</v>
      </c>
      <c r="B637" s="219" t="s">
        <v>788</v>
      </c>
      <c r="C637" s="220" t="s">
        <v>223</v>
      </c>
      <c r="D637" s="219" t="s">
        <v>307</v>
      </c>
      <c r="E637" s="219" t="s">
        <v>309</v>
      </c>
      <c r="F637" s="259">
        <v>800</v>
      </c>
      <c r="G637" s="167">
        <f t="shared" si="180"/>
        <v>0</v>
      </c>
      <c r="H637" s="167">
        <f t="shared" si="180"/>
        <v>0</v>
      </c>
      <c r="I637" s="317" t="e">
        <f t="shared" si="178"/>
        <v>#DIV/0!</v>
      </c>
    </row>
    <row r="638" s="190" customFormat="1" ht="12" spans="1:9">
      <c r="A638" s="162" t="s">
        <v>310</v>
      </c>
      <c r="B638" s="219" t="s">
        <v>788</v>
      </c>
      <c r="C638" s="220" t="s">
        <v>223</v>
      </c>
      <c r="D638" s="219" t="s">
        <v>307</v>
      </c>
      <c r="E638" s="219" t="s">
        <v>309</v>
      </c>
      <c r="F638" s="259">
        <v>880</v>
      </c>
      <c r="G638" s="167"/>
      <c r="H638" s="314"/>
      <c r="I638" s="317" t="e">
        <f t="shared" si="178"/>
        <v>#DIV/0!</v>
      </c>
    </row>
    <row r="639" spans="1:9">
      <c r="A639" s="216" t="s">
        <v>311</v>
      </c>
      <c r="B639" s="217" t="s">
        <v>788</v>
      </c>
      <c r="C639" s="218" t="s">
        <v>223</v>
      </c>
      <c r="D639" s="217" t="s">
        <v>312</v>
      </c>
      <c r="E639" s="217"/>
      <c r="F639" s="218"/>
      <c r="G639" s="166">
        <f t="shared" ref="G639:H642" si="181">G640</f>
        <v>1500</v>
      </c>
      <c r="H639" s="166">
        <f t="shared" si="181"/>
        <v>0</v>
      </c>
      <c r="I639" s="317">
        <f t="shared" si="178"/>
        <v>0</v>
      </c>
    </row>
    <row r="640" spans="1:9">
      <c r="A640" s="228" t="s">
        <v>313</v>
      </c>
      <c r="B640" s="219" t="s">
        <v>788</v>
      </c>
      <c r="C640" s="220" t="s">
        <v>223</v>
      </c>
      <c r="D640" s="219" t="s">
        <v>312</v>
      </c>
      <c r="E640" s="219" t="s">
        <v>314</v>
      </c>
      <c r="F640" s="220"/>
      <c r="G640" s="167">
        <f t="shared" si="181"/>
        <v>1500</v>
      </c>
      <c r="H640" s="167">
        <f t="shared" si="181"/>
        <v>0</v>
      </c>
      <c r="I640" s="317">
        <f t="shared" si="178"/>
        <v>0</v>
      </c>
    </row>
    <row r="641" spans="1:9">
      <c r="A641" s="162" t="s">
        <v>255</v>
      </c>
      <c r="B641" s="219" t="s">
        <v>788</v>
      </c>
      <c r="C641" s="220" t="s">
        <v>223</v>
      </c>
      <c r="D641" s="219" t="s">
        <v>312</v>
      </c>
      <c r="E641" s="219" t="s">
        <v>314</v>
      </c>
      <c r="F641" s="220">
        <v>800</v>
      </c>
      <c r="G641" s="167">
        <f t="shared" si="181"/>
        <v>1500</v>
      </c>
      <c r="H641" s="167">
        <f t="shared" si="181"/>
        <v>0</v>
      </c>
      <c r="I641" s="317">
        <f t="shared" si="178"/>
        <v>0</v>
      </c>
    </row>
    <row r="642" spans="1:9">
      <c r="A642" s="162" t="s">
        <v>256</v>
      </c>
      <c r="B642" s="219" t="s">
        <v>788</v>
      </c>
      <c r="C642" s="220" t="s">
        <v>223</v>
      </c>
      <c r="D642" s="219" t="s">
        <v>312</v>
      </c>
      <c r="E642" s="219" t="s">
        <v>314</v>
      </c>
      <c r="F642" s="220">
        <v>800</v>
      </c>
      <c r="G642" s="167">
        <f t="shared" si="181"/>
        <v>1500</v>
      </c>
      <c r="H642" s="167">
        <f t="shared" si="181"/>
        <v>0</v>
      </c>
      <c r="I642" s="317">
        <f t="shared" si="178"/>
        <v>0</v>
      </c>
    </row>
    <row r="643" spans="1:9">
      <c r="A643" s="228" t="s">
        <v>316</v>
      </c>
      <c r="B643" s="219" t="s">
        <v>788</v>
      </c>
      <c r="C643" s="220" t="s">
        <v>223</v>
      </c>
      <c r="D643" s="219" t="s">
        <v>312</v>
      </c>
      <c r="E643" s="219" t="s">
        <v>314</v>
      </c>
      <c r="F643" s="220">
        <v>870</v>
      </c>
      <c r="G643" s="167">
        <v>1500</v>
      </c>
      <c r="H643" s="314"/>
      <c r="I643" s="317">
        <f t="shared" si="178"/>
        <v>0</v>
      </c>
    </row>
    <row r="644" s="190" customFormat="1" ht="12" spans="1:9">
      <c r="A644" s="155" t="s">
        <v>317</v>
      </c>
      <c r="B644" s="217" t="s">
        <v>788</v>
      </c>
      <c r="C644" s="218" t="s">
        <v>223</v>
      </c>
      <c r="D644" s="217" t="s">
        <v>318</v>
      </c>
      <c r="E644" s="217"/>
      <c r="F644" s="218"/>
      <c r="G644" s="166">
        <f>G666+G670+G645+G662</f>
        <v>7365</v>
      </c>
      <c r="H644" s="166">
        <f>H666+H670+H645+H662</f>
        <v>0</v>
      </c>
      <c r="I644" s="317">
        <f t="shared" si="178"/>
        <v>0</v>
      </c>
    </row>
    <row r="645" s="190" customFormat="1" ht="21" spans="1:9">
      <c r="A645" s="207" t="s">
        <v>789</v>
      </c>
      <c r="B645" s="214" t="s">
        <v>788</v>
      </c>
      <c r="C645" s="231" t="s">
        <v>223</v>
      </c>
      <c r="D645" s="214" t="s">
        <v>318</v>
      </c>
      <c r="E645" s="214" t="s">
        <v>320</v>
      </c>
      <c r="F645" s="231"/>
      <c r="G645" s="172">
        <f>G653+G657+G646</f>
        <v>6130</v>
      </c>
      <c r="H645" s="172">
        <f>H653+H657+H646</f>
        <v>0</v>
      </c>
      <c r="I645" s="317">
        <f t="shared" si="178"/>
        <v>0</v>
      </c>
    </row>
    <row r="646" s="190" customFormat="1" ht="22.5" spans="1:9">
      <c r="A646" s="170" t="s">
        <v>321</v>
      </c>
      <c r="B646" s="219" t="s">
        <v>788</v>
      </c>
      <c r="C646" s="220" t="s">
        <v>223</v>
      </c>
      <c r="D646" s="219" t="s">
        <v>318</v>
      </c>
      <c r="E646" s="219" t="s">
        <v>322</v>
      </c>
      <c r="F646" s="220"/>
      <c r="G646" s="167">
        <f>G647+G650</f>
        <v>2333</v>
      </c>
      <c r="H646" s="167">
        <f>H647+H650</f>
        <v>0</v>
      </c>
      <c r="I646" s="317">
        <f t="shared" si="178"/>
        <v>0</v>
      </c>
    </row>
    <row r="647" s="190" customFormat="1" ht="33.75" spans="1:9">
      <c r="A647" s="162" t="s">
        <v>233</v>
      </c>
      <c r="B647" s="219" t="s">
        <v>788</v>
      </c>
      <c r="C647" s="220" t="s">
        <v>223</v>
      </c>
      <c r="D647" s="219" t="s">
        <v>318</v>
      </c>
      <c r="E647" s="219" t="s">
        <v>322</v>
      </c>
      <c r="F647" s="220">
        <v>100</v>
      </c>
      <c r="G647" s="167">
        <f t="shared" ref="G647:H648" si="182">G648</f>
        <v>106</v>
      </c>
      <c r="H647" s="167">
        <f t="shared" si="182"/>
        <v>0</v>
      </c>
      <c r="I647" s="317">
        <f t="shared" si="178"/>
        <v>0</v>
      </c>
    </row>
    <row r="648" s="190" customFormat="1" ht="12" spans="1:9">
      <c r="A648" s="162" t="s">
        <v>235</v>
      </c>
      <c r="B648" s="219" t="s">
        <v>788</v>
      </c>
      <c r="C648" s="220" t="s">
        <v>223</v>
      </c>
      <c r="D648" s="219" t="s">
        <v>318</v>
      </c>
      <c r="E648" s="219" t="s">
        <v>322</v>
      </c>
      <c r="F648" s="220">
        <v>120</v>
      </c>
      <c r="G648" s="167">
        <f t="shared" si="182"/>
        <v>106</v>
      </c>
      <c r="H648" s="167">
        <f t="shared" si="182"/>
        <v>0</v>
      </c>
      <c r="I648" s="317">
        <f t="shared" si="178"/>
        <v>0</v>
      </c>
    </row>
    <row r="649" s="190" customFormat="1" ht="22.5" spans="1:9">
      <c r="A649" s="170" t="s">
        <v>253</v>
      </c>
      <c r="B649" s="219" t="s">
        <v>788</v>
      </c>
      <c r="C649" s="220" t="s">
        <v>223</v>
      </c>
      <c r="D649" s="219" t="s">
        <v>318</v>
      </c>
      <c r="E649" s="219" t="s">
        <v>322</v>
      </c>
      <c r="F649" s="220">
        <v>122</v>
      </c>
      <c r="G649" s="167">
        <v>106</v>
      </c>
      <c r="H649" s="314"/>
      <c r="I649" s="317">
        <f t="shared" si="178"/>
        <v>0</v>
      </c>
    </row>
    <row r="650" s="190" customFormat="1" ht="12" spans="1:9">
      <c r="A650" s="162" t="s">
        <v>255</v>
      </c>
      <c r="B650" s="219" t="s">
        <v>788</v>
      </c>
      <c r="C650" s="220" t="s">
        <v>223</v>
      </c>
      <c r="D650" s="219" t="s">
        <v>318</v>
      </c>
      <c r="E650" s="219" t="s">
        <v>322</v>
      </c>
      <c r="F650" s="220">
        <v>200</v>
      </c>
      <c r="G650" s="167">
        <f>G651</f>
        <v>2227</v>
      </c>
      <c r="H650" s="167">
        <f>H651</f>
        <v>0</v>
      </c>
      <c r="I650" s="317">
        <f t="shared" si="178"/>
        <v>0</v>
      </c>
    </row>
    <row r="651" s="190" customFormat="1" ht="12" spans="1:9">
      <c r="A651" s="162" t="s">
        <v>256</v>
      </c>
      <c r="B651" s="219" t="s">
        <v>788</v>
      </c>
      <c r="C651" s="220" t="s">
        <v>223</v>
      </c>
      <c r="D651" s="219" t="s">
        <v>318</v>
      </c>
      <c r="E651" s="219" t="s">
        <v>322</v>
      </c>
      <c r="F651" s="220">
        <v>240</v>
      </c>
      <c r="G651" s="167">
        <f>G652</f>
        <v>2227</v>
      </c>
      <c r="H651" s="167">
        <f>H652</f>
        <v>0</v>
      </c>
      <c r="I651" s="317">
        <f t="shared" si="178"/>
        <v>0</v>
      </c>
    </row>
    <row r="652" s="190" customFormat="1" ht="12" spans="1:9">
      <c r="A652" s="228" t="s">
        <v>258</v>
      </c>
      <c r="B652" s="219" t="s">
        <v>788</v>
      </c>
      <c r="C652" s="220" t="s">
        <v>223</v>
      </c>
      <c r="D652" s="219" t="s">
        <v>318</v>
      </c>
      <c r="E652" s="219" t="s">
        <v>322</v>
      </c>
      <c r="F652" s="220">
        <v>244</v>
      </c>
      <c r="G652" s="167">
        <v>2227</v>
      </c>
      <c r="H652" s="314"/>
      <c r="I652" s="317">
        <f t="shared" si="178"/>
        <v>0</v>
      </c>
    </row>
    <row r="653" s="190" customFormat="1" ht="22.5" spans="1:9">
      <c r="A653" s="170" t="s">
        <v>323</v>
      </c>
      <c r="B653" s="219" t="s">
        <v>788</v>
      </c>
      <c r="C653" s="220" t="s">
        <v>223</v>
      </c>
      <c r="D653" s="219" t="s">
        <v>318</v>
      </c>
      <c r="E653" s="219" t="s">
        <v>324</v>
      </c>
      <c r="F653" s="220"/>
      <c r="G653" s="167">
        <f t="shared" ref="G653:H655" si="183">G654</f>
        <v>50</v>
      </c>
      <c r="H653" s="167">
        <f t="shared" si="183"/>
        <v>0</v>
      </c>
      <c r="I653" s="317">
        <f t="shared" si="178"/>
        <v>0</v>
      </c>
    </row>
    <row r="654" s="190" customFormat="1" ht="12" spans="1:9">
      <c r="A654" s="162" t="s">
        <v>255</v>
      </c>
      <c r="B654" s="219" t="s">
        <v>788</v>
      </c>
      <c r="C654" s="220" t="s">
        <v>223</v>
      </c>
      <c r="D654" s="219" t="s">
        <v>318</v>
      </c>
      <c r="E654" s="219" t="s">
        <v>324</v>
      </c>
      <c r="F654" s="220" t="s">
        <v>279</v>
      </c>
      <c r="G654" s="167">
        <f t="shared" si="183"/>
        <v>50</v>
      </c>
      <c r="H654" s="167">
        <f t="shared" si="183"/>
        <v>0</v>
      </c>
      <c r="I654" s="317">
        <f t="shared" si="178"/>
        <v>0</v>
      </c>
    </row>
    <row r="655" s="191" customFormat="1" ht="12" spans="1:9">
      <c r="A655" s="162" t="s">
        <v>256</v>
      </c>
      <c r="B655" s="219" t="s">
        <v>788</v>
      </c>
      <c r="C655" s="220" t="s">
        <v>223</v>
      </c>
      <c r="D655" s="219" t="s">
        <v>318</v>
      </c>
      <c r="E655" s="219" t="s">
        <v>324</v>
      </c>
      <c r="F655" s="220" t="s">
        <v>280</v>
      </c>
      <c r="G655" s="167">
        <f t="shared" si="183"/>
        <v>50</v>
      </c>
      <c r="H655" s="167">
        <f t="shared" si="183"/>
        <v>0</v>
      </c>
      <c r="I655" s="317">
        <f t="shared" si="178"/>
        <v>0</v>
      </c>
    </row>
    <row r="656" s="190" customFormat="1" ht="12" spans="1:9">
      <c r="A656" s="228" t="s">
        <v>258</v>
      </c>
      <c r="B656" s="219" t="s">
        <v>788</v>
      </c>
      <c r="C656" s="220" t="s">
        <v>223</v>
      </c>
      <c r="D656" s="219" t="s">
        <v>318</v>
      </c>
      <c r="E656" s="219" t="s">
        <v>324</v>
      </c>
      <c r="F656" s="220" t="s">
        <v>259</v>
      </c>
      <c r="G656" s="167">
        <v>50</v>
      </c>
      <c r="H656" s="314"/>
      <c r="I656" s="317">
        <f t="shared" si="178"/>
        <v>0</v>
      </c>
    </row>
    <row r="657" s="190" customFormat="1" ht="12" spans="1:9">
      <c r="A657" s="228" t="s">
        <v>325</v>
      </c>
      <c r="B657" s="219" t="s">
        <v>788</v>
      </c>
      <c r="C657" s="220" t="s">
        <v>223</v>
      </c>
      <c r="D657" s="219" t="s">
        <v>318</v>
      </c>
      <c r="E657" s="219" t="s">
        <v>326</v>
      </c>
      <c r="F657" s="220"/>
      <c r="G657" s="167">
        <f t="shared" ref="G657:H658" si="184">G658</f>
        <v>3747</v>
      </c>
      <c r="H657" s="167">
        <f t="shared" si="184"/>
        <v>0</v>
      </c>
      <c r="I657" s="317">
        <f t="shared" si="178"/>
        <v>0</v>
      </c>
    </row>
    <row r="658" s="190" customFormat="1" ht="12" spans="1:9">
      <c r="A658" s="162" t="s">
        <v>255</v>
      </c>
      <c r="B658" s="219" t="s">
        <v>788</v>
      </c>
      <c r="C658" s="220" t="s">
        <v>223</v>
      </c>
      <c r="D658" s="219" t="s">
        <v>318</v>
      </c>
      <c r="E658" s="219" t="s">
        <v>326</v>
      </c>
      <c r="F658" s="220" t="s">
        <v>279</v>
      </c>
      <c r="G658" s="167">
        <f t="shared" si="184"/>
        <v>3747</v>
      </c>
      <c r="H658" s="167">
        <f t="shared" si="184"/>
        <v>0</v>
      </c>
      <c r="I658" s="317">
        <f t="shared" si="178"/>
        <v>0</v>
      </c>
    </row>
    <row r="659" s="190" customFormat="1" ht="12" spans="1:9">
      <c r="A659" s="162" t="s">
        <v>256</v>
      </c>
      <c r="B659" s="219" t="s">
        <v>788</v>
      </c>
      <c r="C659" s="220" t="s">
        <v>223</v>
      </c>
      <c r="D659" s="219" t="s">
        <v>318</v>
      </c>
      <c r="E659" s="219" t="s">
        <v>326</v>
      </c>
      <c r="F659" s="220" t="s">
        <v>280</v>
      </c>
      <c r="G659" s="167">
        <f t="shared" ref="G659:H659" si="185">G661+G660</f>
        <v>3747</v>
      </c>
      <c r="H659" s="167">
        <f t="shared" si="185"/>
        <v>0</v>
      </c>
      <c r="I659" s="317">
        <f t="shared" si="178"/>
        <v>0</v>
      </c>
    </row>
    <row r="660" s="190" customFormat="1" ht="12" spans="1:9">
      <c r="A660" s="228" t="s">
        <v>257</v>
      </c>
      <c r="B660" s="219" t="s">
        <v>788</v>
      </c>
      <c r="C660" s="220" t="s">
        <v>223</v>
      </c>
      <c r="D660" s="219" t="s">
        <v>318</v>
      </c>
      <c r="E660" s="219" t="s">
        <v>326</v>
      </c>
      <c r="F660" s="220">
        <v>242</v>
      </c>
      <c r="G660" s="167">
        <v>390</v>
      </c>
      <c r="H660" s="314"/>
      <c r="I660" s="317">
        <f t="shared" si="178"/>
        <v>0</v>
      </c>
    </row>
    <row r="661" s="190" customFormat="1" ht="12" spans="1:9">
      <c r="A661" s="228" t="s">
        <v>258</v>
      </c>
      <c r="B661" s="219" t="s">
        <v>788</v>
      </c>
      <c r="C661" s="220" t="s">
        <v>223</v>
      </c>
      <c r="D661" s="219" t="s">
        <v>318</v>
      </c>
      <c r="E661" s="219" t="s">
        <v>326</v>
      </c>
      <c r="F661" s="220" t="s">
        <v>259</v>
      </c>
      <c r="G661" s="167">
        <v>3357</v>
      </c>
      <c r="H661" s="314"/>
      <c r="I661" s="317">
        <f t="shared" si="178"/>
        <v>0</v>
      </c>
    </row>
    <row r="662" s="190" customFormat="1" ht="12" spans="1:9">
      <c r="A662" s="262" t="s">
        <v>327</v>
      </c>
      <c r="B662" s="219" t="s">
        <v>788</v>
      </c>
      <c r="C662" s="220" t="s">
        <v>223</v>
      </c>
      <c r="D662" s="219" t="s">
        <v>318</v>
      </c>
      <c r="E662" s="219" t="s">
        <v>328</v>
      </c>
      <c r="F662" s="220"/>
      <c r="G662" s="167">
        <f t="shared" ref="G662:H664" si="186">G663</f>
        <v>130</v>
      </c>
      <c r="H662" s="167">
        <f t="shared" si="186"/>
        <v>0</v>
      </c>
      <c r="I662" s="317">
        <f t="shared" si="178"/>
        <v>0</v>
      </c>
    </row>
    <row r="663" s="190" customFormat="1" ht="12" spans="1:9">
      <c r="A663" s="228" t="s">
        <v>260</v>
      </c>
      <c r="B663" s="219" t="s">
        <v>788</v>
      </c>
      <c r="C663" s="220" t="s">
        <v>223</v>
      </c>
      <c r="D663" s="219" t="s">
        <v>318</v>
      </c>
      <c r="E663" s="219" t="s">
        <v>328</v>
      </c>
      <c r="F663" s="220" t="s">
        <v>261</v>
      </c>
      <c r="G663" s="167">
        <f t="shared" si="186"/>
        <v>130</v>
      </c>
      <c r="H663" s="167">
        <f t="shared" si="186"/>
        <v>0</v>
      </c>
      <c r="I663" s="317">
        <f t="shared" si="178"/>
        <v>0</v>
      </c>
    </row>
    <row r="664" s="190" customFormat="1" ht="12" spans="1:9">
      <c r="A664" s="228" t="s">
        <v>262</v>
      </c>
      <c r="B664" s="219" t="s">
        <v>788</v>
      </c>
      <c r="C664" s="220" t="s">
        <v>223</v>
      </c>
      <c r="D664" s="219" t="s">
        <v>318</v>
      </c>
      <c r="E664" s="219" t="s">
        <v>328</v>
      </c>
      <c r="F664" s="220" t="s">
        <v>263</v>
      </c>
      <c r="G664" s="167">
        <f t="shared" si="186"/>
        <v>130</v>
      </c>
      <c r="H664" s="167">
        <f t="shared" si="186"/>
        <v>0</v>
      </c>
      <c r="I664" s="317">
        <f t="shared" si="178"/>
        <v>0</v>
      </c>
    </row>
    <row r="665" s="190" customFormat="1" ht="12" spans="1:9">
      <c r="A665" s="228" t="s">
        <v>265</v>
      </c>
      <c r="B665" s="219" t="s">
        <v>788</v>
      </c>
      <c r="C665" s="220" t="s">
        <v>223</v>
      </c>
      <c r="D665" s="219" t="s">
        <v>318</v>
      </c>
      <c r="E665" s="219" t="s">
        <v>328</v>
      </c>
      <c r="F665" s="220">
        <v>853</v>
      </c>
      <c r="G665" s="167">
        <v>130</v>
      </c>
      <c r="H665" s="325"/>
      <c r="I665" s="317">
        <f t="shared" si="178"/>
        <v>0</v>
      </c>
    </row>
    <row r="666" s="190" customFormat="1" ht="22.5" spans="1:9">
      <c r="A666" s="170" t="s">
        <v>329</v>
      </c>
      <c r="B666" s="219" t="s">
        <v>788</v>
      </c>
      <c r="C666" s="220" t="s">
        <v>223</v>
      </c>
      <c r="D666" s="219" t="s">
        <v>318</v>
      </c>
      <c r="E666" s="219" t="s">
        <v>330</v>
      </c>
      <c r="F666" s="220"/>
      <c r="G666" s="167">
        <f t="shared" ref="G666:H666" si="187">G668</f>
        <v>0</v>
      </c>
      <c r="H666" s="167">
        <f t="shared" si="187"/>
        <v>0</v>
      </c>
      <c r="I666" s="317" t="e">
        <f t="shared" si="178"/>
        <v>#DIV/0!</v>
      </c>
    </row>
    <row r="667" s="190" customFormat="1" ht="12" spans="1:9">
      <c r="A667" s="162" t="s">
        <v>255</v>
      </c>
      <c r="B667" s="219" t="s">
        <v>788</v>
      </c>
      <c r="C667" s="220" t="s">
        <v>223</v>
      </c>
      <c r="D667" s="219" t="s">
        <v>318</v>
      </c>
      <c r="E667" s="219" t="s">
        <v>330</v>
      </c>
      <c r="F667" s="220">
        <v>200</v>
      </c>
      <c r="G667" s="167">
        <f t="shared" ref="G667:H668" si="188">G668</f>
        <v>0</v>
      </c>
      <c r="H667" s="167">
        <f t="shared" si="188"/>
        <v>0</v>
      </c>
      <c r="I667" s="317" t="e">
        <f t="shared" si="178"/>
        <v>#DIV/0!</v>
      </c>
    </row>
    <row r="668" s="190" customFormat="1" ht="12" spans="1:9">
      <c r="A668" s="162" t="s">
        <v>256</v>
      </c>
      <c r="B668" s="219" t="s">
        <v>788</v>
      </c>
      <c r="C668" s="220" t="s">
        <v>223</v>
      </c>
      <c r="D668" s="219" t="s">
        <v>318</v>
      </c>
      <c r="E668" s="219" t="s">
        <v>330</v>
      </c>
      <c r="F668" s="220">
        <v>240</v>
      </c>
      <c r="G668" s="167">
        <f t="shared" si="188"/>
        <v>0</v>
      </c>
      <c r="H668" s="167">
        <f t="shared" si="188"/>
        <v>0</v>
      </c>
      <c r="I668" s="317" t="e">
        <f t="shared" si="178"/>
        <v>#DIV/0!</v>
      </c>
    </row>
    <row r="669" s="190" customFormat="1" ht="12" spans="1:9">
      <c r="A669" s="228" t="s">
        <v>258</v>
      </c>
      <c r="B669" s="219" t="s">
        <v>788</v>
      </c>
      <c r="C669" s="220" t="s">
        <v>223</v>
      </c>
      <c r="D669" s="219" t="s">
        <v>318</v>
      </c>
      <c r="E669" s="219" t="s">
        <v>330</v>
      </c>
      <c r="F669" s="220">
        <v>244</v>
      </c>
      <c r="G669" s="167"/>
      <c r="H669" s="314"/>
      <c r="I669" s="317" t="e">
        <f t="shared" si="178"/>
        <v>#DIV/0!</v>
      </c>
    </row>
    <row r="670" ht="22.5" spans="1:9">
      <c r="A670" s="252" t="s">
        <v>333</v>
      </c>
      <c r="B670" s="219" t="s">
        <v>788</v>
      </c>
      <c r="C670" s="220" t="s">
        <v>223</v>
      </c>
      <c r="D670" s="219" t="s">
        <v>318</v>
      </c>
      <c r="E670" s="219" t="s">
        <v>334</v>
      </c>
      <c r="F670" s="220" t="s">
        <v>226</v>
      </c>
      <c r="G670" s="167">
        <f>G671+G676</f>
        <v>1105</v>
      </c>
      <c r="H670" s="167">
        <f>H671+H676</f>
        <v>0</v>
      </c>
      <c r="I670" s="317">
        <f t="shared" si="178"/>
        <v>0</v>
      </c>
    </row>
    <row r="671" ht="33.75" spans="1:9">
      <c r="A671" s="162" t="s">
        <v>233</v>
      </c>
      <c r="B671" s="219" t="s">
        <v>788</v>
      </c>
      <c r="C671" s="220" t="s">
        <v>223</v>
      </c>
      <c r="D671" s="219" t="s">
        <v>318</v>
      </c>
      <c r="E671" s="219" t="s">
        <v>334</v>
      </c>
      <c r="F671" s="220" t="s">
        <v>234</v>
      </c>
      <c r="G671" s="167">
        <f t="shared" ref="G671:H671" si="189">G672</f>
        <v>840.311</v>
      </c>
      <c r="H671" s="167">
        <f t="shared" si="189"/>
        <v>0</v>
      </c>
      <c r="I671" s="317">
        <f t="shared" si="178"/>
        <v>0</v>
      </c>
    </row>
    <row r="672" spans="1:9">
      <c r="A672" s="162" t="s">
        <v>235</v>
      </c>
      <c r="B672" s="219" t="s">
        <v>788</v>
      </c>
      <c r="C672" s="220" t="s">
        <v>223</v>
      </c>
      <c r="D672" s="219" t="s">
        <v>318</v>
      </c>
      <c r="E672" s="219" t="s">
        <v>334</v>
      </c>
      <c r="F672" s="220" t="s">
        <v>236</v>
      </c>
      <c r="G672" s="167">
        <f t="shared" ref="G672:H672" si="190">G673+G674</f>
        <v>840.311</v>
      </c>
      <c r="H672" s="167">
        <f t="shared" si="190"/>
        <v>0</v>
      </c>
      <c r="I672" s="317">
        <f t="shared" si="178"/>
        <v>0</v>
      </c>
    </row>
    <row r="673" spans="1:9">
      <c r="A673" s="170" t="s">
        <v>237</v>
      </c>
      <c r="B673" s="219" t="s">
        <v>788</v>
      </c>
      <c r="C673" s="220" t="s">
        <v>223</v>
      </c>
      <c r="D673" s="219" t="s">
        <v>318</v>
      </c>
      <c r="E673" s="219" t="s">
        <v>334</v>
      </c>
      <c r="F673" s="220" t="s">
        <v>238</v>
      </c>
      <c r="G673" s="167">
        <v>645.4</v>
      </c>
      <c r="H673" s="314"/>
      <c r="I673" s="317">
        <f t="shared" si="178"/>
        <v>0</v>
      </c>
    </row>
    <row r="674" s="190" customFormat="1" ht="22.5" spans="1:9">
      <c r="A674" s="170" t="s">
        <v>239</v>
      </c>
      <c r="B674" s="219" t="s">
        <v>788</v>
      </c>
      <c r="C674" s="220" t="s">
        <v>223</v>
      </c>
      <c r="D674" s="219" t="s">
        <v>318</v>
      </c>
      <c r="E674" s="219" t="s">
        <v>334</v>
      </c>
      <c r="F674" s="220">
        <v>129</v>
      </c>
      <c r="G674" s="167">
        <v>194.911</v>
      </c>
      <c r="H674" s="314"/>
      <c r="I674" s="317">
        <f t="shared" si="178"/>
        <v>0</v>
      </c>
    </row>
    <row r="675" spans="1:9">
      <c r="A675" s="162" t="s">
        <v>255</v>
      </c>
      <c r="B675" s="219" t="s">
        <v>788</v>
      </c>
      <c r="C675" s="220" t="s">
        <v>223</v>
      </c>
      <c r="D675" s="219" t="s">
        <v>318</v>
      </c>
      <c r="E675" s="219" t="s">
        <v>334</v>
      </c>
      <c r="F675" s="220">
        <v>200</v>
      </c>
      <c r="G675" s="167">
        <f t="shared" ref="G675:H675" si="191">G676</f>
        <v>264.689</v>
      </c>
      <c r="H675" s="167">
        <f t="shared" si="191"/>
        <v>0</v>
      </c>
      <c r="I675" s="317">
        <f t="shared" si="178"/>
        <v>0</v>
      </c>
    </row>
    <row r="676" spans="1:9">
      <c r="A676" s="162" t="s">
        <v>256</v>
      </c>
      <c r="B676" s="219" t="s">
        <v>788</v>
      </c>
      <c r="C676" s="220" t="s">
        <v>223</v>
      </c>
      <c r="D676" s="219" t="s">
        <v>318</v>
      </c>
      <c r="E676" s="219" t="s">
        <v>334</v>
      </c>
      <c r="F676" s="220" t="s">
        <v>280</v>
      </c>
      <c r="G676" s="167">
        <f t="shared" ref="G676:H676" si="192">G678+G677</f>
        <v>264.689</v>
      </c>
      <c r="H676" s="167">
        <f t="shared" si="192"/>
        <v>0</v>
      </c>
      <c r="I676" s="317">
        <f t="shared" si="178"/>
        <v>0</v>
      </c>
    </row>
    <row r="677" spans="1:9">
      <c r="A677" s="228" t="s">
        <v>257</v>
      </c>
      <c r="B677" s="219" t="s">
        <v>788</v>
      </c>
      <c r="C677" s="220" t="s">
        <v>223</v>
      </c>
      <c r="D677" s="219" t="s">
        <v>318</v>
      </c>
      <c r="E677" s="219" t="s">
        <v>334</v>
      </c>
      <c r="F677" s="220">
        <v>242</v>
      </c>
      <c r="G677" s="167"/>
      <c r="H677" s="314"/>
      <c r="I677" s="317" t="e">
        <f t="shared" si="178"/>
        <v>#DIV/0!</v>
      </c>
    </row>
    <row r="678" spans="1:9">
      <c r="A678" s="228" t="s">
        <v>258</v>
      </c>
      <c r="B678" s="219" t="s">
        <v>788</v>
      </c>
      <c r="C678" s="220" t="s">
        <v>223</v>
      </c>
      <c r="D678" s="219" t="s">
        <v>318</v>
      </c>
      <c r="E678" s="219" t="s">
        <v>334</v>
      </c>
      <c r="F678" s="220" t="s">
        <v>259</v>
      </c>
      <c r="G678" s="167">
        <v>264.689</v>
      </c>
      <c r="H678" s="314"/>
      <c r="I678" s="317">
        <f t="shared" si="178"/>
        <v>0</v>
      </c>
    </row>
    <row r="679" spans="1:9">
      <c r="A679" s="207" t="s">
        <v>335</v>
      </c>
      <c r="B679" s="214" t="s">
        <v>788</v>
      </c>
      <c r="C679" s="214" t="s">
        <v>228</v>
      </c>
      <c r="D679" s="214"/>
      <c r="E679" s="214"/>
      <c r="F679" s="231"/>
      <c r="G679" s="172">
        <f t="shared" ref="G679:H681" si="193">G680</f>
        <v>996.7</v>
      </c>
      <c r="H679" s="172">
        <f t="shared" si="193"/>
        <v>0</v>
      </c>
      <c r="I679" s="317">
        <f t="shared" si="178"/>
        <v>0</v>
      </c>
    </row>
    <row r="680" spans="1:9">
      <c r="A680" s="155" t="s">
        <v>336</v>
      </c>
      <c r="B680" s="217" t="s">
        <v>788</v>
      </c>
      <c r="C680" s="217" t="s">
        <v>228</v>
      </c>
      <c r="D680" s="217" t="s">
        <v>248</v>
      </c>
      <c r="E680" s="217"/>
      <c r="F680" s="217"/>
      <c r="G680" s="166">
        <f t="shared" si="193"/>
        <v>996.7</v>
      </c>
      <c r="H680" s="166">
        <f t="shared" si="193"/>
        <v>0</v>
      </c>
      <c r="I680" s="317">
        <f t="shared" si="178"/>
        <v>0</v>
      </c>
    </row>
    <row r="681" spans="1:9">
      <c r="A681" s="162" t="s">
        <v>337</v>
      </c>
      <c r="B681" s="219" t="s">
        <v>788</v>
      </c>
      <c r="C681" s="219" t="s">
        <v>228</v>
      </c>
      <c r="D681" s="219" t="s">
        <v>248</v>
      </c>
      <c r="E681" s="229" t="s">
        <v>338</v>
      </c>
      <c r="F681" s="220"/>
      <c r="G681" s="167">
        <f t="shared" si="193"/>
        <v>996.7</v>
      </c>
      <c r="H681" s="167">
        <f t="shared" si="193"/>
        <v>0</v>
      </c>
      <c r="I681" s="317">
        <f t="shared" si="178"/>
        <v>0</v>
      </c>
    </row>
    <row r="682" ht="33.75" spans="1:9">
      <c r="A682" s="170" t="s">
        <v>339</v>
      </c>
      <c r="B682" s="219" t="s">
        <v>788</v>
      </c>
      <c r="C682" s="219" t="s">
        <v>228</v>
      </c>
      <c r="D682" s="219" t="s">
        <v>248</v>
      </c>
      <c r="E682" s="219" t="s">
        <v>340</v>
      </c>
      <c r="F682" s="220"/>
      <c r="G682" s="167">
        <f>G683+G687</f>
        <v>996.7</v>
      </c>
      <c r="H682" s="167">
        <f>H683+H687</f>
        <v>0</v>
      </c>
      <c r="I682" s="317">
        <f t="shared" si="178"/>
        <v>0</v>
      </c>
    </row>
    <row r="683" ht="33.75" spans="1:9">
      <c r="A683" s="162" t="s">
        <v>233</v>
      </c>
      <c r="B683" s="219" t="s">
        <v>788</v>
      </c>
      <c r="C683" s="219" t="s">
        <v>228</v>
      </c>
      <c r="D683" s="219" t="s">
        <v>248</v>
      </c>
      <c r="E683" s="219" t="s">
        <v>340</v>
      </c>
      <c r="F683" s="220" t="s">
        <v>234</v>
      </c>
      <c r="G683" s="167">
        <f t="shared" ref="G683:H683" si="194">G684</f>
        <v>804.272</v>
      </c>
      <c r="H683" s="167">
        <f t="shared" si="194"/>
        <v>0</v>
      </c>
      <c r="I683" s="317">
        <f t="shared" si="178"/>
        <v>0</v>
      </c>
    </row>
    <row r="684" spans="1:9">
      <c r="A684" s="162" t="s">
        <v>341</v>
      </c>
      <c r="B684" s="219" t="s">
        <v>788</v>
      </c>
      <c r="C684" s="219" t="s">
        <v>228</v>
      </c>
      <c r="D684" s="219" t="s">
        <v>248</v>
      </c>
      <c r="E684" s="219" t="s">
        <v>340</v>
      </c>
      <c r="F684" s="220">
        <v>110</v>
      </c>
      <c r="G684" s="167">
        <f>G685+G686</f>
        <v>804.272</v>
      </c>
      <c r="H684" s="167">
        <f>H685+H686</f>
        <v>0</v>
      </c>
      <c r="I684" s="317">
        <f t="shared" si="178"/>
        <v>0</v>
      </c>
    </row>
    <row r="685" spans="1:9">
      <c r="A685" s="162" t="s">
        <v>342</v>
      </c>
      <c r="B685" s="219" t="s">
        <v>788</v>
      </c>
      <c r="C685" s="219" t="s">
        <v>228</v>
      </c>
      <c r="D685" s="219" t="s">
        <v>248</v>
      </c>
      <c r="E685" s="219" t="s">
        <v>340</v>
      </c>
      <c r="F685" s="220">
        <v>111</v>
      </c>
      <c r="G685" s="167">
        <v>617.72</v>
      </c>
      <c r="H685" s="314"/>
      <c r="I685" s="317">
        <f t="shared" si="178"/>
        <v>0</v>
      </c>
    </row>
    <row r="686" ht="22.5" spans="1:9">
      <c r="A686" s="170" t="s">
        <v>343</v>
      </c>
      <c r="B686" s="219" t="s">
        <v>788</v>
      </c>
      <c r="C686" s="219" t="s">
        <v>228</v>
      </c>
      <c r="D686" s="219" t="s">
        <v>248</v>
      </c>
      <c r="E686" s="219" t="s">
        <v>340</v>
      </c>
      <c r="F686" s="220">
        <v>119</v>
      </c>
      <c r="G686" s="167">
        <v>186.552</v>
      </c>
      <c r="H686" s="314"/>
      <c r="I686" s="317">
        <f t="shared" si="178"/>
        <v>0</v>
      </c>
    </row>
    <row r="687" spans="1:9">
      <c r="A687" s="162" t="s">
        <v>255</v>
      </c>
      <c r="B687" s="219" t="s">
        <v>788</v>
      </c>
      <c r="C687" s="219" t="s">
        <v>228</v>
      </c>
      <c r="D687" s="219" t="s">
        <v>248</v>
      </c>
      <c r="E687" s="219" t="s">
        <v>340</v>
      </c>
      <c r="F687" s="220">
        <v>200</v>
      </c>
      <c r="G687" s="167">
        <f t="shared" ref="G687:H688" si="195">G688</f>
        <v>192.428</v>
      </c>
      <c r="H687" s="167">
        <f t="shared" si="195"/>
        <v>0</v>
      </c>
      <c r="I687" s="317">
        <f t="shared" si="178"/>
        <v>0</v>
      </c>
    </row>
    <row r="688" spans="1:9">
      <c r="A688" s="162" t="s">
        <v>256</v>
      </c>
      <c r="B688" s="219" t="s">
        <v>788</v>
      </c>
      <c r="C688" s="219" t="s">
        <v>228</v>
      </c>
      <c r="D688" s="219" t="s">
        <v>248</v>
      </c>
      <c r="E688" s="219" t="s">
        <v>340</v>
      </c>
      <c r="F688" s="220" t="s">
        <v>280</v>
      </c>
      <c r="G688" s="167">
        <f t="shared" si="195"/>
        <v>192.428</v>
      </c>
      <c r="H688" s="167">
        <f t="shared" si="195"/>
        <v>0</v>
      </c>
      <c r="I688" s="317">
        <f t="shared" ref="I688:I758" si="196">H688/G688*1</f>
        <v>0</v>
      </c>
    </row>
    <row r="689" spans="1:9">
      <c r="A689" s="228" t="s">
        <v>258</v>
      </c>
      <c r="B689" s="219" t="s">
        <v>788</v>
      </c>
      <c r="C689" s="219" t="s">
        <v>228</v>
      </c>
      <c r="D689" s="219" t="s">
        <v>248</v>
      </c>
      <c r="E689" s="219" t="s">
        <v>340</v>
      </c>
      <c r="F689" s="220" t="s">
        <v>259</v>
      </c>
      <c r="G689" s="167">
        <v>192.428</v>
      </c>
      <c r="H689" s="314"/>
      <c r="I689" s="317">
        <f t="shared" si="196"/>
        <v>0</v>
      </c>
    </row>
    <row r="690" spans="1:9">
      <c r="A690" s="207" t="s">
        <v>346</v>
      </c>
      <c r="B690" s="214" t="s">
        <v>788</v>
      </c>
      <c r="C690" s="231" t="s">
        <v>248</v>
      </c>
      <c r="D690" s="214" t="s">
        <v>224</v>
      </c>
      <c r="E690" s="214" t="s">
        <v>225</v>
      </c>
      <c r="F690" s="231" t="s">
        <v>226</v>
      </c>
      <c r="G690" s="172">
        <f>G691+G719</f>
        <v>4610</v>
      </c>
      <c r="H690" s="172">
        <f>H691+H719</f>
        <v>0</v>
      </c>
      <c r="I690" s="317">
        <f t="shared" si="196"/>
        <v>0</v>
      </c>
    </row>
    <row r="691" ht="22.5" spans="1:9">
      <c r="A691" s="155" t="s">
        <v>347</v>
      </c>
      <c r="B691" s="217" t="s">
        <v>788</v>
      </c>
      <c r="C691" s="218" t="s">
        <v>248</v>
      </c>
      <c r="D691" s="217" t="s">
        <v>348</v>
      </c>
      <c r="E691" s="217"/>
      <c r="F691" s="218"/>
      <c r="G691" s="166">
        <f>G692+G701+G705</f>
        <v>3725</v>
      </c>
      <c r="H691" s="166">
        <f>H692+H701+H705</f>
        <v>0</v>
      </c>
      <c r="I691" s="317">
        <f t="shared" si="196"/>
        <v>0</v>
      </c>
    </row>
    <row r="692" spans="1:9">
      <c r="A692" s="170" t="s">
        <v>349</v>
      </c>
      <c r="B692" s="219" t="s">
        <v>788</v>
      </c>
      <c r="C692" s="220" t="s">
        <v>248</v>
      </c>
      <c r="D692" s="219" t="s">
        <v>348</v>
      </c>
      <c r="E692" s="219" t="s">
        <v>350</v>
      </c>
      <c r="F692" s="220"/>
      <c r="G692" s="167">
        <f t="shared" ref="G692:H692" si="197">G693+G697</f>
        <v>3240</v>
      </c>
      <c r="H692" s="167">
        <f t="shared" si="197"/>
        <v>0</v>
      </c>
      <c r="I692" s="317">
        <f t="shared" si="196"/>
        <v>0</v>
      </c>
    </row>
    <row r="693" ht="33.75" spans="1:9">
      <c r="A693" s="162" t="s">
        <v>233</v>
      </c>
      <c r="B693" s="219" t="s">
        <v>788</v>
      </c>
      <c r="C693" s="220" t="s">
        <v>248</v>
      </c>
      <c r="D693" s="219" t="s">
        <v>348</v>
      </c>
      <c r="E693" s="219" t="s">
        <v>350</v>
      </c>
      <c r="F693" s="220" t="s">
        <v>234</v>
      </c>
      <c r="G693" s="167">
        <f t="shared" ref="G693:H693" si="198">G694</f>
        <v>3151</v>
      </c>
      <c r="H693" s="167">
        <f t="shared" si="198"/>
        <v>0</v>
      </c>
      <c r="I693" s="317">
        <f t="shared" si="196"/>
        <v>0</v>
      </c>
    </row>
    <row r="694" spans="1:9">
      <c r="A694" s="162" t="s">
        <v>341</v>
      </c>
      <c r="B694" s="219" t="s">
        <v>788</v>
      </c>
      <c r="C694" s="220" t="s">
        <v>248</v>
      </c>
      <c r="D694" s="219" t="s">
        <v>348</v>
      </c>
      <c r="E694" s="219" t="s">
        <v>350</v>
      </c>
      <c r="F694" s="220">
        <v>110</v>
      </c>
      <c r="G694" s="167">
        <f t="shared" ref="G694:H694" si="199">G695+G696</f>
        <v>3151</v>
      </c>
      <c r="H694" s="167">
        <f t="shared" si="199"/>
        <v>0</v>
      </c>
      <c r="I694" s="317">
        <f t="shared" si="196"/>
        <v>0</v>
      </c>
    </row>
    <row r="695" spans="1:9">
      <c r="A695" s="162" t="s">
        <v>342</v>
      </c>
      <c r="B695" s="219" t="s">
        <v>788</v>
      </c>
      <c r="C695" s="220" t="s">
        <v>248</v>
      </c>
      <c r="D695" s="219" t="s">
        <v>348</v>
      </c>
      <c r="E695" s="219" t="s">
        <v>350</v>
      </c>
      <c r="F695" s="220">
        <v>111</v>
      </c>
      <c r="G695" s="167">
        <v>2420</v>
      </c>
      <c r="H695" s="314"/>
      <c r="I695" s="317">
        <f t="shared" si="196"/>
        <v>0</v>
      </c>
    </row>
    <row r="696" ht="22.5" spans="1:9">
      <c r="A696" s="170" t="s">
        <v>343</v>
      </c>
      <c r="B696" s="219" t="s">
        <v>788</v>
      </c>
      <c r="C696" s="220" t="s">
        <v>248</v>
      </c>
      <c r="D696" s="219" t="s">
        <v>348</v>
      </c>
      <c r="E696" s="219" t="s">
        <v>350</v>
      </c>
      <c r="F696" s="220">
        <v>119</v>
      </c>
      <c r="G696" s="167">
        <v>731</v>
      </c>
      <c r="H696" s="314"/>
      <c r="I696" s="317">
        <f t="shared" si="196"/>
        <v>0</v>
      </c>
    </row>
    <row r="697" spans="1:9">
      <c r="A697" s="162" t="s">
        <v>255</v>
      </c>
      <c r="B697" s="219" t="s">
        <v>788</v>
      </c>
      <c r="C697" s="220" t="s">
        <v>248</v>
      </c>
      <c r="D697" s="219" t="s">
        <v>348</v>
      </c>
      <c r="E697" s="219" t="s">
        <v>350</v>
      </c>
      <c r="F697" s="220">
        <v>200</v>
      </c>
      <c r="G697" s="167">
        <f t="shared" ref="G697:H697" si="200">G698</f>
        <v>89</v>
      </c>
      <c r="H697" s="167">
        <f t="shared" si="200"/>
        <v>0</v>
      </c>
      <c r="I697" s="317">
        <f t="shared" si="196"/>
        <v>0</v>
      </c>
    </row>
    <row r="698" spans="1:9">
      <c r="A698" s="162" t="s">
        <v>256</v>
      </c>
      <c r="B698" s="219" t="s">
        <v>788</v>
      </c>
      <c r="C698" s="220" t="s">
        <v>248</v>
      </c>
      <c r="D698" s="219" t="s">
        <v>348</v>
      </c>
      <c r="E698" s="219" t="s">
        <v>350</v>
      </c>
      <c r="F698" s="220">
        <v>240</v>
      </c>
      <c r="G698" s="167">
        <f t="shared" ref="G698:H698" si="201">G699+G700</f>
        <v>89</v>
      </c>
      <c r="H698" s="167">
        <f t="shared" si="201"/>
        <v>0</v>
      </c>
      <c r="I698" s="317">
        <f t="shared" si="196"/>
        <v>0</v>
      </c>
    </row>
    <row r="699" spans="1:9">
      <c r="A699" s="228" t="s">
        <v>257</v>
      </c>
      <c r="B699" s="219" t="s">
        <v>788</v>
      </c>
      <c r="C699" s="220" t="s">
        <v>248</v>
      </c>
      <c r="D699" s="219" t="s">
        <v>348</v>
      </c>
      <c r="E699" s="219" t="s">
        <v>350</v>
      </c>
      <c r="F699" s="220">
        <v>242</v>
      </c>
      <c r="G699" s="167">
        <v>89</v>
      </c>
      <c r="H699" s="314"/>
      <c r="I699" s="317">
        <f t="shared" si="196"/>
        <v>0</v>
      </c>
    </row>
    <row r="700" spans="1:9">
      <c r="A700" s="228" t="s">
        <v>258</v>
      </c>
      <c r="B700" s="219" t="s">
        <v>788</v>
      </c>
      <c r="C700" s="220" t="s">
        <v>248</v>
      </c>
      <c r="D700" s="219" t="s">
        <v>348</v>
      </c>
      <c r="E700" s="219" t="s">
        <v>350</v>
      </c>
      <c r="F700" s="220">
        <v>244</v>
      </c>
      <c r="G700" s="167"/>
      <c r="H700" s="314"/>
      <c r="I700" s="317" t="e">
        <f t="shared" si="196"/>
        <v>#DIV/0!</v>
      </c>
    </row>
    <row r="701" spans="1:9">
      <c r="A701" s="228" t="s">
        <v>313</v>
      </c>
      <c r="B701" s="219" t="s">
        <v>788</v>
      </c>
      <c r="C701" s="220" t="s">
        <v>248</v>
      </c>
      <c r="D701" s="219" t="s">
        <v>348</v>
      </c>
      <c r="E701" s="219" t="s">
        <v>314</v>
      </c>
      <c r="F701" s="220"/>
      <c r="G701" s="167">
        <f t="shared" ref="G701:H703" si="202">G702</f>
        <v>0</v>
      </c>
      <c r="H701" s="167">
        <f t="shared" si="202"/>
        <v>0</v>
      </c>
      <c r="I701" s="317" t="e">
        <f t="shared" si="196"/>
        <v>#DIV/0!</v>
      </c>
    </row>
    <row r="702" spans="1:9">
      <c r="A702" s="162" t="s">
        <v>255</v>
      </c>
      <c r="B702" s="219" t="s">
        <v>788</v>
      </c>
      <c r="C702" s="220" t="s">
        <v>248</v>
      </c>
      <c r="D702" s="219" t="s">
        <v>348</v>
      </c>
      <c r="E702" s="219" t="s">
        <v>314</v>
      </c>
      <c r="F702" s="220">
        <v>200</v>
      </c>
      <c r="G702" s="167">
        <f t="shared" si="202"/>
        <v>0</v>
      </c>
      <c r="H702" s="167">
        <f t="shared" si="202"/>
        <v>0</v>
      </c>
      <c r="I702" s="317" t="e">
        <f t="shared" si="196"/>
        <v>#DIV/0!</v>
      </c>
    </row>
    <row r="703" spans="1:9">
      <c r="A703" s="162" t="s">
        <v>256</v>
      </c>
      <c r="B703" s="219" t="s">
        <v>788</v>
      </c>
      <c r="C703" s="220" t="s">
        <v>248</v>
      </c>
      <c r="D703" s="219" t="s">
        <v>348</v>
      </c>
      <c r="E703" s="219" t="s">
        <v>314</v>
      </c>
      <c r="F703" s="220">
        <v>240</v>
      </c>
      <c r="G703" s="167">
        <f t="shared" si="202"/>
        <v>0</v>
      </c>
      <c r="H703" s="167">
        <f t="shared" si="202"/>
        <v>0</v>
      </c>
      <c r="I703" s="317" t="e">
        <f t="shared" si="196"/>
        <v>#DIV/0!</v>
      </c>
    </row>
    <row r="704" spans="1:9">
      <c r="A704" s="228" t="s">
        <v>258</v>
      </c>
      <c r="B704" s="219" t="s">
        <v>788</v>
      </c>
      <c r="C704" s="220" t="s">
        <v>248</v>
      </c>
      <c r="D704" s="219" t="s">
        <v>348</v>
      </c>
      <c r="E704" s="219" t="s">
        <v>314</v>
      </c>
      <c r="F704" s="220">
        <v>244</v>
      </c>
      <c r="G704" s="167"/>
      <c r="H704" s="314"/>
      <c r="I704" s="317" t="e">
        <f t="shared" si="196"/>
        <v>#DIV/0!</v>
      </c>
    </row>
    <row r="705" ht="31.5" spans="1:9">
      <c r="A705" s="263" t="s">
        <v>351</v>
      </c>
      <c r="B705" s="214" t="s">
        <v>788</v>
      </c>
      <c r="C705" s="231" t="s">
        <v>248</v>
      </c>
      <c r="D705" s="214" t="s">
        <v>348</v>
      </c>
      <c r="E705" s="214" t="s">
        <v>352</v>
      </c>
      <c r="F705" s="231"/>
      <c r="G705" s="172">
        <f t="shared" ref="G705:H705" si="203">G706+G711+G715</f>
        <v>485</v>
      </c>
      <c r="H705" s="172">
        <f t="shared" si="203"/>
        <v>0</v>
      </c>
      <c r="I705" s="317">
        <f t="shared" si="196"/>
        <v>0</v>
      </c>
    </row>
    <row r="706" ht="22.5" spans="1:9">
      <c r="A706" s="170" t="s">
        <v>353</v>
      </c>
      <c r="B706" s="219" t="s">
        <v>788</v>
      </c>
      <c r="C706" s="220" t="s">
        <v>248</v>
      </c>
      <c r="D706" s="219" t="s">
        <v>348</v>
      </c>
      <c r="E706" s="219" t="s">
        <v>354</v>
      </c>
      <c r="F706" s="220"/>
      <c r="G706" s="167">
        <f t="shared" ref="G706:H707" si="204">G707</f>
        <v>390</v>
      </c>
      <c r="H706" s="167">
        <f t="shared" si="204"/>
        <v>0</v>
      </c>
      <c r="I706" s="317">
        <f t="shared" si="196"/>
        <v>0</v>
      </c>
    </row>
    <row r="707" spans="1:9">
      <c r="A707" s="162" t="s">
        <v>255</v>
      </c>
      <c r="B707" s="219" t="s">
        <v>788</v>
      </c>
      <c r="C707" s="220" t="s">
        <v>248</v>
      </c>
      <c r="D707" s="219" t="s">
        <v>348</v>
      </c>
      <c r="E707" s="219" t="s">
        <v>354</v>
      </c>
      <c r="F707" s="220">
        <v>200</v>
      </c>
      <c r="G707" s="167">
        <f t="shared" si="204"/>
        <v>390</v>
      </c>
      <c r="H707" s="167">
        <f t="shared" si="204"/>
        <v>0</v>
      </c>
      <c r="I707" s="317">
        <f t="shared" si="196"/>
        <v>0</v>
      </c>
    </row>
    <row r="708" spans="1:9">
      <c r="A708" s="162" t="s">
        <v>256</v>
      </c>
      <c r="B708" s="219" t="s">
        <v>788</v>
      </c>
      <c r="C708" s="220" t="s">
        <v>248</v>
      </c>
      <c r="D708" s="219" t="s">
        <v>348</v>
      </c>
      <c r="E708" s="219" t="s">
        <v>354</v>
      </c>
      <c r="F708" s="220">
        <v>240</v>
      </c>
      <c r="G708" s="167">
        <f>G710+G709</f>
        <v>390</v>
      </c>
      <c r="H708" s="167">
        <f>H710+H709</f>
        <v>0</v>
      </c>
      <c r="I708" s="317">
        <f t="shared" si="196"/>
        <v>0</v>
      </c>
    </row>
    <row r="709" spans="1:9">
      <c r="A709" s="162"/>
      <c r="B709" s="219" t="s">
        <v>788</v>
      </c>
      <c r="C709" s="220" t="s">
        <v>248</v>
      </c>
      <c r="D709" s="219" t="s">
        <v>348</v>
      </c>
      <c r="E709" s="219" t="s">
        <v>354</v>
      </c>
      <c r="F709" s="220">
        <v>242</v>
      </c>
      <c r="G709" s="167"/>
      <c r="H709" s="167"/>
      <c r="I709" s="317" t="e">
        <f t="shared" si="196"/>
        <v>#DIV/0!</v>
      </c>
    </row>
    <row r="710" spans="1:9">
      <c r="A710" s="228" t="s">
        <v>258</v>
      </c>
      <c r="B710" s="219" t="s">
        <v>788</v>
      </c>
      <c r="C710" s="220" t="s">
        <v>248</v>
      </c>
      <c r="D710" s="219" t="s">
        <v>348</v>
      </c>
      <c r="E710" s="219" t="s">
        <v>354</v>
      </c>
      <c r="F710" s="220">
        <v>244</v>
      </c>
      <c r="G710" s="167">
        <v>390</v>
      </c>
      <c r="H710" s="314"/>
      <c r="I710" s="317">
        <f t="shared" si="196"/>
        <v>0</v>
      </c>
    </row>
    <row r="711" ht="33.75" spans="1:9">
      <c r="A711" s="170" t="s">
        <v>355</v>
      </c>
      <c r="B711" s="219" t="s">
        <v>788</v>
      </c>
      <c r="C711" s="220" t="s">
        <v>248</v>
      </c>
      <c r="D711" s="219" t="s">
        <v>348</v>
      </c>
      <c r="E711" s="219" t="s">
        <v>356</v>
      </c>
      <c r="F711" s="220"/>
      <c r="G711" s="167">
        <f t="shared" ref="G711:H713" si="205">G712</f>
        <v>85</v>
      </c>
      <c r="H711" s="167">
        <f t="shared" si="205"/>
        <v>0</v>
      </c>
      <c r="I711" s="317">
        <f t="shared" si="196"/>
        <v>0</v>
      </c>
    </row>
    <row r="712" spans="1:9">
      <c r="A712" s="162" t="s">
        <v>255</v>
      </c>
      <c r="B712" s="219" t="s">
        <v>788</v>
      </c>
      <c r="C712" s="220" t="s">
        <v>248</v>
      </c>
      <c r="D712" s="219" t="s">
        <v>348</v>
      </c>
      <c r="E712" s="219" t="s">
        <v>356</v>
      </c>
      <c r="F712" s="220">
        <v>200</v>
      </c>
      <c r="G712" s="167">
        <f t="shared" si="205"/>
        <v>85</v>
      </c>
      <c r="H712" s="167">
        <f t="shared" si="205"/>
        <v>0</v>
      </c>
      <c r="I712" s="317">
        <f t="shared" si="196"/>
        <v>0</v>
      </c>
    </row>
    <row r="713" spans="1:9">
      <c r="A713" s="162" t="s">
        <v>256</v>
      </c>
      <c r="B713" s="219" t="s">
        <v>788</v>
      </c>
      <c r="C713" s="220" t="s">
        <v>248</v>
      </c>
      <c r="D713" s="219" t="s">
        <v>348</v>
      </c>
      <c r="E713" s="219" t="s">
        <v>356</v>
      </c>
      <c r="F713" s="220">
        <v>240</v>
      </c>
      <c r="G713" s="167">
        <f t="shared" si="205"/>
        <v>85</v>
      </c>
      <c r="H713" s="167">
        <f t="shared" si="205"/>
        <v>0</v>
      </c>
      <c r="I713" s="317">
        <f t="shared" si="196"/>
        <v>0</v>
      </c>
    </row>
    <row r="714" spans="1:9">
      <c r="A714" s="228" t="s">
        <v>258</v>
      </c>
      <c r="B714" s="219" t="s">
        <v>788</v>
      </c>
      <c r="C714" s="220" t="s">
        <v>248</v>
      </c>
      <c r="D714" s="219" t="s">
        <v>348</v>
      </c>
      <c r="E714" s="219" t="s">
        <v>356</v>
      </c>
      <c r="F714" s="220">
        <v>244</v>
      </c>
      <c r="G714" s="167">
        <v>85</v>
      </c>
      <c r="H714" s="314"/>
      <c r="I714" s="317">
        <f t="shared" si="196"/>
        <v>0</v>
      </c>
    </row>
    <row r="715" ht="22.5" spans="1:9">
      <c r="A715" s="170" t="s">
        <v>357</v>
      </c>
      <c r="B715" s="219" t="s">
        <v>788</v>
      </c>
      <c r="C715" s="220" t="s">
        <v>248</v>
      </c>
      <c r="D715" s="219" t="s">
        <v>348</v>
      </c>
      <c r="E715" s="219" t="s">
        <v>358</v>
      </c>
      <c r="F715" s="220"/>
      <c r="G715" s="167">
        <f t="shared" ref="G715:H717" si="206">G716</f>
        <v>10</v>
      </c>
      <c r="H715" s="167">
        <f t="shared" si="206"/>
        <v>0</v>
      </c>
      <c r="I715" s="317">
        <f t="shared" si="196"/>
        <v>0</v>
      </c>
    </row>
    <row r="716" spans="1:9">
      <c r="A716" s="162" t="s">
        <v>255</v>
      </c>
      <c r="B716" s="219" t="s">
        <v>788</v>
      </c>
      <c r="C716" s="220" t="s">
        <v>248</v>
      </c>
      <c r="D716" s="219" t="s">
        <v>348</v>
      </c>
      <c r="E716" s="219" t="s">
        <v>358</v>
      </c>
      <c r="F716" s="220">
        <v>200</v>
      </c>
      <c r="G716" s="167">
        <f t="shared" si="206"/>
        <v>10</v>
      </c>
      <c r="H716" s="167">
        <f t="shared" si="206"/>
        <v>0</v>
      </c>
      <c r="I716" s="317">
        <f t="shared" si="196"/>
        <v>0</v>
      </c>
    </row>
    <row r="717" spans="1:9">
      <c r="A717" s="162" t="s">
        <v>256</v>
      </c>
      <c r="B717" s="219" t="s">
        <v>788</v>
      </c>
      <c r="C717" s="220" t="s">
        <v>248</v>
      </c>
      <c r="D717" s="219" t="s">
        <v>348</v>
      </c>
      <c r="E717" s="219" t="s">
        <v>358</v>
      </c>
      <c r="F717" s="220">
        <v>240</v>
      </c>
      <c r="G717" s="167">
        <f t="shared" si="206"/>
        <v>10</v>
      </c>
      <c r="H717" s="167">
        <f t="shared" si="206"/>
        <v>0</v>
      </c>
      <c r="I717" s="317">
        <f t="shared" si="196"/>
        <v>0</v>
      </c>
    </row>
    <row r="718" spans="1:9">
      <c r="A718" s="228" t="s">
        <v>258</v>
      </c>
      <c r="B718" s="219" t="s">
        <v>788</v>
      </c>
      <c r="C718" s="220" t="s">
        <v>248</v>
      </c>
      <c r="D718" s="219" t="s">
        <v>348</v>
      </c>
      <c r="E718" s="219" t="s">
        <v>358</v>
      </c>
      <c r="F718" s="220">
        <v>244</v>
      </c>
      <c r="G718" s="167">
        <v>10</v>
      </c>
      <c r="H718" s="314"/>
      <c r="I718" s="317">
        <f t="shared" si="196"/>
        <v>0</v>
      </c>
    </row>
    <row r="719" spans="1:9">
      <c r="A719" s="155" t="s">
        <v>359</v>
      </c>
      <c r="B719" s="217" t="s">
        <v>788</v>
      </c>
      <c r="C719" s="218" t="s">
        <v>248</v>
      </c>
      <c r="D719" s="217" t="s">
        <v>360</v>
      </c>
      <c r="E719" s="217" t="s">
        <v>225</v>
      </c>
      <c r="F719" s="218" t="s">
        <v>226</v>
      </c>
      <c r="G719" s="166">
        <f>G720+G732</f>
        <v>885</v>
      </c>
      <c r="H719" s="166">
        <f>H720+H732</f>
        <v>0</v>
      </c>
      <c r="I719" s="317">
        <f t="shared" si="196"/>
        <v>0</v>
      </c>
    </row>
    <row r="720" ht="21" spans="1:9">
      <c r="A720" s="207" t="s">
        <v>361</v>
      </c>
      <c r="B720" s="214" t="s">
        <v>788</v>
      </c>
      <c r="C720" s="231" t="s">
        <v>248</v>
      </c>
      <c r="D720" s="214" t="s">
        <v>360</v>
      </c>
      <c r="E720" s="214" t="s">
        <v>362</v>
      </c>
      <c r="F720" s="231" t="s">
        <v>226</v>
      </c>
      <c r="G720" s="172">
        <f t="shared" ref="G720:H720" si="207">G725+G721</f>
        <v>885</v>
      </c>
      <c r="H720" s="172">
        <f t="shared" si="207"/>
        <v>0</v>
      </c>
      <c r="I720" s="317">
        <f t="shared" si="196"/>
        <v>0</v>
      </c>
    </row>
    <row r="721" spans="1:9">
      <c r="A721" s="162" t="s">
        <v>363</v>
      </c>
      <c r="B721" s="219" t="s">
        <v>788</v>
      </c>
      <c r="C721" s="220" t="s">
        <v>248</v>
      </c>
      <c r="D721" s="220" t="s">
        <v>360</v>
      </c>
      <c r="E721" s="219" t="s">
        <v>364</v>
      </c>
      <c r="F721" s="220" t="s">
        <v>226</v>
      </c>
      <c r="G721" s="167">
        <f>+G722</f>
        <v>50</v>
      </c>
      <c r="H721" s="167">
        <f t="shared" ref="G721:H723" si="208">+H722</f>
        <v>0</v>
      </c>
      <c r="I721" s="317">
        <f t="shared" si="196"/>
        <v>0</v>
      </c>
    </row>
    <row r="722" spans="1:9">
      <c r="A722" s="162" t="s">
        <v>255</v>
      </c>
      <c r="B722" s="219" t="s">
        <v>788</v>
      </c>
      <c r="C722" s="220" t="s">
        <v>248</v>
      </c>
      <c r="D722" s="220" t="s">
        <v>360</v>
      </c>
      <c r="E722" s="219" t="s">
        <v>364</v>
      </c>
      <c r="F722" s="220" t="s">
        <v>279</v>
      </c>
      <c r="G722" s="167">
        <f t="shared" si="208"/>
        <v>50</v>
      </c>
      <c r="H722" s="167">
        <f t="shared" si="208"/>
        <v>0</v>
      </c>
      <c r="I722" s="317">
        <f t="shared" si="196"/>
        <v>0</v>
      </c>
    </row>
    <row r="723" spans="1:9">
      <c r="A723" s="162" t="s">
        <v>256</v>
      </c>
      <c r="B723" s="219" t="s">
        <v>788</v>
      </c>
      <c r="C723" s="220" t="s">
        <v>248</v>
      </c>
      <c r="D723" s="220" t="s">
        <v>360</v>
      </c>
      <c r="E723" s="219" t="s">
        <v>364</v>
      </c>
      <c r="F723" s="220" t="s">
        <v>280</v>
      </c>
      <c r="G723" s="167">
        <f t="shared" si="208"/>
        <v>50</v>
      </c>
      <c r="H723" s="167">
        <f t="shared" si="208"/>
        <v>0</v>
      </c>
      <c r="I723" s="317">
        <f t="shared" si="196"/>
        <v>0</v>
      </c>
    </row>
    <row r="724" spans="1:9">
      <c r="A724" s="228" t="s">
        <v>258</v>
      </c>
      <c r="B724" s="219" t="s">
        <v>788</v>
      </c>
      <c r="C724" s="220" t="s">
        <v>248</v>
      </c>
      <c r="D724" s="220" t="s">
        <v>360</v>
      </c>
      <c r="E724" s="219" t="s">
        <v>364</v>
      </c>
      <c r="F724" s="220" t="s">
        <v>259</v>
      </c>
      <c r="G724" s="167">
        <v>50</v>
      </c>
      <c r="H724" s="314"/>
      <c r="I724" s="317">
        <f t="shared" si="196"/>
        <v>0</v>
      </c>
    </row>
    <row r="725" ht="22.5" spans="1:9">
      <c r="A725" s="170" t="s">
        <v>365</v>
      </c>
      <c r="B725" s="219" t="s">
        <v>788</v>
      </c>
      <c r="C725" s="220" t="s">
        <v>248</v>
      </c>
      <c r="D725" s="220" t="s">
        <v>360</v>
      </c>
      <c r="E725" s="219" t="s">
        <v>366</v>
      </c>
      <c r="F725" s="220" t="s">
        <v>226</v>
      </c>
      <c r="G725" s="167">
        <f>+G726+G730</f>
        <v>835</v>
      </c>
      <c r="H725" s="167">
        <f>+H726</f>
        <v>0</v>
      </c>
      <c r="I725" s="317">
        <f t="shared" si="196"/>
        <v>0</v>
      </c>
    </row>
    <row r="726" spans="1:9">
      <c r="A726" s="162" t="s">
        <v>255</v>
      </c>
      <c r="B726" s="219" t="s">
        <v>788</v>
      </c>
      <c r="C726" s="220" t="s">
        <v>248</v>
      </c>
      <c r="D726" s="220" t="s">
        <v>360</v>
      </c>
      <c r="E726" s="219" t="s">
        <v>366</v>
      </c>
      <c r="F726" s="220" t="s">
        <v>279</v>
      </c>
      <c r="G726" s="167">
        <f>+G727</f>
        <v>775</v>
      </c>
      <c r="H726" s="167">
        <f>+H727</f>
        <v>0</v>
      </c>
      <c r="I726" s="317">
        <f t="shared" si="196"/>
        <v>0</v>
      </c>
    </row>
    <row r="727" spans="1:9">
      <c r="A727" s="162" t="s">
        <v>256</v>
      </c>
      <c r="B727" s="219" t="s">
        <v>788</v>
      </c>
      <c r="C727" s="220" t="s">
        <v>248</v>
      </c>
      <c r="D727" s="220" t="s">
        <v>360</v>
      </c>
      <c r="E727" s="219" t="s">
        <v>366</v>
      </c>
      <c r="F727" s="220" t="s">
        <v>280</v>
      </c>
      <c r="G727" s="167">
        <f>G728+G729</f>
        <v>775</v>
      </c>
      <c r="H727" s="167">
        <f>H728+H729</f>
        <v>0</v>
      </c>
      <c r="I727" s="317">
        <f t="shared" si="196"/>
        <v>0</v>
      </c>
    </row>
    <row r="728" spans="1:9">
      <c r="A728" s="162" t="s">
        <v>257</v>
      </c>
      <c r="B728" s="219" t="s">
        <v>788</v>
      </c>
      <c r="C728" s="220" t="s">
        <v>248</v>
      </c>
      <c r="D728" s="220" t="s">
        <v>360</v>
      </c>
      <c r="E728" s="219" t="s">
        <v>366</v>
      </c>
      <c r="F728" s="220">
        <v>242</v>
      </c>
      <c r="G728" s="167">
        <v>480</v>
      </c>
      <c r="H728" s="314"/>
      <c r="I728" s="317">
        <f t="shared" si="196"/>
        <v>0</v>
      </c>
    </row>
    <row r="729" spans="1:9">
      <c r="A729" s="228" t="s">
        <v>258</v>
      </c>
      <c r="B729" s="219" t="s">
        <v>788</v>
      </c>
      <c r="C729" s="220" t="s">
        <v>248</v>
      </c>
      <c r="D729" s="220" t="s">
        <v>360</v>
      </c>
      <c r="E729" s="219" t="s">
        <v>366</v>
      </c>
      <c r="F729" s="220" t="s">
        <v>259</v>
      </c>
      <c r="G729" s="167">
        <v>295</v>
      </c>
      <c r="H729" s="314"/>
      <c r="I729" s="317">
        <f t="shared" si="196"/>
        <v>0</v>
      </c>
    </row>
    <row r="730" spans="1:9">
      <c r="A730" s="162" t="s">
        <v>255</v>
      </c>
      <c r="B730" s="219" t="s">
        <v>788</v>
      </c>
      <c r="C730" s="220" t="s">
        <v>248</v>
      </c>
      <c r="D730" s="220" t="s">
        <v>360</v>
      </c>
      <c r="E730" s="219" t="s">
        <v>366</v>
      </c>
      <c r="F730" s="220">
        <v>300</v>
      </c>
      <c r="G730" s="167">
        <f>G731</f>
        <v>60</v>
      </c>
      <c r="H730" s="314"/>
      <c r="I730" s="317"/>
    </row>
    <row r="731" spans="1:9">
      <c r="A731" s="228" t="s">
        <v>367</v>
      </c>
      <c r="B731" s="219" t="s">
        <v>788</v>
      </c>
      <c r="C731" s="220" t="s">
        <v>248</v>
      </c>
      <c r="D731" s="220" t="s">
        <v>360</v>
      </c>
      <c r="E731" s="219" t="s">
        <v>366</v>
      </c>
      <c r="F731" s="220">
        <v>350</v>
      </c>
      <c r="G731" s="167">
        <v>60</v>
      </c>
      <c r="H731" s="314"/>
      <c r="I731" s="317"/>
    </row>
    <row r="732" spans="1:9">
      <c r="A732" s="228" t="s">
        <v>313</v>
      </c>
      <c r="B732" s="219" t="s">
        <v>788</v>
      </c>
      <c r="C732" s="220" t="s">
        <v>248</v>
      </c>
      <c r="D732" s="220" t="s">
        <v>360</v>
      </c>
      <c r="E732" s="219" t="s">
        <v>314</v>
      </c>
      <c r="F732" s="220"/>
      <c r="G732" s="167">
        <f t="shared" ref="G732:H734" si="209">G733</f>
        <v>0</v>
      </c>
      <c r="H732" s="167">
        <f t="shared" si="209"/>
        <v>0</v>
      </c>
      <c r="I732" s="317" t="e">
        <f t="shared" si="196"/>
        <v>#DIV/0!</v>
      </c>
    </row>
    <row r="733" spans="1:9">
      <c r="A733" s="162" t="s">
        <v>255</v>
      </c>
      <c r="B733" s="219" t="s">
        <v>788</v>
      </c>
      <c r="C733" s="220" t="s">
        <v>248</v>
      </c>
      <c r="D733" s="220" t="s">
        <v>360</v>
      </c>
      <c r="E733" s="219" t="s">
        <v>314</v>
      </c>
      <c r="F733" s="220">
        <v>300</v>
      </c>
      <c r="G733" s="167">
        <f t="shared" si="209"/>
        <v>0</v>
      </c>
      <c r="H733" s="167">
        <f t="shared" si="209"/>
        <v>0</v>
      </c>
      <c r="I733" s="317" t="e">
        <f t="shared" si="196"/>
        <v>#DIV/0!</v>
      </c>
    </row>
    <row r="734" spans="1:9">
      <c r="A734" s="162" t="s">
        <v>256</v>
      </c>
      <c r="B734" s="219" t="s">
        <v>788</v>
      </c>
      <c r="C734" s="220" t="s">
        <v>248</v>
      </c>
      <c r="D734" s="220" t="s">
        <v>360</v>
      </c>
      <c r="E734" s="219" t="s">
        <v>314</v>
      </c>
      <c r="F734" s="220">
        <v>320</v>
      </c>
      <c r="G734" s="167">
        <f t="shared" si="209"/>
        <v>0</v>
      </c>
      <c r="H734" s="167">
        <f t="shared" si="209"/>
        <v>0</v>
      </c>
      <c r="I734" s="317" t="e">
        <f t="shared" si="196"/>
        <v>#DIV/0!</v>
      </c>
    </row>
    <row r="735" spans="1:9">
      <c r="A735" s="228" t="s">
        <v>258</v>
      </c>
      <c r="B735" s="219" t="s">
        <v>788</v>
      </c>
      <c r="C735" s="220" t="s">
        <v>248</v>
      </c>
      <c r="D735" s="220" t="s">
        <v>360</v>
      </c>
      <c r="E735" s="219" t="s">
        <v>314</v>
      </c>
      <c r="F735" s="220">
        <v>321</v>
      </c>
      <c r="G735" s="167"/>
      <c r="H735" s="325"/>
      <c r="I735" s="317" t="e">
        <f t="shared" si="196"/>
        <v>#DIV/0!</v>
      </c>
    </row>
    <row r="736" spans="1:9">
      <c r="A736" s="207" t="s">
        <v>790</v>
      </c>
      <c r="B736" s="214" t="s">
        <v>788</v>
      </c>
      <c r="C736" s="231" t="s">
        <v>267</v>
      </c>
      <c r="D736" s="214"/>
      <c r="E736" s="214"/>
      <c r="F736" s="231"/>
      <c r="G736" s="172">
        <f>G743+G757+G737</f>
        <v>27797.5</v>
      </c>
      <c r="H736" s="172">
        <f>H743+H757+H737</f>
        <v>0</v>
      </c>
      <c r="I736" s="317">
        <f t="shared" si="196"/>
        <v>0</v>
      </c>
    </row>
    <row r="737" spans="1:9">
      <c r="A737" s="207" t="s">
        <v>791</v>
      </c>
      <c r="B737" s="214" t="s">
        <v>788</v>
      </c>
      <c r="C737" s="214" t="s">
        <v>267</v>
      </c>
      <c r="D737" s="214" t="s">
        <v>286</v>
      </c>
      <c r="E737" s="214"/>
      <c r="F737" s="231"/>
      <c r="G737" s="172">
        <f>G738</f>
        <v>12170.5</v>
      </c>
      <c r="H737" s="172">
        <f>H738</f>
        <v>0</v>
      </c>
      <c r="I737" s="317">
        <f t="shared" si="196"/>
        <v>0</v>
      </c>
    </row>
    <row r="738" ht="21" spans="1:9">
      <c r="A738" s="207" t="s">
        <v>381</v>
      </c>
      <c r="B738" s="214" t="s">
        <v>788</v>
      </c>
      <c r="C738" s="231" t="s">
        <v>267</v>
      </c>
      <c r="D738" s="214" t="s">
        <v>286</v>
      </c>
      <c r="E738" s="214" t="s">
        <v>382</v>
      </c>
      <c r="F738" s="231"/>
      <c r="G738" s="172">
        <f>G739</f>
        <v>12170.5</v>
      </c>
      <c r="H738" s="172">
        <f>H739</f>
        <v>0</v>
      </c>
      <c r="I738" s="317">
        <f t="shared" si="196"/>
        <v>0</v>
      </c>
    </row>
    <row r="739" spans="1:9">
      <c r="A739" s="170" t="s">
        <v>383</v>
      </c>
      <c r="B739" s="219" t="s">
        <v>788</v>
      </c>
      <c r="C739" s="220" t="s">
        <v>267</v>
      </c>
      <c r="D739" s="219" t="s">
        <v>286</v>
      </c>
      <c r="E739" s="219" t="s">
        <v>384</v>
      </c>
      <c r="F739" s="231"/>
      <c r="G739" s="167">
        <f t="shared" ref="G739:H741" si="210">G740</f>
        <v>12170.5</v>
      </c>
      <c r="H739" s="167">
        <f t="shared" si="210"/>
        <v>0</v>
      </c>
      <c r="I739" s="317">
        <f t="shared" si="196"/>
        <v>0</v>
      </c>
    </row>
    <row r="740" spans="1:9">
      <c r="A740" s="162" t="s">
        <v>255</v>
      </c>
      <c r="B740" s="219" t="s">
        <v>788</v>
      </c>
      <c r="C740" s="220" t="s">
        <v>267</v>
      </c>
      <c r="D740" s="219" t="s">
        <v>286</v>
      </c>
      <c r="E740" s="219" t="s">
        <v>384</v>
      </c>
      <c r="F740" s="220">
        <v>200</v>
      </c>
      <c r="G740" s="167">
        <f t="shared" si="210"/>
        <v>12170.5</v>
      </c>
      <c r="H740" s="167">
        <f t="shared" si="210"/>
        <v>0</v>
      </c>
      <c r="I740" s="317">
        <f t="shared" si="196"/>
        <v>0</v>
      </c>
    </row>
    <row r="741" spans="1:9">
      <c r="A741" s="162" t="s">
        <v>256</v>
      </c>
      <c r="B741" s="219" t="s">
        <v>788</v>
      </c>
      <c r="C741" s="220" t="s">
        <v>267</v>
      </c>
      <c r="D741" s="219" t="s">
        <v>286</v>
      </c>
      <c r="E741" s="219" t="s">
        <v>384</v>
      </c>
      <c r="F741" s="220">
        <v>240</v>
      </c>
      <c r="G741" s="167">
        <f t="shared" si="210"/>
        <v>12170.5</v>
      </c>
      <c r="H741" s="167">
        <f t="shared" si="210"/>
        <v>0</v>
      </c>
      <c r="I741" s="317">
        <f t="shared" si="196"/>
        <v>0</v>
      </c>
    </row>
    <row r="742" spans="1:9">
      <c r="A742" s="228" t="s">
        <v>258</v>
      </c>
      <c r="B742" s="219" t="s">
        <v>788</v>
      </c>
      <c r="C742" s="220" t="s">
        <v>267</v>
      </c>
      <c r="D742" s="219" t="s">
        <v>286</v>
      </c>
      <c r="E742" s="219" t="s">
        <v>384</v>
      </c>
      <c r="F742" s="220">
        <v>244</v>
      </c>
      <c r="G742" s="167">
        <v>12170.5</v>
      </c>
      <c r="H742" s="314"/>
      <c r="I742" s="317">
        <f t="shared" si="196"/>
        <v>0</v>
      </c>
    </row>
    <row r="743" spans="1:9">
      <c r="A743" s="216" t="s">
        <v>385</v>
      </c>
      <c r="B743" s="217" t="s">
        <v>788</v>
      </c>
      <c r="C743" s="217" t="s">
        <v>267</v>
      </c>
      <c r="D743" s="217" t="s">
        <v>348</v>
      </c>
      <c r="E743" s="217"/>
      <c r="F743" s="218"/>
      <c r="G743" s="166">
        <f t="shared" ref="G743:H743" si="211">G744</f>
        <v>8450</v>
      </c>
      <c r="H743" s="166">
        <f t="shared" si="211"/>
        <v>0</v>
      </c>
      <c r="I743" s="317">
        <f t="shared" si="196"/>
        <v>0</v>
      </c>
    </row>
    <row r="744" ht="21" spans="1:9">
      <c r="A744" s="207" t="s">
        <v>792</v>
      </c>
      <c r="B744" s="214" t="s">
        <v>788</v>
      </c>
      <c r="C744" s="214" t="s">
        <v>267</v>
      </c>
      <c r="D744" s="214" t="s">
        <v>348</v>
      </c>
      <c r="E744" s="214" t="s">
        <v>387</v>
      </c>
      <c r="F744" s="231"/>
      <c r="G744" s="172">
        <f>G745+G749+G753</f>
        <v>8450</v>
      </c>
      <c r="H744" s="172">
        <f>H745+H749+H753</f>
        <v>0</v>
      </c>
      <c r="I744" s="317">
        <f t="shared" si="196"/>
        <v>0</v>
      </c>
    </row>
    <row r="745" ht="78.75" spans="1:9">
      <c r="A745" s="170" t="s">
        <v>388</v>
      </c>
      <c r="B745" s="219" t="s">
        <v>788</v>
      </c>
      <c r="C745" s="219" t="s">
        <v>267</v>
      </c>
      <c r="D745" s="219" t="s">
        <v>348</v>
      </c>
      <c r="E745" s="219" t="s">
        <v>389</v>
      </c>
      <c r="F745" s="220"/>
      <c r="G745" s="167">
        <f t="shared" ref="G745:H751" si="212">G746</f>
        <v>2677</v>
      </c>
      <c r="H745" s="167">
        <f t="shared" si="212"/>
        <v>0</v>
      </c>
      <c r="I745" s="317">
        <f t="shared" si="196"/>
        <v>0</v>
      </c>
    </row>
    <row r="746" spans="1:9">
      <c r="A746" s="162" t="s">
        <v>255</v>
      </c>
      <c r="B746" s="219" t="s">
        <v>788</v>
      </c>
      <c r="C746" s="219" t="s">
        <v>267</v>
      </c>
      <c r="D746" s="219" t="s">
        <v>348</v>
      </c>
      <c r="E746" s="219" t="s">
        <v>389</v>
      </c>
      <c r="F746" s="220" t="s">
        <v>279</v>
      </c>
      <c r="G746" s="167">
        <f t="shared" si="212"/>
        <v>2677</v>
      </c>
      <c r="H746" s="167">
        <f t="shared" si="212"/>
        <v>0</v>
      </c>
      <c r="I746" s="317">
        <f t="shared" si="196"/>
        <v>0</v>
      </c>
    </row>
    <row r="747" spans="1:9">
      <c r="A747" s="162" t="s">
        <v>256</v>
      </c>
      <c r="B747" s="219" t="s">
        <v>788</v>
      </c>
      <c r="C747" s="219" t="s">
        <v>267</v>
      </c>
      <c r="D747" s="219" t="s">
        <v>348</v>
      </c>
      <c r="E747" s="219" t="s">
        <v>389</v>
      </c>
      <c r="F747" s="220" t="s">
        <v>280</v>
      </c>
      <c r="G747" s="167">
        <f t="shared" si="212"/>
        <v>2677</v>
      </c>
      <c r="H747" s="167">
        <f t="shared" si="212"/>
        <v>0</v>
      </c>
      <c r="I747" s="317">
        <f t="shared" si="196"/>
        <v>0</v>
      </c>
    </row>
    <row r="748" spans="1:9">
      <c r="A748" s="228" t="s">
        <v>258</v>
      </c>
      <c r="B748" s="219" t="s">
        <v>788</v>
      </c>
      <c r="C748" s="219" t="s">
        <v>267</v>
      </c>
      <c r="D748" s="219" t="s">
        <v>348</v>
      </c>
      <c r="E748" s="219" t="s">
        <v>389</v>
      </c>
      <c r="F748" s="220" t="s">
        <v>259</v>
      </c>
      <c r="G748" s="167">
        <v>2677</v>
      </c>
      <c r="H748" s="314"/>
      <c r="I748" s="317">
        <f t="shared" si="196"/>
        <v>0</v>
      </c>
    </row>
    <row r="749" ht="90" spans="1:9">
      <c r="A749" s="170" t="s">
        <v>390</v>
      </c>
      <c r="B749" s="219" t="s">
        <v>788</v>
      </c>
      <c r="C749" s="219" t="s">
        <v>267</v>
      </c>
      <c r="D749" s="219" t="s">
        <v>348</v>
      </c>
      <c r="E749" s="219" t="s">
        <v>391</v>
      </c>
      <c r="F749" s="220"/>
      <c r="G749" s="167">
        <f t="shared" si="212"/>
        <v>5773</v>
      </c>
      <c r="H749" s="167">
        <f t="shared" si="212"/>
        <v>0</v>
      </c>
      <c r="I749" s="317">
        <f t="shared" si="196"/>
        <v>0</v>
      </c>
    </row>
    <row r="750" spans="1:9">
      <c r="A750" s="162" t="s">
        <v>255</v>
      </c>
      <c r="B750" s="219" t="s">
        <v>788</v>
      </c>
      <c r="C750" s="219" t="s">
        <v>267</v>
      </c>
      <c r="D750" s="219" t="s">
        <v>348</v>
      </c>
      <c r="E750" s="219" t="s">
        <v>391</v>
      </c>
      <c r="F750" s="220" t="s">
        <v>279</v>
      </c>
      <c r="G750" s="167">
        <f t="shared" si="212"/>
        <v>5773</v>
      </c>
      <c r="H750" s="167">
        <f t="shared" si="212"/>
        <v>0</v>
      </c>
      <c r="I750" s="317">
        <f t="shared" si="196"/>
        <v>0</v>
      </c>
    </row>
    <row r="751" spans="1:9">
      <c r="A751" s="162" t="s">
        <v>256</v>
      </c>
      <c r="B751" s="219" t="s">
        <v>788</v>
      </c>
      <c r="C751" s="219" t="s">
        <v>267</v>
      </c>
      <c r="D751" s="219" t="s">
        <v>348</v>
      </c>
      <c r="E751" s="219" t="s">
        <v>391</v>
      </c>
      <c r="F751" s="220" t="s">
        <v>280</v>
      </c>
      <c r="G751" s="167">
        <f t="shared" si="212"/>
        <v>5773</v>
      </c>
      <c r="H751" s="167">
        <f t="shared" si="212"/>
        <v>0</v>
      </c>
      <c r="I751" s="317">
        <f t="shared" si="196"/>
        <v>0</v>
      </c>
    </row>
    <row r="752" spans="1:9">
      <c r="A752" s="228" t="s">
        <v>258</v>
      </c>
      <c r="B752" s="219" t="s">
        <v>788</v>
      </c>
      <c r="C752" s="219" t="s">
        <v>267</v>
      </c>
      <c r="D752" s="219" t="s">
        <v>348</v>
      </c>
      <c r="E752" s="219" t="s">
        <v>391</v>
      </c>
      <c r="F752" s="220" t="s">
        <v>259</v>
      </c>
      <c r="G752" s="167">
        <v>5773</v>
      </c>
      <c r="H752" s="314"/>
      <c r="I752" s="317">
        <f t="shared" si="196"/>
        <v>0</v>
      </c>
    </row>
    <row r="753" ht="22.5" spans="1:9">
      <c r="A753" s="228" t="s">
        <v>392</v>
      </c>
      <c r="B753" s="219" t="s">
        <v>788</v>
      </c>
      <c r="C753" s="219" t="s">
        <v>267</v>
      </c>
      <c r="D753" s="219" t="s">
        <v>348</v>
      </c>
      <c r="E753" s="219" t="s">
        <v>393</v>
      </c>
      <c r="F753" s="220"/>
      <c r="G753" s="167">
        <f t="shared" ref="G753:H755" si="213">G754</f>
        <v>0</v>
      </c>
      <c r="H753" s="167">
        <f t="shared" si="213"/>
        <v>0</v>
      </c>
      <c r="I753" s="317" t="e">
        <f t="shared" si="196"/>
        <v>#DIV/0!</v>
      </c>
    </row>
    <row r="754" spans="1:9">
      <c r="A754" s="162" t="s">
        <v>255</v>
      </c>
      <c r="B754" s="219" t="s">
        <v>788</v>
      </c>
      <c r="C754" s="219" t="s">
        <v>267</v>
      </c>
      <c r="D754" s="219" t="s">
        <v>348</v>
      </c>
      <c r="E754" s="219" t="s">
        <v>393</v>
      </c>
      <c r="F754" s="220" t="s">
        <v>279</v>
      </c>
      <c r="G754" s="167">
        <f t="shared" si="213"/>
        <v>0</v>
      </c>
      <c r="H754" s="167">
        <f t="shared" si="213"/>
        <v>0</v>
      </c>
      <c r="I754" s="317" t="e">
        <f t="shared" si="196"/>
        <v>#DIV/0!</v>
      </c>
    </row>
    <row r="755" spans="1:9">
      <c r="A755" s="162" t="s">
        <v>256</v>
      </c>
      <c r="B755" s="219" t="s">
        <v>788</v>
      </c>
      <c r="C755" s="219" t="s">
        <v>267</v>
      </c>
      <c r="D755" s="219" t="s">
        <v>348</v>
      </c>
      <c r="E755" s="219" t="s">
        <v>393</v>
      </c>
      <c r="F755" s="220" t="s">
        <v>280</v>
      </c>
      <c r="G755" s="167">
        <f t="shared" si="213"/>
        <v>0</v>
      </c>
      <c r="H755" s="167">
        <f t="shared" si="213"/>
        <v>0</v>
      </c>
      <c r="I755" s="317" t="e">
        <f t="shared" si="196"/>
        <v>#DIV/0!</v>
      </c>
    </row>
    <row r="756" spans="1:9">
      <c r="A756" s="228" t="s">
        <v>258</v>
      </c>
      <c r="B756" s="219" t="s">
        <v>788</v>
      </c>
      <c r="C756" s="219" t="s">
        <v>267</v>
      </c>
      <c r="D756" s="219" t="s">
        <v>348</v>
      </c>
      <c r="E756" s="219" t="s">
        <v>393</v>
      </c>
      <c r="F756" s="220" t="s">
        <v>259</v>
      </c>
      <c r="G756" s="167"/>
      <c r="H756" s="314"/>
      <c r="I756" s="317" t="e">
        <f t="shared" si="196"/>
        <v>#DIV/0!</v>
      </c>
    </row>
    <row r="757" spans="1:9">
      <c r="A757" s="155" t="s">
        <v>394</v>
      </c>
      <c r="B757" s="217" t="s">
        <v>788</v>
      </c>
      <c r="C757" s="218" t="s">
        <v>267</v>
      </c>
      <c r="D757" s="217" t="s">
        <v>395</v>
      </c>
      <c r="E757" s="217"/>
      <c r="F757" s="218" t="s">
        <v>226</v>
      </c>
      <c r="G757" s="166">
        <f>G758+G785+G801+G806</f>
        <v>7177</v>
      </c>
      <c r="H757" s="166">
        <f>H758+H785+H801+H806</f>
        <v>0</v>
      </c>
      <c r="I757" s="317">
        <f t="shared" si="196"/>
        <v>0</v>
      </c>
    </row>
    <row r="758" ht="21" spans="1:9">
      <c r="A758" s="263" t="s">
        <v>793</v>
      </c>
      <c r="B758" s="214" t="s">
        <v>788</v>
      </c>
      <c r="C758" s="214" t="s">
        <v>267</v>
      </c>
      <c r="D758" s="214" t="s">
        <v>395</v>
      </c>
      <c r="E758" s="214" t="s">
        <v>418</v>
      </c>
      <c r="F758" s="231" t="s">
        <v>226</v>
      </c>
      <c r="G758" s="172">
        <f t="shared" ref="G758:H758" si="214">G759+G764</f>
        <v>1500</v>
      </c>
      <c r="H758" s="172">
        <f t="shared" si="214"/>
        <v>0</v>
      </c>
      <c r="I758" s="317">
        <f t="shared" si="196"/>
        <v>0</v>
      </c>
    </row>
    <row r="759" ht="22.5" spans="1:9">
      <c r="A759" s="170" t="s">
        <v>419</v>
      </c>
      <c r="B759" s="219" t="s">
        <v>788</v>
      </c>
      <c r="C759" s="219" t="s">
        <v>267</v>
      </c>
      <c r="D759" s="219" t="s">
        <v>395</v>
      </c>
      <c r="E759" s="219" t="s">
        <v>420</v>
      </c>
      <c r="F759" s="220"/>
      <c r="G759" s="167">
        <f t="shared" ref="G759:H762" si="215">G760</f>
        <v>140</v>
      </c>
      <c r="H759" s="167">
        <f t="shared" si="215"/>
        <v>0</v>
      </c>
      <c r="I759" s="317">
        <f t="shared" ref="I759:I830" si="216">H759/G759*1</f>
        <v>0</v>
      </c>
    </row>
    <row r="760" spans="1:9">
      <c r="A760" s="170" t="s">
        <v>421</v>
      </c>
      <c r="B760" s="219" t="s">
        <v>788</v>
      </c>
      <c r="C760" s="219" t="s">
        <v>267</v>
      </c>
      <c r="D760" s="219" t="s">
        <v>395</v>
      </c>
      <c r="E760" s="219" t="s">
        <v>422</v>
      </c>
      <c r="F760" s="220"/>
      <c r="G760" s="167">
        <f t="shared" si="215"/>
        <v>140</v>
      </c>
      <c r="H760" s="167">
        <f t="shared" si="215"/>
        <v>0</v>
      </c>
      <c r="I760" s="317">
        <f t="shared" si="216"/>
        <v>0</v>
      </c>
    </row>
    <row r="761" spans="1:9">
      <c r="A761" s="162" t="s">
        <v>255</v>
      </c>
      <c r="B761" s="219" t="s">
        <v>788</v>
      </c>
      <c r="C761" s="219" t="s">
        <v>267</v>
      </c>
      <c r="D761" s="219" t="s">
        <v>395</v>
      </c>
      <c r="E761" s="219" t="s">
        <v>422</v>
      </c>
      <c r="F761" s="220" t="s">
        <v>279</v>
      </c>
      <c r="G761" s="167">
        <f t="shared" si="215"/>
        <v>140</v>
      </c>
      <c r="H761" s="167">
        <f t="shared" si="215"/>
        <v>0</v>
      </c>
      <c r="I761" s="317">
        <f t="shared" si="216"/>
        <v>0</v>
      </c>
    </row>
    <row r="762" spans="1:9">
      <c r="A762" s="162" t="s">
        <v>256</v>
      </c>
      <c r="B762" s="219" t="s">
        <v>788</v>
      </c>
      <c r="C762" s="219" t="s">
        <v>267</v>
      </c>
      <c r="D762" s="219" t="s">
        <v>395</v>
      </c>
      <c r="E762" s="219" t="s">
        <v>422</v>
      </c>
      <c r="F762" s="220" t="s">
        <v>280</v>
      </c>
      <c r="G762" s="167">
        <f t="shared" si="215"/>
        <v>140</v>
      </c>
      <c r="H762" s="167">
        <f t="shared" si="215"/>
        <v>0</v>
      </c>
      <c r="I762" s="317">
        <f t="shared" si="216"/>
        <v>0</v>
      </c>
    </row>
    <row r="763" spans="1:9">
      <c r="A763" s="228" t="s">
        <v>258</v>
      </c>
      <c r="B763" s="219" t="s">
        <v>788</v>
      </c>
      <c r="C763" s="219" t="s">
        <v>267</v>
      </c>
      <c r="D763" s="219" t="s">
        <v>395</v>
      </c>
      <c r="E763" s="219" t="s">
        <v>422</v>
      </c>
      <c r="F763" s="220" t="s">
        <v>259</v>
      </c>
      <c r="G763" s="167">
        <v>140</v>
      </c>
      <c r="H763" s="314"/>
      <c r="I763" s="317">
        <f t="shared" si="216"/>
        <v>0</v>
      </c>
    </row>
    <row r="764" spans="1:9">
      <c r="A764" s="170" t="s">
        <v>423</v>
      </c>
      <c r="B764" s="219" t="s">
        <v>788</v>
      </c>
      <c r="C764" s="219" t="s">
        <v>267</v>
      </c>
      <c r="D764" s="219" t="s">
        <v>395</v>
      </c>
      <c r="E764" s="219" t="s">
        <v>424</v>
      </c>
      <c r="F764" s="220"/>
      <c r="G764" s="167">
        <f>G769+G776+G780+G765</f>
        <v>1360</v>
      </c>
      <c r="H764" s="167">
        <f>H769+H776+H780+H765</f>
        <v>0</v>
      </c>
      <c r="I764" s="317">
        <f t="shared" si="216"/>
        <v>0</v>
      </c>
    </row>
    <row r="765" s="186" customFormat="1" ht="22.5" spans="1:9">
      <c r="A765" s="170" t="s">
        <v>425</v>
      </c>
      <c r="B765" s="219" t="s">
        <v>788</v>
      </c>
      <c r="C765" s="219" t="s">
        <v>267</v>
      </c>
      <c r="D765" s="219" t="s">
        <v>395</v>
      </c>
      <c r="E765" s="219" t="s">
        <v>426</v>
      </c>
      <c r="F765" s="220"/>
      <c r="G765" s="167">
        <f t="shared" ref="G765:H767" si="217">G766</f>
        <v>150</v>
      </c>
      <c r="H765" s="167">
        <f t="shared" si="217"/>
        <v>0</v>
      </c>
      <c r="I765" s="317">
        <f t="shared" si="216"/>
        <v>0</v>
      </c>
    </row>
    <row r="766" s="186" customFormat="1" spans="1:9">
      <c r="A766" s="162" t="s">
        <v>255</v>
      </c>
      <c r="B766" s="219" t="s">
        <v>788</v>
      </c>
      <c r="C766" s="219" t="s">
        <v>267</v>
      </c>
      <c r="D766" s="219" t="s">
        <v>395</v>
      </c>
      <c r="E766" s="219" t="s">
        <v>426</v>
      </c>
      <c r="F766" s="220" t="s">
        <v>279</v>
      </c>
      <c r="G766" s="167">
        <f t="shared" si="217"/>
        <v>150</v>
      </c>
      <c r="H766" s="167">
        <f t="shared" si="217"/>
        <v>0</v>
      </c>
      <c r="I766" s="317">
        <f t="shared" si="216"/>
        <v>0</v>
      </c>
    </row>
    <row r="767" s="186" customFormat="1" spans="1:9">
      <c r="A767" s="162" t="s">
        <v>256</v>
      </c>
      <c r="B767" s="219" t="s">
        <v>788</v>
      </c>
      <c r="C767" s="219" t="s">
        <v>267</v>
      </c>
      <c r="D767" s="219" t="s">
        <v>395</v>
      </c>
      <c r="E767" s="219" t="s">
        <v>426</v>
      </c>
      <c r="F767" s="220" t="s">
        <v>280</v>
      </c>
      <c r="G767" s="167">
        <f t="shared" si="217"/>
        <v>150</v>
      </c>
      <c r="H767" s="167">
        <f t="shared" si="217"/>
        <v>0</v>
      </c>
      <c r="I767" s="317">
        <f t="shared" si="216"/>
        <v>0</v>
      </c>
    </row>
    <row r="768" s="186" customFormat="1" spans="1:9">
      <c r="A768" s="228" t="s">
        <v>258</v>
      </c>
      <c r="B768" s="219" t="s">
        <v>788</v>
      </c>
      <c r="C768" s="219" t="s">
        <v>267</v>
      </c>
      <c r="D768" s="219" t="s">
        <v>395</v>
      </c>
      <c r="E768" s="219" t="s">
        <v>426</v>
      </c>
      <c r="F768" s="220" t="s">
        <v>259</v>
      </c>
      <c r="G768" s="167">
        <v>150</v>
      </c>
      <c r="H768" s="314"/>
      <c r="I768" s="317">
        <f t="shared" si="216"/>
        <v>0</v>
      </c>
    </row>
    <row r="769" s="186" customFormat="1" ht="33.75" spans="1:9">
      <c r="A769" s="170" t="s">
        <v>427</v>
      </c>
      <c r="B769" s="219" t="s">
        <v>788</v>
      </c>
      <c r="C769" s="219" t="s">
        <v>267</v>
      </c>
      <c r="D769" s="219" t="s">
        <v>395</v>
      </c>
      <c r="E769" s="219" t="s">
        <v>428</v>
      </c>
      <c r="F769" s="220"/>
      <c r="G769" s="167">
        <f>G770+G773</f>
        <v>1100</v>
      </c>
      <c r="H769" s="167">
        <f>H770+H773</f>
        <v>0</v>
      </c>
      <c r="I769" s="317">
        <f t="shared" si="216"/>
        <v>0</v>
      </c>
    </row>
    <row r="770" s="186" customFormat="1" spans="1:9">
      <c r="A770" s="162" t="s">
        <v>255</v>
      </c>
      <c r="B770" s="219" t="s">
        <v>788</v>
      </c>
      <c r="C770" s="219" t="s">
        <v>267</v>
      </c>
      <c r="D770" s="219" t="s">
        <v>395</v>
      </c>
      <c r="E770" s="219" t="s">
        <v>428</v>
      </c>
      <c r="F770" s="220" t="s">
        <v>279</v>
      </c>
      <c r="G770" s="167">
        <f>G771</f>
        <v>0</v>
      </c>
      <c r="H770" s="167">
        <f>H771</f>
        <v>0</v>
      </c>
      <c r="I770" s="317" t="e">
        <f t="shared" si="216"/>
        <v>#DIV/0!</v>
      </c>
    </row>
    <row r="771" spans="1:9">
      <c r="A771" s="162" t="s">
        <v>256</v>
      </c>
      <c r="B771" s="219" t="s">
        <v>788</v>
      </c>
      <c r="C771" s="219" t="s">
        <v>267</v>
      </c>
      <c r="D771" s="219" t="s">
        <v>395</v>
      </c>
      <c r="E771" s="219" t="s">
        <v>428</v>
      </c>
      <c r="F771" s="220" t="s">
        <v>280</v>
      </c>
      <c r="G771" s="167">
        <f>G772</f>
        <v>0</v>
      </c>
      <c r="H771" s="167">
        <f>H772</f>
        <v>0</v>
      </c>
      <c r="I771" s="317" t="e">
        <f t="shared" si="216"/>
        <v>#DIV/0!</v>
      </c>
    </row>
    <row r="772" spans="1:9">
      <c r="A772" s="228" t="s">
        <v>258</v>
      </c>
      <c r="B772" s="219" t="s">
        <v>788</v>
      </c>
      <c r="C772" s="219" t="s">
        <v>267</v>
      </c>
      <c r="D772" s="219" t="s">
        <v>395</v>
      </c>
      <c r="E772" s="219" t="s">
        <v>428</v>
      </c>
      <c r="F772" s="220" t="s">
        <v>259</v>
      </c>
      <c r="G772" s="167"/>
      <c r="H772" s="314"/>
      <c r="I772" s="317" t="e">
        <f t="shared" si="216"/>
        <v>#DIV/0!</v>
      </c>
    </row>
    <row r="773" s="186" customFormat="1" spans="1:9">
      <c r="A773" s="170" t="s">
        <v>315</v>
      </c>
      <c r="B773" s="219" t="s">
        <v>788</v>
      </c>
      <c r="C773" s="219" t="s">
        <v>267</v>
      </c>
      <c r="D773" s="219" t="s">
        <v>395</v>
      </c>
      <c r="E773" s="219" t="s">
        <v>428</v>
      </c>
      <c r="F773" s="220">
        <v>800</v>
      </c>
      <c r="G773" s="167">
        <f t="shared" ref="G773:H774" si="218">G774</f>
        <v>1100</v>
      </c>
      <c r="H773" s="167">
        <f t="shared" si="218"/>
        <v>0</v>
      </c>
      <c r="I773" s="317">
        <f t="shared" si="216"/>
        <v>0</v>
      </c>
    </row>
    <row r="774" s="186" customFormat="1" spans="1:9">
      <c r="A774" s="170" t="s">
        <v>429</v>
      </c>
      <c r="B774" s="219" t="s">
        <v>788</v>
      </c>
      <c r="C774" s="219" t="s">
        <v>267</v>
      </c>
      <c r="D774" s="219" t="s">
        <v>395</v>
      </c>
      <c r="E774" s="219" t="s">
        <v>428</v>
      </c>
      <c r="F774" s="220">
        <v>810</v>
      </c>
      <c r="G774" s="167">
        <f t="shared" si="218"/>
        <v>1100</v>
      </c>
      <c r="H774" s="167">
        <f t="shared" si="218"/>
        <v>0</v>
      </c>
      <c r="I774" s="317">
        <f t="shared" si="216"/>
        <v>0</v>
      </c>
    </row>
    <row r="775" s="186" customFormat="1" ht="78.75" spans="1:9">
      <c r="A775" s="255" t="s">
        <v>407</v>
      </c>
      <c r="B775" s="219" t="s">
        <v>788</v>
      </c>
      <c r="C775" s="219" t="s">
        <v>267</v>
      </c>
      <c r="D775" s="219" t="s">
        <v>395</v>
      </c>
      <c r="E775" s="219" t="s">
        <v>428</v>
      </c>
      <c r="F775" s="220">
        <v>813</v>
      </c>
      <c r="G775" s="167">
        <v>1100</v>
      </c>
      <c r="H775" s="314"/>
      <c r="I775" s="317">
        <f t="shared" si="216"/>
        <v>0</v>
      </c>
    </row>
    <row r="776" s="186" customFormat="1" ht="22.5" spans="1:9">
      <c r="A776" s="170" t="s">
        <v>430</v>
      </c>
      <c r="B776" s="219" t="s">
        <v>788</v>
      </c>
      <c r="C776" s="219" t="s">
        <v>267</v>
      </c>
      <c r="D776" s="219" t="s">
        <v>395</v>
      </c>
      <c r="E776" s="219" t="s">
        <v>431</v>
      </c>
      <c r="F776" s="220"/>
      <c r="G776" s="167">
        <f t="shared" ref="G776:H778" si="219">G777</f>
        <v>10</v>
      </c>
      <c r="H776" s="167">
        <f t="shared" si="219"/>
        <v>0</v>
      </c>
      <c r="I776" s="317">
        <f t="shared" si="216"/>
        <v>0</v>
      </c>
    </row>
    <row r="777" s="186" customFormat="1" spans="1:9">
      <c r="A777" s="162" t="s">
        <v>255</v>
      </c>
      <c r="B777" s="219" t="s">
        <v>788</v>
      </c>
      <c r="C777" s="219" t="s">
        <v>267</v>
      </c>
      <c r="D777" s="219" t="s">
        <v>395</v>
      </c>
      <c r="E777" s="219" t="s">
        <v>431</v>
      </c>
      <c r="F777" s="220" t="s">
        <v>279</v>
      </c>
      <c r="G777" s="167">
        <f t="shared" si="219"/>
        <v>10</v>
      </c>
      <c r="H777" s="167">
        <f t="shared" si="219"/>
        <v>0</v>
      </c>
      <c r="I777" s="317">
        <f t="shared" si="216"/>
        <v>0</v>
      </c>
    </row>
    <row r="778" spans="1:9">
      <c r="A778" s="162" t="s">
        <v>256</v>
      </c>
      <c r="B778" s="219" t="s">
        <v>788</v>
      </c>
      <c r="C778" s="219" t="s">
        <v>267</v>
      </c>
      <c r="D778" s="219" t="s">
        <v>395</v>
      </c>
      <c r="E778" s="219" t="s">
        <v>431</v>
      </c>
      <c r="F778" s="220" t="s">
        <v>280</v>
      </c>
      <c r="G778" s="167">
        <f t="shared" si="219"/>
        <v>10</v>
      </c>
      <c r="H778" s="167">
        <f t="shared" si="219"/>
        <v>0</v>
      </c>
      <c r="I778" s="317">
        <f t="shared" si="216"/>
        <v>0</v>
      </c>
    </row>
    <row r="779" spans="1:9">
      <c r="A779" s="228" t="s">
        <v>258</v>
      </c>
      <c r="B779" s="219" t="s">
        <v>788</v>
      </c>
      <c r="C779" s="219" t="s">
        <v>267</v>
      </c>
      <c r="D779" s="219" t="s">
        <v>395</v>
      </c>
      <c r="E779" s="219" t="s">
        <v>431</v>
      </c>
      <c r="F779" s="220" t="s">
        <v>259</v>
      </c>
      <c r="G779" s="167">
        <v>10</v>
      </c>
      <c r="H779" s="314"/>
      <c r="I779" s="317">
        <f t="shared" si="216"/>
        <v>0</v>
      </c>
    </row>
    <row r="780" spans="1:9">
      <c r="A780" s="170" t="s">
        <v>432</v>
      </c>
      <c r="B780" s="219" t="s">
        <v>788</v>
      </c>
      <c r="C780" s="219" t="s">
        <v>267</v>
      </c>
      <c r="D780" s="219" t="s">
        <v>395</v>
      </c>
      <c r="E780" s="219" t="s">
        <v>433</v>
      </c>
      <c r="F780" s="220"/>
      <c r="G780" s="167">
        <f t="shared" ref="G780:H782" si="220">G781</f>
        <v>100</v>
      </c>
      <c r="H780" s="167">
        <f t="shared" si="220"/>
        <v>0</v>
      </c>
      <c r="I780" s="317">
        <f t="shared" si="216"/>
        <v>0</v>
      </c>
    </row>
    <row r="781" spans="1:9">
      <c r="A781" s="162" t="s">
        <v>255</v>
      </c>
      <c r="B781" s="219" t="s">
        <v>788</v>
      </c>
      <c r="C781" s="219" t="s">
        <v>267</v>
      </c>
      <c r="D781" s="219" t="s">
        <v>395</v>
      </c>
      <c r="E781" s="219" t="s">
        <v>433</v>
      </c>
      <c r="F781" s="220" t="s">
        <v>279</v>
      </c>
      <c r="G781" s="167">
        <f t="shared" si="220"/>
        <v>100</v>
      </c>
      <c r="H781" s="167">
        <f t="shared" si="220"/>
        <v>0</v>
      </c>
      <c r="I781" s="317">
        <f t="shared" si="216"/>
        <v>0</v>
      </c>
    </row>
    <row r="782" spans="1:9">
      <c r="A782" s="162" t="s">
        <v>256</v>
      </c>
      <c r="B782" s="219" t="s">
        <v>788</v>
      </c>
      <c r="C782" s="219" t="s">
        <v>267</v>
      </c>
      <c r="D782" s="219" t="s">
        <v>395</v>
      </c>
      <c r="E782" s="219" t="s">
        <v>433</v>
      </c>
      <c r="F782" s="220" t="s">
        <v>280</v>
      </c>
      <c r="G782" s="167">
        <f t="shared" si="220"/>
        <v>100</v>
      </c>
      <c r="H782" s="167">
        <f t="shared" si="220"/>
        <v>0</v>
      </c>
      <c r="I782" s="317">
        <f t="shared" si="216"/>
        <v>0</v>
      </c>
    </row>
    <row r="783" spans="1:9">
      <c r="A783" s="228" t="s">
        <v>258</v>
      </c>
      <c r="B783" s="219" t="s">
        <v>788</v>
      </c>
      <c r="C783" s="219" t="s">
        <v>267</v>
      </c>
      <c r="D783" s="219" t="s">
        <v>395</v>
      </c>
      <c r="E783" s="219" t="s">
        <v>433</v>
      </c>
      <c r="F783" s="220" t="s">
        <v>259</v>
      </c>
      <c r="G783" s="167">
        <v>100</v>
      </c>
      <c r="H783" s="322"/>
      <c r="I783" s="317">
        <f t="shared" si="216"/>
        <v>0</v>
      </c>
    </row>
    <row r="784" ht="21" spans="1:9">
      <c r="A784" s="221" t="s">
        <v>381</v>
      </c>
      <c r="B784" s="214" t="s">
        <v>788</v>
      </c>
      <c r="C784" s="214" t="s">
        <v>267</v>
      </c>
      <c r="D784" s="214" t="s">
        <v>395</v>
      </c>
      <c r="E784" s="214" t="s">
        <v>382</v>
      </c>
      <c r="F784" s="231"/>
      <c r="G784" s="172">
        <f>G785</f>
        <v>4102</v>
      </c>
      <c r="H784" s="172">
        <f>H785</f>
        <v>0</v>
      </c>
      <c r="I784" s="317">
        <f t="shared" si="216"/>
        <v>0</v>
      </c>
    </row>
    <row r="785" spans="1:9">
      <c r="A785" s="170" t="s">
        <v>434</v>
      </c>
      <c r="B785" s="219" t="s">
        <v>788</v>
      </c>
      <c r="C785" s="219" t="s">
        <v>267</v>
      </c>
      <c r="D785" s="219" t="s">
        <v>395</v>
      </c>
      <c r="E785" s="219" t="s">
        <v>435</v>
      </c>
      <c r="F785" s="220"/>
      <c r="G785" s="167">
        <f>G786+G791+G796</f>
        <v>4102</v>
      </c>
      <c r="H785" s="167">
        <f>H786+H791+H796</f>
        <v>0</v>
      </c>
      <c r="I785" s="317">
        <f t="shared" si="216"/>
        <v>0</v>
      </c>
    </row>
    <row r="786" s="192" customFormat="1" ht="12" spans="1:9">
      <c r="A786" s="170" t="s">
        <v>436</v>
      </c>
      <c r="B786" s="219" t="s">
        <v>788</v>
      </c>
      <c r="C786" s="219" t="s">
        <v>267</v>
      </c>
      <c r="D786" s="219" t="s">
        <v>395</v>
      </c>
      <c r="E786" s="219" t="s">
        <v>437</v>
      </c>
      <c r="F786" s="220"/>
      <c r="G786" s="167">
        <f>G787</f>
        <v>592</v>
      </c>
      <c r="H786" s="167">
        <f>H787</f>
        <v>0</v>
      </c>
      <c r="I786" s="317">
        <f t="shared" si="216"/>
        <v>0</v>
      </c>
    </row>
    <row r="787" s="189" customFormat="1" spans="1:9">
      <c r="A787" s="162" t="s">
        <v>255</v>
      </c>
      <c r="B787" s="219" t="s">
        <v>788</v>
      </c>
      <c r="C787" s="219" t="s">
        <v>267</v>
      </c>
      <c r="D787" s="219" t="s">
        <v>395</v>
      </c>
      <c r="E787" s="219" t="s">
        <v>437</v>
      </c>
      <c r="F787" s="220" t="s">
        <v>279</v>
      </c>
      <c r="G787" s="167">
        <f t="shared" ref="G787:H787" si="221">G788</f>
        <v>592</v>
      </c>
      <c r="H787" s="167">
        <f t="shared" si="221"/>
        <v>0</v>
      </c>
      <c r="I787" s="317">
        <f t="shared" si="216"/>
        <v>0</v>
      </c>
    </row>
    <row r="788" s="189" customFormat="1" spans="1:9">
      <c r="A788" s="162" t="s">
        <v>256</v>
      </c>
      <c r="B788" s="219" t="s">
        <v>788</v>
      </c>
      <c r="C788" s="219" t="s">
        <v>267</v>
      </c>
      <c r="D788" s="219" t="s">
        <v>395</v>
      </c>
      <c r="E788" s="219" t="s">
        <v>437</v>
      </c>
      <c r="F788" s="220" t="s">
        <v>280</v>
      </c>
      <c r="G788" s="167">
        <f>G789+G790</f>
        <v>592</v>
      </c>
      <c r="H788" s="167">
        <f>H789+H790</f>
        <v>0</v>
      </c>
      <c r="I788" s="317">
        <f t="shared" si="216"/>
        <v>0</v>
      </c>
    </row>
    <row r="789" s="189" customFormat="1" spans="1:9">
      <c r="A789" s="162" t="s">
        <v>257</v>
      </c>
      <c r="B789" s="219" t="s">
        <v>788</v>
      </c>
      <c r="C789" s="219" t="s">
        <v>267</v>
      </c>
      <c r="D789" s="219" t="s">
        <v>395</v>
      </c>
      <c r="E789" s="219" t="s">
        <v>437</v>
      </c>
      <c r="F789" s="220">
        <v>242</v>
      </c>
      <c r="G789" s="167">
        <v>48</v>
      </c>
      <c r="H789" s="314"/>
      <c r="I789" s="317">
        <f t="shared" si="216"/>
        <v>0</v>
      </c>
    </row>
    <row r="790" spans="1:9">
      <c r="A790" s="228" t="s">
        <v>258</v>
      </c>
      <c r="B790" s="219" t="s">
        <v>788</v>
      </c>
      <c r="C790" s="219" t="s">
        <v>267</v>
      </c>
      <c r="D790" s="219" t="s">
        <v>395</v>
      </c>
      <c r="E790" s="219" t="s">
        <v>437</v>
      </c>
      <c r="F790" s="220" t="s">
        <v>259</v>
      </c>
      <c r="G790" s="167">
        <v>544</v>
      </c>
      <c r="H790" s="314"/>
      <c r="I790" s="317">
        <f t="shared" si="216"/>
        <v>0</v>
      </c>
    </row>
    <row r="791" spans="1:9">
      <c r="A791" s="170" t="s">
        <v>438</v>
      </c>
      <c r="B791" s="219" t="s">
        <v>788</v>
      </c>
      <c r="C791" s="219" t="s">
        <v>267</v>
      </c>
      <c r="D791" s="219" t="s">
        <v>395</v>
      </c>
      <c r="E791" s="219" t="s">
        <v>439</v>
      </c>
      <c r="F791" s="220"/>
      <c r="G791" s="167">
        <f t="shared" ref="G791:H792" si="222">G792</f>
        <v>0</v>
      </c>
      <c r="H791" s="167">
        <f t="shared" si="222"/>
        <v>0</v>
      </c>
      <c r="I791" s="317" t="e">
        <f t="shared" si="216"/>
        <v>#DIV/0!</v>
      </c>
    </row>
    <row r="792" spans="1:9">
      <c r="A792" s="162" t="s">
        <v>255</v>
      </c>
      <c r="B792" s="219" t="s">
        <v>788</v>
      </c>
      <c r="C792" s="219" t="s">
        <v>267</v>
      </c>
      <c r="D792" s="219" t="s">
        <v>395</v>
      </c>
      <c r="E792" s="219" t="s">
        <v>439</v>
      </c>
      <c r="F792" s="220" t="s">
        <v>279</v>
      </c>
      <c r="G792" s="167">
        <f t="shared" si="222"/>
        <v>0</v>
      </c>
      <c r="H792" s="167">
        <f t="shared" si="222"/>
        <v>0</v>
      </c>
      <c r="I792" s="317" t="e">
        <f t="shared" si="216"/>
        <v>#DIV/0!</v>
      </c>
    </row>
    <row r="793" spans="1:9">
      <c r="A793" s="162" t="s">
        <v>256</v>
      </c>
      <c r="B793" s="219" t="s">
        <v>788</v>
      </c>
      <c r="C793" s="219" t="s">
        <v>267</v>
      </c>
      <c r="D793" s="219" t="s">
        <v>395</v>
      </c>
      <c r="E793" s="219" t="s">
        <v>439</v>
      </c>
      <c r="F793" s="220" t="s">
        <v>280</v>
      </c>
      <c r="G793" s="167">
        <f>G794+G795</f>
        <v>0</v>
      </c>
      <c r="H793" s="167">
        <f>H794+H795</f>
        <v>0</v>
      </c>
      <c r="I793" s="317" t="e">
        <f t="shared" si="216"/>
        <v>#DIV/0!</v>
      </c>
    </row>
    <row r="794" spans="1:9">
      <c r="A794" s="162" t="s">
        <v>257</v>
      </c>
      <c r="B794" s="219" t="s">
        <v>788</v>
      </c>
      <c r="C794" s="219" t="s">
        <v>267</v>
      </c>
      <c r="D794" s="219" t="s">
        <v>395</v>
      </c>
      <c r="E794" s="219" t="s">
        <v>439</v>
      </c>
      <c r="F794" s="220">
        <v>242</v>
      </c>
      <c r="G794" s="167"/>
      <c r="H794" s="314"/>
      <c r="I794" s="317" t="e">
        <f t="shared" si="216"/>
        <v>#DIV/0!</v>
      </c>
    </row>
    <row r="795" spans="1:9">
      <c r="A795" s="228" t="s">
        <v>258</v>
      </c>
      <c r="B795" s="219" t="s">
        <v>788</v>
      </c>
      <c r="C795" s="219" t="s">
        <v>267</v>
      </c>
      <c r="D795" s="219" t="s">
        <v>395</v>
      </c>
      <c r="E795" s="219" t="s">
        <v>439</v>
      </c>
      <c r="F795" s="220" t="s">
        <v>259</v>
      </c>
      <c r="G795" s="167"/>
      <c r="H795" s="167"/>
      <c r="I795" s="317" t="e">
        <f t="shared" si="216"/>
        <v>#DIV/0!</v>
      </c>
    </row>
    <row r="796" spans="1:9">
      <c r="A796" s="170" t="s">
        <v>440</v>
      </c>
      <c r="B796" s="219" t="s">
        <v>788</v>
      </c>
      <c r="C796" s="219" t="s">
        <v>267</v>
      </c>
      <c r="D796" s="219" t="s">
        <v>395</v>
      </c>
      <c r="E796" s="219" t="s">
        <v>441</v>
      </c>
      <c r="F796" s="220"/>
      <c r="G796" s="167">
        <f t="shared" ref="G796:H797" si="223">G797</f>
        <v>3510</v>
      </c>
      <c r="H796" s="167">
        <f t="shared" si="223"/>
        <v>0</v>
      </c>
      <c r="I796" s="317">
        <f t="shared" si="216"/>
        <v>0</v>
      </c>
    </row>
    <row r="797" spans="1:9">
      <c r="A797" s="162" t="s">
        <v>255</v>
      </c>
      <c r="B797" s="219" t="s">
        <v>788</v>
      </c>
      <c r="C797" s="219" t="s">
        <v>267</v>
      </c>
      <c r="D797" s="219" t="s">
        <v>395</v>
      </c>
      <c r="E797" s="219" t="s">
        <v>441</v>
      </c>
      <c r="F797" s="220" t="s">
        <v>279</v>
      </c>
      <c r="G797" s="167">
        <f>G798</f>
        <v>3510</v>
      </c>
      <c r="H797" s="167">
        <f t="shared" si="223"/>
        <v>0</v>
      </c>
      <c r="I797" s="317">
        <f t="shared" si="216"/>
        <v>0</v>
      </c>
    </row>
    <row r="798" spans="1:9">
      <c r="A798" s="162" t="s">
        <v>256</v>
      </c>
      <c r="B798" s="219" t="s">
        <v>788</v>
      </c>
      <c r="C798" s="219" t="s">
        <v>267</v>
      </c>
      <c r="D798" s="219" t="s">
        <v>395</v>
      </c>
      <c r="E798" s="219" t="s">
        <v>441</v>
      </c>
      <c r="F798" s="220" t="s">
        <v>280</v>
      </c>
      <c r="G798" s="167">
        <f>G800+G799</f>
        <v>3510</v>
      </c>
      <c r="H798" s="167">
        <f>H800+H799</f>
        <v>0</v>
      </c>
      <c r="I798" s="317">
        <f t="shared" si="216"/>
        <v>0</v>
      </c>
    </row>
    <row r="799" spans="1:9">
      <c r="A799" s="162"/>
      <c r="B799" s="219" t="s">
        <v>788</v>
      </c>
      <c r="C799" s="219" t="s">
        <v>267</v>
      </c>
      <c r="D799" s="219" t="s">
        <v>395</v>
      </c>
      <c r="E799" s="219" t="s">
        <v>441</v>
      </c>
      <c r="F799" s="220">
        <v>243</v>
      </c>
      <c r="G799" s="167"/>
      <c r="H799" s="167"/>
      <c r="I799" s="317" t="e">
        <f t="shared" si="216"/>
        <v>#DIV/0!</v>
      </c>
    </row>
    <row r="800" spans="1:9">
      <c r="A800" s="228" t="s">
        <v>258</v>
      </c>
      <c r="B800" s="219" t="s">
        <v>788</v>
      </c>
      <c r="C800" s="219" t="s">
        <v>267</v>
      </c>
      <c r="D800" s="219" t="s">
        <v>395</v>
      </c>
      <c r="E800" s="219" t="s">
        <v>441</v>
      </c>
      <c r="F800" s="220" t="s">
        <v>259</v>
      </c>
      <c r="G800" s="167">
        <v>3510</v>
      </c>
      <c r="H800" s="314"/>
      <c r="I800" s="317">
        <f t="shared" si="216"/>
        <v>0</v>
      </c>
    </row>
    <row r="801" spans="1:9">
      <c r="A801" s="254" t="s">
        <v>794</v>
      </c>
      <c r="B801" s="214" t="s">
        <v>788</v>
      </c>
      <c r="C801" s="214" t="s">
        <v>267</v>
      </c>
      <c r="D801" s="214" t="s">
        <v>395</v>
      </c>
      <c r="E801" s="214" t="s">
        <v>444</v>
      </c>
      <c r="F801" s="231"/>
      <c r="G801" s="172">
        <f t="shared" ref="G801:H804" si="224">G802</f>
        <v>100</v>
      </c>
      <c r="H801" s="172">
        <f t="shared" si="224"/>
        <v>0</v>
      </c>
      <c r="I801" s="317">
        <f t="shared" si="216"/>
        <v>0</v>
      </c>
    </row>
    <row r="802" ht="36" spans="1:9">
      <c r="A802" s="173" t="s">
        <v>445</v>
      </c>
      <c r="B802" s="219" t="s">
        <v>788</v>
      </c>
      <c r="C802" s="219" t="s">
        <v>267</v>
      </c>
      <c r="D802" s="219" t="s">
        <v>395</v>
      </c>
      <c r="E802" s="219" t="s">
        <v>795</v>
      </c>
      <c r="F802" s="220"/>
      <c r="G802" s="167">
        <f t="shared" si="224"/>
        <v>100</v>
      </c>
      <c r="H802" s="167">
        <f t="shared" si="224"/>
        <v>0</v>
      </c>
      <c r="I802" s="317">
        <f t="shared" si="216"/>
        <v>0</v>
      </c>
    </row>
    <row r="803" spans="1:9">
      <c r="A803" s="162" t="s">
        <v>255</v>
      </c>
      <c r="B803" s="219" t="s">
        <v>788</v>
      </c>
      <c r="C803" s="219" t="s">
        <v>267</v>
      </c>
      <c r="D803" s="219" t="s">
        <v>395</v>
      </c>
      <c r="E803" s="219" t="s">
        <v>795</v>
      </c>
      <c r="F803" s="220" t="s">
        <v>279</v>
      </c>
      <c r="G803" s="167">
        <f t="shared" si="224"/>
        <v>100</v>
      </c>
      <c r="H803" s="167">
        <f t="shared" si="224"/>
        <v>0</v>
      </c>
      <c r="I803" s="317">
        <f t="shared" si="216"/>
        <v>0</v>
      </c>
    </row>
    <row r="804" spans="1:9">
      <c r="A804" s="162" t="s">
        <v>256</v>
      </c>
      <c r="B804" s="219" t="s">
        <v>788</v>
      </c>
      <c r="C804" s="219" t="s">
        <v>267</v>
      </c>
      <c r="D804" s="219" t="s">
        <v>395</v>
      </c>
      <c r="E804" s="219" t="s">
        <v>795</v>
      </c>
      <c r="F804" s="220" t="s">
        <v>280</v>
      </c>
      <c r="G804" s="167">
        <f t="shared" si="224"/>
        <v>100</v>
      </c>
      <c r="H804" s="167">
        <f t="shared" si="224"/>
        <v>0</v>
      </c>
      <c r="I804" s="317">
        <f t="shared" si="216"/>
        <v>0</v>
      </c>
    </row>
    <row r="805" spans="1:9">
      <c r="A805" s="228" t="s">
        <v>258</v>
      </c>
      <c r="B805" s="219" t="s">
        <v>788</v>
      </c>
      <c r="C805" s="219" t="s">
        <v>267</v>
      </c>
      <c r="D805" s="219" t="s">
        <v>395</v>
      </c>
      <c r="E805" s="219" t="s">
        <v>795</v>
      </c>
      <c r="F805" s="220" t="s">
        <v>259</v>
      </c>
      <c r="G805" s="167">
        <v>100</v>
      </c>
      <c r="H805" s="314"/>
      <c r="I805" s="317">
        <f t="shared" si="216"/>
        <v>0</v>
      </c>
    </row>
    <row r="806" spans="1:9">
      <c r="A806" s="228" t="s">
        <v>447</v>
      </c>
      <c r="B806" s="219" t="s">
        <v>788</v>
      </c>
      <c r="C806" s="219" t="s">
        <v>267</v>
      </c>
      <c r="D806" s="219" t="s">
        <v>395</v>
      </c>
      <c r="E806" s="219" t="s">
        <v>448</v>
      </c>
      <c r="F806" s="220"/>
      <c r="G806" s="167">
        <f>G807</f>
        <v>1475</v>
      </c>
      <c r="H806" s="167">
        <f>H807</f>
        <v>0</v>
      </c>
      <c r="I806" s="317">
        <f t="shared" si="216"/>
        <v>0</v>
      </c>
    </row>
    <row r="807" ht="33.75" spans="1:9">
      <c r="A807" s="228" t="s">
        <v>233</v>
      </c>
      <c r="B807" s="219" t="s">
        <v>788</v>
      </c>
      <c r="C807" s="219" t="s">
        <v>267</v>
      </c>
      <c r="D807" s="219" t="s">
        <v>395</v>
      </c>
      <c r="E807" s="219" t="s">
        <v>448</v>
      </c>
      <c r="F807" s="220">
        <v>100</v>
      </c>
      <c r="G807" s="167">
        <f>G808</f>
        <v>1475</v>
      </c>
      <c r="H807" s="167">
        <f>H808</f>
        <v>0</v>
      </c>
      <c r="I807" s="317">
        <f t="shared" si="216"/>
        <v>0</v>
      </c>
    </row>
    <row r="808" spans="1:9">
      <c r="A808" s="228" t="s">
        <v>341</v>
      </c>
      <c r="B808" s="219" t="s">
        <v>788</v>
      </c>
      <c r="C808" s="219" t="s">
        <v>267</v>
      </c>
      <c r="D808" s="219" t="s">
        <v>395</v>
      </c>
      <c r="E808" s="219" t="s">
        <v>448</v>
      </c>
      <c r="F808" s="220">
        <v>110</v>
      </c>
      <c r="G808" s="167">
        <f>G809+G810</f>
        <v>1475</v>
      </c>
      <c r="H808" s="167">
        <f>H809+H810</f>
        <v>0</v>
      </c>
      <c r="I808" s="317">
        <f t="shared" si="216"/>
        <v>0</v>
      </c>
    </row>
    <row r="809" spans="1:9">
      <c r="A809" s="228" t="s">
        <v>342</v>
      </c>
      <c r="B809" s="219" t="s">
        <v>788</v>
      </c>
      <c r="C809" s="219" t="s">
        <v>267</v>
      </c>
      <c r="D809" s="219" t="s">
        <v>395</v>
      </c>
      <c r="E809" s="219" t="s">
        <v>448</v>
      </c>
      <c r="F809" s="220">
        <v>111</v>
      </c>
      <c r="G809" s="167">
        <v>1133</v>
      </c>
      <c r="H809" s="314"/>
      <c r="I809" s="317">
        <f t="shared" si="216"/>
        <v>0</v>
      </c>
    </row>
    <row r="810" ht="22.5" spans="1:9">
      <c r="A810" s="228" t="s">
        <v>343</v>
      </c>
      <c r="B810" s="219" t="s">
        <v>788</v>
      </c>
      <c r="C810" s="219" t="s">
        <v>267</v>
      </c>
      <c r="D810" s="219" t="s">
        <v>395</v>
      </c>
      <c r="E810" s="219" t="s">
        <v>448</v>
      </c>
      <c r="F810" s="220">
        <v>119</v>
      </c>
      <c r="G810" s="167">
        <v>342</v>
      </c>
      <c r="H810" s="314"/>
      <c r="I810" s="317">
        <f t="shared" si="216"/>
        <v>0</v>
      </c>
    </row>
    <row r="811" spans="1:9">
      <c r="A811" s="263" t="s">
        <v>449</v>
      </c>
      <c r="B811" s="214" t="s">
        <v>788</v>
      </c>
      <c r="C811" s="214" t="s">
        <v>286</v>
      </c>
      <c r="D811" s="214"/>
      <c r="E811" s="214"/>
      <c r="F811" s="231"/>
      <c r="G811" s="172">
        <f>G812+G820+G827</f>
        <v>11432.1</v>
      </c>
      <c r="H811" s="172">
        <f>H812+H827</f>
        <v>0</v>
      </c>
      <c r="I811" s="317">
        <f t="shared" si="216"/>
        <v>0</v>
      </c>
    </row>
    <row r="812" spans="1:9">
      <c r="A812" s="179" t="s">
        <v>450</v>
      </c>
      <c r="B812" s="217" t="s">
        <v>788</v>
      </c>
      <c r="C812" s="217" t="s">
        <v>286</v>
      </c>
      <c r="D812" s="217" t="s">
        <v>223</v>
      </c>
      <c r="E812" s="217"/>
      <c r="F812" s="218"/>
      <c r="G812" s="166">
        <f t="shared" ref="G812:H817" si="225">G813</f>
        <v>300</v>
      </c>
      <c r="H812" s="166">
        <f t="shared" si="225"/>
        <v>0</v>
      </c>
      <c r="I812" s="317">
        <f t="shared" si="216"/>
        <v>0</v>
      </c>
    </row>
    <row r="813" ht="21" spans="1:9">
      <c r="A813" s="263" t="s">
        <v>451</v>
      </c>
      <c r="B813" s="214" t="s">
        <v>788</v>
      </c>
      <c r="C813" s="214" t="s">
        <v>286</v>
      </c>
      <c r="D813" s="214" t="s">
        <v>223</v>
      </c>
      <c r="E813" s="214" t="s">
        <v>382</v>
      </c>
      <c r="F813" s="231"/>
      <c r="G813" s="172">
        <f t="shared" si="225"/>
        <v>300</v>
      </c>
      <c r="H813" s="172">
        <f t="shared" si="225"/>
        <v>0</v>
      </c>
      <c r="I813" s="317">
        <f t="shared" si="216"/>
        <v>0</v>
      </c>
    </row>
    <row r="814" spans="1:9">
      <c r="A814" s="170" t="s">
        <v>452</v>
      </c>
      <c r="B814" s="219" t="s">
        <v>788</v>
      </c>
      <c r="C814" s="219" t="s">
        <v>286</v>
      </c>
      <c r="D814" s="219" t="s">
        <v>223</v>
      </c>
      <c r="E814" s="219" t="s">
        <v>453</v>
      </c>
      <c r="F814" s="220"/>
      <c r="G814" s="167">
        <f t="shared" si="225"/>
        <v>300</v>
      </c>
      <c r="H814" s="167">
        <f t="shared" si="225"/>
        <v>0</v>
      </c>
      <c r="I814" s="317">
        <f t="shared" si="216"/>
        <v>0</v>
      </c>
    </row>
    <row r="815" spans="1:9">
      <c r="A815" s="170" t="s">
        <v>454</v>
      </c>
      <c r="B815" s="219" t="s">
        <v>788</v>
      </c>
      <c r="C815" s="219" t="s">
        <v>286</v>
      </c>
      <c r="D815" s="219" t="s">
        <v>223</v>
      </c>
      <c r="E815" s="219" t="s">
        <v>455</v>
      </c>
      <c r="F815" s="220"/>
      <c r="G815" s="167">
        <f t="shared" si="225"/>
        <v>300</v>
      </c>
      <c r="H815" s="167">
        <f t="shared" si="225"/>
        <v>0</v>
      </c>
      <c r="I815" s="317">
        <f t="shared" si="216"/>
        <v>0</v>
      </c>
    </row>
    <row r="816" spans="1:9">
      <c r="A816" s="170" t="s">
        <v>454</v>
      </c>
      <c r="B816" s="219" t="s">
        <v>788</v>
      </c>
      <c r="C816" s="219" t="s">
        <v>286</v>
      </c>
      <c r="D816" s="219" t="s">
        <v>223</v>
      </c>
      <c r="E816" s="219" t="s">
        <v>456</v>
      </c>
      <c r="F816" s="220"/>
      <c r="G816" s="167">
        <f t="shared" si="225"/>
        <v>300</v>
      </c>
      <c r="H816" s="167">
        <f t="shared" si="225"/>
        <v>0</v>
      </c>
      <c r="I816" s="317">
        <f t="shared" si="216"/>
        <v>0</v>
      </c>
    </row>
    <row r="817" s="186" customFormat="1" spans="1:9">
      <c r="A817" s="162" t="s">
        <v>255</v>
      </c>
      <c r="B817" s="219" t="s">
        <v>788</v>
      </c>
      <c r="C817" s="219" t="s">
        <v>286</v>
      </c>
      <c r="D817" s="219" t="s">
        <v>223</v>
      </c>
      <c r="E817" s="219" t="s">
        <v>456</v>
      </c>
      <c r="F817" s="220" t="s">
        <v>279</v>
      </c>
      <c r="G817" s="167">
        <f t="shared" si="225"/>
        <v>300</v>
      </c>
      <c r="H817" s="167">
        <f t="shared" si="225"/>
        <v>0</v>
      </c>
      <c r="I817" s="317">
        <f t="shared" si="216"/>
        <v>0</v>
      </c>
    </row>
    <row r="818" s="186" customFormat="1" spans="1:9">
      <c r="A818" s="162" t="s">
        <v>256</v>
      </c>
      <c r="B818" s="219" t="s">
        <v>788</v>
      </c>
      <c r="C818" s="219" t="s">
        <v>286</v>
      </c>
      <c r="D818" s="219" t="s">
        <v>223</v>
      </c>
      <c r="E818" s="219" t="s">
        <v>456</v>
      </c>
      <c r="F818" s="220" t="s">
        <v>280</v>
      </c>
      <c r="G818" s="167">
        <f>G819</f>
        <v>300</v>
      </c>
      <c r="H818" s="167">
        <f>H819</f>
        <v>0</v>
      </c>
      <c r="I818" s="317">
        <f t="shared" si="216"/>
        <v>0</v>
      </c>
    </row>
    <row r="819" s="186" customFormat="1" spans="1:9">
      <c r="A819" s="228" t="s">
        <v>258</v>
      </c>
      <c r="B819" s="219" t="s">
        <v>788</v>
      </c>
      <c r="C819" s="219" t="s">
        <v>286</v>
      </c>
      <c r="D819" s="219" t="s">
        <v>223</v>
      </c>
      <c r="E819" s="219" t="s">
        <v>456</v>
      </c>
      <c r="F819" s="220" t="s">
        <v>259</v>
      </c>
      <c r="G819" s="167">
        <v>300</v>
      </c>
      <c r="H819" s="314"/>
      <c r="I819" s="317">
        <f t="shared" si="216"/>
        <v>0</v>
      </c>
    </row>
    <row r="820" s="186" customFormat="1" spans="1:9">
      <c r="A820" s="263" t="s">
        <v>796</v>
      </c>
      <c r="B820" s="214" t="s">
        <v>788</v>
      </c>
      <c r="C820" s="214" t="s">
        <v>286</v>
      </c>
      <c r="D820" s="214" t="s">
        <v>228</v>
      </c>
      <c r="E820" s="214"/>
      <c r="F820" s="231"/>
      <c r="G820" s="172">
        <f t="shared" ref="G820:G825" si="226">G821</f>
        <v>1050</v>
      </c>
      <c r="H820" s="314"/>
      <c r="I820" s="317"/>
    </row>
    <row r="821" s="186" customFormat="1" ht="21" spans="1:9">
      <c r="A821" s="263" t="s">
        <v>457</v>
      </c>
      <c r="B821" s="214" t="s">
        <v>788</v>
      </c>
      <c r="C821" s="214" t="s">
        <v>286</v>
      </c>
      <c r="D821" s="214" t="s">
        <v>228</v>
      </c>
      <c r="E821" s="214" t="s">
        <v>465</v>
      </c>
      <c r="F821" s="231"/>
      <c r="G821" s="172">
        <f t="shared" si="226"/>
        <v>1050</v>
      </c>
      <c r="H821" s="314"/>
      <c r="I821" s="317"/>
    </row>
    <row r="822" s="186" customFormat="1" ht="22.5" spans="1:9">
      <c r="A822" s="228" t="s">
        <v>458</v>
      </c>
      <c r="B822" s="219" t="s">
        <v>788</v>
      </c>
      <c r="C822" s="219" t="s">
        <v>286</v>
      </c>
      <c r="D822" s="219" t="s">
        <v>228</v>
      </c>
      <c r="E822" s="219" t="s">
        <v>459</v>
      </c>
      <c r="F822" s="220"/>
      <c r="G822" s="167">
        <f t="shared" si="226"/>
        <v>1050</v>
      </c>
      <c r="H822" s="314"/>
      <c r="I822" s="317"/>
    </row>
    <row r="823" s="186" customFormat="1" spans="1:9">
      <c r="A823" s="228" t="s">
        <v>460</v>
      </c>
      <c r="B823" s="219" t="s">
        <v>788</v>
      </c>
      <c r="C823" s="219" t="s">
        <v>286</v>
      </c>
      <c r="D823" s="219" t="s">
        <v>228</v>
      </c>
      <c r="E823" s="219" t="s">
        <v>459</v>
      </c>
      <c r="F823" s="220"/>
      <c r="G823" s="167">
        <f t="shared" si="226"/>
        <v>1050</v>
      </c>
      <c r="H823" s="314"/>
      <c r="I823" s="317"/>
    </row>
    <row r="824" s="186" customFormat="1" spans="1:9">
      <c r="A824" s="162" t="s">
        <v>255</v>
      </c>
      <c r="B824" s="219" t="s">
        <v>788</v>
      </c>
      <c r="C824" s="219" t="s">
        <v>286</v>
      </c>
      <c r="D824" s="219" t="s">
        <v>228</v>
      </c>
      <c r="E824" s="219" t="s">
        <v>459</v>
      </c>
      <c r="F824" s="220">
        <v>200</v>
      </c>
      <c r="G824" s="167">
        <f t="shared" si="226"/>
        <v>1050</v>
      </c>
      <c r="H824" s="314"/>
      <c r="I824" s="317"/>
    </row>
    <row r="825" s="186" customFormat="1" spans="1:9">
      <c r="A825" s="162" t="s">
        <v>256</v>
      </c>
      <c r="B825" s="219" t="s">
        <v>788</v>
      </c>
      <c r="C825" s="219" t="s">
        <v>286</v>
      </c>
      <c r="D825" s="219" t="s">
        <v>228</v>
      </c>
      <c r="E825" s="219" t="s">
        <v>459</v>
      </c>
      <c r="F825" s="220">
        <v>240</v>
      </c>
      <c r="G825" s="167">
        <f t="shared" si="226"/>
        <v>1050</v>
      </c>
      <c r="H825" s="314"/>
      <c r="I825" s="317"/>
    </row>
    <row r="826" s="186" customFormat="1" spans="1:9">
      <c r="A826" s="228" t="s">
        <v>258</v>
      </c>
      <c r="B826" s="219" t="s">
        <v>788</v>
      </c>
      <c r="C826" s="219" t="s">
        <v>286</v>
      </c>
      <c r="D826" s="219" t="s">
        <v>228</v>
      </c>
      <c r="E826" s="219" t="s">
        <v>459</v>
      </c>
      <c r="F826" s="220">
        <v>244</v>
      </c>
      <c r="G826" s="167">
        <v>1050</v>
      </c>
      <c r="H826" s="314"/>
      <c r="I826" s="317"/>
    </row>
    <row r="827" s="186" customFormat="1" spans="1:9">
      <c r="A827" s="179" t="s">
        <v>461</v>
      </c>
      <c r="B827" s="217" t="s">
        <v>788</v>
      </c>
      <c r="C827" s="217" t="s">
        <v>286</v>
      </c>
      <c r="D827" s="217" t="s">
        <v>248</v>
      </c>
      <c r="E827" s="217"/>
      <c r="F827" s="218"/>
      <c r="G827" s="166">
        <f>G828+G840</f>
        <v>10082.1</v>
      </c>
      <c r="H827" s="166">
        <f>H828+H840</f>
        <v>0</v>
      </c>
      <c r="I827" s="317">
        <f t="shared" si="216"/>
        <v>0</v>
      </c>
    </row>
    <row r="828" s="186" customFormat="1" ht="21" spans="1:9">
      <c r="A828" s="263" t="s">
        <v>451</v>
      </c>
      <c r="B828" s="214" t="s">
        <v>788</v>
      </c>
      <c r="C828" s="214" t="s">
        <v>286</v>
      </c>
      <c r="D828" s="214" t="s">
        <v>248</v>
      </c>
      <c r="E828" s="214" t="s">
        <v>382</v>
      </c>
      <c r="F828" s="231"/>
      <c r="G828" s="172">
        <f t="shared" ref="G828:H832" si="227">G829</f>
        <v>5301.3</v>
      </c>
      <c r="H828" s="172">
        <f t="shared" si="227"/>
        <v>0</v>
      </c>
      <c r="I828" s="317">
        <f t="shared" si="216"/>
        <v>0</v>
      </c>
    </row>
    <row r="829" s="186" customFormat="1" spans="1:9">
      <c r="A829" s="170" t="s">
        <v>452</v>
      </c>
      <c r="B829" s="219" t="s">
        <v>788</v>
      </c>
      <c r="C829" s="219" t="s">
        <v>286</v>
      </c>
      <c r="D829" s="219" t="s">
        <v>248</v>
      </c>
      <c r="E829" s="219" t="s">
        <v>453</v>
      </c>
      <c r="F829" s="220"/>
      <c r="G829" s="167">
        <f>G830+G836</f>
        <v>5301.3</v>
      </c>
      <c r="H829" s="167">
        <f>H830+H836</f>
        <v>0</v>
      </c>
      <c r="I829" s="317">
        <f t="shared" si="216"/>
        <v>0</v>
      </c>
    </row>
    <row r="830" s="186" customFormat="1" spans="1:9">
      <c r="A830" s="170" t="s">
        <v>454</v>
      </c>
      <c r="B830" s="219" t="s">
        <v>788</v>
      </c>
      <c r="C830" s="219" t="s">
        <v>286</v>
      </c>
      <c r="D830" s="219" t="s">
        <v>248</v>
      </c>
      <c r="E830" s="219" t="s">
        <v>455</v>
      </c>
      <c r="F830" s="220"/>
      <c r="G830" s="167">
        <f t="shared" si="227"/>
        <v>3060.2</v>
      </c>
      <c r="H830" s="167">
        <f t="shared" si="227"/>
        <v>0</v>
      </c>
      <c r="I830" s="317">
        <f t="shared" si="216"/>
        <v>0</v>
      </c>
    </row>
    <row r="831" s="186" customFormat="1" spans="1:9">
      <c r="A831" s="170" t="s">
        <v>454</v>
      </c>
      <c r="B831" s="219" t="s">
        <v>788</v>
      </c>
      <c r="C831" s="219" t="s">
        <v>286</v>
      </c>
      <c r="D831" s="219" t="s">
        <v>248</v>
      </c>
      <c r="E831" s="219" t="s">
        <v>456</v>
      </c>
      <c r="F831" s="220"/>
      <c r="G831" s="167">
        <f t="shared" si="227"/>
        <v>3060.2</v>
      </c>
      <c r="H831" s="167">
        <f t="shared" si="227"/>
        <v>0</v>
      </c>
      <c r="I831" s="317">
        <f t="shared" ref="I831:I909" si="228">H831/G831*1</f>
        <v>0</v>
      </c>
    </row>
    <row r="832" s="186" customFormat="1" spans="1:9">
      <c r="A832" s="162" t="s">
        <v>255</v>
      </c>
      <c r="B832" s="219" t="s">
        <v>788</v>
      </c>
      <c r="C832" s="219" t="s">
        <v>286</v>
      </c>
      <c r="D832" s="219" t="s">
        <v>248</v>
      </c>
      <c r="E832" s="219" t="s">
        <v>456</v>
      </c>
      <c r="F832" s="220" t="s">
        <v>279</v>
      </c>
      <c r="G832" s="167">
        <f t="shared" si="227"/>
        <v>3060.2</v>
      </c>
      <c r="H832" s="167">
        <f t="shared" si="227"/>
        <v>0</v>
      </c>
      <c r="I832" s="317">
        <f t="shared" si="228"/>
        <v>0</v>
      </c>
    </row>
    <row r="833" s="186" customFormat="1" spans="1:9">
      <c r="A833" s="162" t="s">
        <v>256</v>
      </c>
      <c r="B833" s="219" t="s">
        <v>788</v>
      </c>
      <c r="C833" s="219" t="s">
        <v>286</v>
      </c>
      <c r="D833" s="219" t="s">
        <v>248</v>
      </c>
      <c r="E833" s="219" t="s">
        <v>456</v>
      </c>
      <c r="F833" s="220" t="s">
        <v>280</v>
      </c>
      <c r="G833" s="167">
        <f>G834+G835</f>
        <v>3060.2</v>
      </c>
      <c r="H833" s="167">
        <f>H834+H835</f>
        <v>0</v>
      </c>
      <c r="I833" s="317">
        <f t="shared" si="228"/>
        <v>0</v>
      </c>
    </row>
    <row r="834" s="186" customFormat="1" spans="1:9">
      <c r="A834" s="228" t="s">
        <v>258</v>
      </c>
      <c r="B834" s="219" t="s">
        <v>788</v>
      </c>
      <c r="C834" s="219" t="s">
        <v>286</v>
      </c>
      <c r="D834" s="219" t="s">
        <v>248</v>
      </c>
      <c r="E834" s="219" t="s">
        <v>456</v>
      </c>
      <c r="F834" s="220" t="s">
        <v>259</v>
      </c>
      <c r="G834" s="167">
        <v>2720.2</v>
      </c>
      <c r="H834" s="314"/>
      <c r="I834" s="317">
        <f t="shared" si="228"/>
        <v>0</v>
      </c>
    </row>
    <row r="835" s="186" customFormat="1" spans="1:9">
      <c r="A835" s="228" t="s">
        <v>281</v>
      </c>
      <c r="B835" s="219" t="s">
        <v>788</v>
      </c>
      <c r="C835" s="219" t="s">
        <v>286</v>
      </c>
      <c r="D835" s="219" t="s">
        <v>248</v>
      </c>
      <c r="E835" s="219" t="s">
        <v>456</v>
      </c>
      <c r="F835" s="220">
        <v>247</v>
      </c>
      <c r="G835" s="167">
        <v>340</v>
      </c>
      <c r="H835" s="314"/>
      <c r="I835" s="317">
        <f t="shared" si="228"/>
        <v>0</v>
      </c>
    </row>
    <row r="836" s="186" customFormat="1" ht="22.5" spans="1:9">
      <c r="A836" s="264" t="s">
        <v>462</v>
      </c>
      <c r="B836" s="219" t="s">
        <v>788</v>
      </c>
      <c r="C836" s="219" t="s">
        <v>286</v>
      </c>
      <c r="D836" s="219" t="s">
        <v>248</v>
      </c>
      <c r="E836" s="219" t="s">
        <v>463</v>
      </c>
      <c r="F836" s="220"/>
      <c r="G836" s="167">
        <f t="shared" ref="G836:H838" si="229">G837</f>
        <v>2241.1</v>
      </c>
      <c r="H836" s="167">
        <f t="shared" si="229"/>
        <v>0</v>
      </c>
      <c r="I836" s="317">
        <f t="shared" si="228"/>
        <v>0</v>
      </c>
    </row>
    <row r="837" s="186" customFormat="1" spans="1:9">
      <c r="A837" s="162" t="s">
        <v>255</v>
      </c>
      <c r="B837" s="219" t="s">
        <v>788</v>
      </c>
      <c r="C837" s="219" t="s">
        <v>286</v>
      </c>
      <c r="D837" s="219" t="s">
        <v>248</v>
      </c>
      <c r="E837" s="219" t="s">
        <v>463</v>
      </c>
      <c r="F837" s="220">
        <v>200</v>
      </c>
      <c r="G837" s="167">
        <f t="shared" si="229"/>
        <v>2241.1</v>
      </c>
      <c r="H837" s="167">
        <f t="shared" si="229"/>
        <v>0</v>
      </c>
      <c r="I837" s="317">
        <f t="shared" si="228"/>
        <v>0</v>
      </c>
    </row>
    <row r="838" s="186" customFormat="1" spans="1:9">
      <c r="A838" s="162" t="s">
        <v>256</v>
      </c>
      <c r="B838" s="219" t="s">
        <v>788</v>
      </c>
      <c r="C838" s="219" t="s">
        <v>286</v>
      </c>
      <c r="D838" s="219" t="s">
        <v>248</v>
      </c>
      <c r="E838" s="219" t="s">
        <v>463</v>
      </c>
      <c r="F838" s="220">
        <v>240</v>
      </c>
      <c r="G838" s="167">
        <f t="shared" si="229"/>
        <v>2241.1</v>
      </c>
      <c r="H838" s="167">
        <f t="shared" si="229"/>
        <v>0</v>
      </c>
      <c r="I838" s="317">
        <f t="shared" si="228"/>
        <v>0</v>
      </c>
    </row>
    <row r="839" s="186" customFormat="1" spans="1:9">
      <c r="A839" s="228" t="s">
        <v>258</v>
      </c>
      <c r="B839" s="219" t="s">
        <v>788</v>
      </c>
      <c r="C839" s="219" t="s">
        <v>286</v>
      </c>
      <c r="D839" s="219" t="s">
        <v>248</v>
      </c>
      <c r="E839" s="219" t="s">
        <v>463</v>
      </c>
      <c r="F839" s="220">
        <v>244</v>
      </c>
      <c r="G839" s="167">
        <v>2241.1</v>
      </c>
      <c r="H839" s="314"/>
      <c r="I839" s="317">
        <f t="shared" si="228"/>
        <v>0</v>
      </c>
    </row>
    <row r="840" s="186" customFormat="1" ht="21" spans="1:9">
      <c r="A840" s="263" t="s">
        <v>457</v>
      </c>
      <c r="B840" s="214" t="s">
        <v>788</v>
      </c>
      <c r="C840" s="214" t="s">
        <v>286</v>
      </c>
      <c r="D840" s="214" t="s">
        <v>248</v>
      </c>
      <c r="E840" s="214" t="s">
        <v>465</v>
      </c>
      <c r="F840" s="231"/>
      <c r="G840" s="172">
        <f t="shared" ref="G840:H843" si="230">G841</f>
        <v>4780.8</v>
      </c>
      <c r="H840" s="172">
        <f t="shared" si="230"/>
        <v>0</v>
      </c>
      <c r="I840" s="317">
        <f t="shared" si="228"/>
        <v>0</v>
      </c>
    </row>
    <row r="841" s="186" customFormat="1" spans="1:9">
      <c r="A841" s="162" t="s">
        <v>466</v>
      </c>
      <c r="B841" s="219" t="s">
        <v>788</v>
      </c>
      <c r="C841" s="219" t="s">
        <v>286</v>
      </c>
      <c r="D841" s="219" t="s">
        <v>248</v>
      </c>
      <c r="E841" s="219" t="s">
        <v>467</v>
      </c>
      <c r="F841" s="220"/>
      <c r="G841" s="167">
        <f t="shared" si="230"/>
        <v>4780.8</v>
      </c>
      <c r="H841" s="167">
        <f t="shared" si="230"/>
        <v>0</v>
      </c>
      <c r="I841" s="317">
        <f t="shared" si="228"/>
        <v>0</v>
      </c>
    </row>
    <row r="842" s="186" customFormat="1" spans="1:9">
      <c r="A842" s="162" t="s">
        <v>255</v>
      </c>
      <c r="B842" s="219" t="s">
        <v>788</v>
      </c>
      <c r="C842" s="219" t="s">
        <v>286</v>
      </c>
      <c r="D842" s="219" t="s">
        <v>248</v>
      </c>
      <c r="E842" s="219" t="s">
        <v>467</v>
      </c>
      <c r="F842" s="220" t="s">
        <v>279</v>
      </c>
      <c r="G842" s="167">
        <f t="shared" si="230"/>
        <v>4780.8</v>
      </c>
      <c r="H842" s="167">
        <f t="shared" si="230"/>
        <v>0</v>
      </c>
      <c r="I842" s="317">
        <f t="shared" si="228"/>
        <v>0</v>
      </c>
    </row>
    <row r="843" s="186" customFormat="1" spans="1:9">
      <c r="A843" s="162" t="s">
        <v>256</v>
      </c>
      <c r="B843" s="219" t="s">
        <v>788</v>
      </c>
      <c r="C843" s="219" t="s">
        <v>286</v>
      </c>
      <c r="D843" s="219" t="s">
        <v>248</v>
      </c>
      <c r="E843" s="219" t="s">
        <v>467</v>
      </c>
      <c r="F843" s="220" t="s">
        <v>280</v>
      </c>
      <c r="G843" s="167">
        <f t="shared" si="230"/>
        <v>4780.8</v>
      </c>
      <c r="H843" s="167">
        <f t="shared" si="230"/>
        <v>0</v>
      </c>
      <c r="I843" s="317">
        <f t="shared" si="228"/>
        <v>0</v>
      </c>
    </row>
    <row r="844" s="186" customFormat="1" spans="1:9">
      <c r="A844" s="228" t="s">
        <v>258</v>
      </c>
      <c r="B844" s="219" t="s">
        <v>788</v>
      </c>
      <c r="C844" s="219" t="s">
        <v>286</v>
      </c>
      <c r="D844" s="219" t="s">
        <v>248</v>
      </c>
      <c r="E844" s="219" t="s">
        <v>467</v>
      </c>
      <c r="F844" s="220" t="s">
        <v>259</v>
      </c>
      <c r="G844" s="167">
        <f>4420+360.8</f>
        <v>4780.8</v>
      </c>
      <c r="H844" s="314"/>
      <c r="I844" s="317">
        <f t="shared" si="228"/>
        <v>0</v>
      </c>
    </row>
    <row r="845" s="193" customFormat="1" spans="1:9">
      <c r="A845" s="221" t="s">
        <v>797</v>
      </c>
      <c r="B845" s="214" t="s">
        <v>788</v>
      </c>
      <c r="C845" s="214" t="s">
        <v>290</v>
      </c>
      <c r="D845" s="214"/>
      <c r="E845" s="214"/>
      <c r="F845" s="231"/>
      <c r="G845" s="172">
        <f>G846</f>
        <v>2480</v>
      </c>
      <c r="H845" s="314"/>
      <c r="I845" s="317">
        <f t="shared" si="228"/>
        <v>0</v>
      </c>
    </row>
    <row r="846" s="186" customFormat="1" spans="1:9">
      <c r="A846" s="221" t="s">
        <v>468</v>
      </c>
      <c r="B846" s="214" t="s">
        <v>788</v>
      </c>
      <c r="C846" s="214" t="s">
        <v>290</v>
      </c>
      <c r="D846" s="214" t="s">
        <v>248</v>
      </c>
      <c r="E846" s="214"/>
      <c r="F846" s="231"/>
      <c r="G846" s="172">
        <f>G847</f>
        <v>2480</v>
      </c>
      <c r="H846" s="172">
        <f>H848</f>
        <v>0</v>
      </c>
      <c r="I846" s="326">
        <f t="shared" si="228"/>
        <v>0</v>
      </c>
    </row>
    <row r="847" s="186" customFormat="1" ht="21" spans="1:9">
      <c r="A847" s="263" t="s">
        <v>457</v>
      </c>
      <c r="B847" s="214" t="s">
        <v>788</v>
      </c>
      <c r="C847" s="214" t="s">
        <v>290</v>
      </c>
      <c r="D847" s="214" t="s">
        <v>248</v>
      </c>
      <c r="E847" s="214" t="s">
        <v>465</v>
      </c>
      <c r="F847" s="231"/>
      <c r="G847" s="172">
        <f>G848</f>
        <v>2480</v>
      </c>
      <c r="H847" s="172"/>
      <c r="I847" s="326"/>
    </row>
    <row r="848" s="186" customFormat="1" spans="1:9">
      <c r="A848" s="228" t="s">
        <v>469</v>
      </c>
      <c r="B848" s="219" t="s">
        <v>788</v>
      </c>
      <c r="C848" s="219" t="s">
        <v>290</v>
      </c>
      <c r="D848" s="219" t="s">
        <v>248</v>
      </c>
      <c r="E848" s="219" t="s">
        <v>470</v>
      </c>
      <c r="F848" s="220"/>
      <c r="G848" s="167">
        <f t="shared" ref="G848:H850" si="231">G849</f>
        <v>2480</v>
      </c>
      <c r="H848" s="167">
        <f t="shared" si="231"/>
        <v>0</v>
      </c>
      <c r="I848" s="317">
        <f t="shared" si="228"/>
        <v>0</v>
      </c>
    </row>
    <row r="849" s="186" customFormat="1" spans="1:9">
      <c r="A849" s="162" t="s">
        <v>255</v>
      </c>
      <c r="B849" s="219" t="s">
        <v>788</v>
      </c>
      <c r="C849" s="219" t="s">
        <v>290</v>
      </c>
      <c r="D849" s="219" t="s">
        <v>248</v>
      </c>
      <c r="E849" s="219" t="s">
        <v>470</v>
      </c>
      <c r="F849" s="220">
        <v>200</v>
      </c>
      <c r="G849" s="167">
        <f t="shared" si="231"/>
        <v>2480</v>
      </c>
      <c r="H849" s="167">
        <f t="shared" si="231"/>
        <v>0</v>
      </c>
      <c r="I849" s="317">
        <f t="shared" si="228"/>
        <v>0</v>
      </c>
    </row>
    <row r="850" s="186" customFormat="1" spans="1:9">
      <c r="A850" s="162" t="s">
        <v>256</v>
      </c>
      <c r="B850" s="219" t="s">
        <v>788</v>
      </c>
      <c r="C850" s="219" t="s">
        <v>290</v>
      </c>
      <c r="D850" s="219" t="s">
        <v>248</v>
      </c>
      <c r="E850" s="219" t="s">
        <v>470</v>
      </c>
      <c r="F850" s="220">
        <v>240</v>
      </c>
      <c r="G850" s="167">
        <f t="shared" si="231"/>
        <v>2480</v>
      </c>
      <c r="H850" s="167">
        <f t="shared" si="231"/>
        <v>0</v>
      </c>
      <c r="I850" s="317">
        <f t="shared" si="228"/>
        <v>0</v>
      </c>
    </row>
    <row r="851" s="186" customFormat="1" spans="1:9">
      <c r="A851" s="228" t="s">
        <v>258</v>
      </c>
      <c r="B851" s="219" t="s">
        <v>788</v>
      </c>
      <c r="C851" s="219" t="s">
        <v>290</v>
      </c>
      <c r="D851" s="219" t="s">
        <v>248</v>
      </c>
      <c r="E851" s="219" t="s">
        <v>470</v>
      </c>
      <c r="F851" s="220">
        <v>244</v>
      </c>
      <c r="G851" s="167">
        <v>2480</v>
      </c>
      <c r="H851" s="314"/>
      <c r="I851" s="317">
        <f t="shared" si="228"/>
        <v>0</v>
      </c>
    </row>
    <row r="852" s="186" customFormat="1" spans="1:9">
      <c r="A852" s="207" t="s">
        <v>471</v>
      </c>
      <c r="B852" s="214" t="s">
        <v>788</v>
      </c>
      <c r="C852" s="214" t="s">
        <v>307</v>
      </c>
      <c r="D852" s="214"/>
      <c r="E852" s="214"/>
      <c r="F852" s="231"/>
      <c r="G852" s="172">
        <f>G853+G859</f>
        <v>1412</v>
      </c>
      <c r="H852" s="172">
        <f>H853+H859</f>
        <v>0</v>
      </c>
      <c r="I852" s="317">
        <f t="shared" si="228"/>
        <v>0</v>
      </c>
    </row>
    <row r="853" s="186" customFormat="1" spans="1:9">
      <c r="A853" s="155" t="s">
        <v>549</v>
      </c>
      <c r="B853" s="217" t="s">
        <v>788</v>
      </c>
      <c r="C853" s="217" t="s">
        <v>307</v>
      </c>
      <c r="D853" s="217" t="s">
        <v>307</v>
      </c>
      <c r="E853" s="217" t="s">
        <v>225</v>
      </c>
      <c r="F853" s="218" t="s">
        <v>226</v>
      </c>
      <c r="G853" s="166">
        <f t="shared" ref="G853:H857" si="232">G854</f>
        <v>200</v>
      </c>
      <c r="H853" s="166">
        <f t="shared" si="232"/>
        <v>0</v>
      </c>
      <c r="I853" s="317">
        <f t="shared" si="228"/>
        <v>0</v>
      </c>
    </row>
    <row r="854" s="186" customFormat="1" ht="21" spans="1:9">
      <c r="A854" s="207" t="s">
        <v>798</v>
      </c>
      <c r="B854" s="214" t="s">
        <v>788</v>
      </c>
      <c r="C854" s="214" t="s">
        <v>307</v>
      </c>
      <c r="D854" s="214" t="s">
        <v>307</v>
      </c>
      <c r="E854" s="214" t="s">
        <v>557</v>
      </c>
      <c r="F854" s="231"/>
      <c r="G854" s="172">
        <f t="shared" si="232"/>
        <v>200</v>
      </c>
      <c r="H854" s="172">
        <f t="shared" si="232"/>
        <v>0</v>
      </c>
      <c r="I854" s="317">
        <f t="shared" si="228"/>
        <v>0</v>
      </c>
    </row>
    <row r="855" spans="1:9">
      <c r="A855" s="157" t="s">
        <v>558</v>
      </c>
      <c r="B855" s="219" t="s">
        <v>788</v>
      </c>
      <c r="C855" s="219" t="s">
        <v>307</v>
      </c>
      <c r="D855" s="219" t="s">
        <v>307</v>
      </c>
      <c r="E855" s="219" t="s">
        <v>559</v>
      </c>
      <c r="F855" s="220"/>
      <c r="G855" s="167">
        <f t="shared" si="232"/>
        <v>200</v>
      </c>
      <c r="H855" s="167">
        <f t="shared" si="232"/>
        <v>0</v>
      </c>
      <c r="I855" s="317">
        <f t="shared" si="228"/>
        <v>0</v>
      </c>
    </row>
    <row r="856" spans="1:9">
      <c r="A856" s="162" t="s">
        <v>255</v>
      </c>
      <c r="B856" s="219" t="s">
        <v>788</v>
      </c>
      <c r="C856" s="219" t="s">
        <v>307</v>
      </c>
      <c r="D856" s="219" t="s">
        <v>307</v>
      </c>
      <c r="E856" s="219" t="s">
        <v>559</v>
      </c>
      <c r="F856" s="220">
        <v>200</v>
      </c>
      <c r="G856" s="167">
        <f t="shared" si="232"/>
        <v>200</v>
      </c>
      <c r="H856" s="167">
        <f t="shared" si="232"/>
        <v>0</v>
      </c>
      <c r="I856" s="317">
        <f t="shared" si="228"/>
        <v>0</v>
      </c>
    </row>
    <row r="857" spans="1:9">
      <c r="A857" s="162" t="s">
        <v>256</v>
      </c>
      <c r="B857" s="219" t="s">
        <v>788</v>
      </c>
      <c r="C857" s="219" t="s">
        <v>307</v>
      </c>
      <c r="D857" s="219" t="s">
        <v>307</v>
      </c>
      <c r="E857" s="219" t="s">
        <v>559</v>
      </c>
      <c r="F857" s="220">
        <v>240</v>
      </c>
      <c r="G857" s="167">
        <f t="shared" si="232"/>
        <v>200</v>
      </c>
      <c r="H857" s="167">
        <f t="shared" si="232"/>
        <v>0</v>
      </c>
      <c r="I857" s="317">
        <f t="shared" si="228"/>
        <v>0</v>
      </c>
    </row>
    <row r="858" spans="1:9">
      <c r="A858" s="228" t="s">
        <v>258</v>
      </c>
      <c r="B858" s="219" t="s">
        <v>788</v>
      </c>
      <c r="C858" s="219" t="s">
        <v>307</v>
      </c>
      <c r="D858" s="219" t="s">
        <v>307</v>
      </c>
      <c r="E858" s="219" t="s">
        <v>559</v>
      </c>
      <c r="F858" s="220">
        <v>244</v>
      </c>
      <c r="G858" s="167">
        <v>200</v>
      </c>
      <c r="H858" s="314"/>
      <c r="I858" s="317">
        <f t="shared" si="228"/>
        <v>0</v>
      </c>
    </row>
    <row r="859" spans="1:9">
      <c r="A859" s="155" t="s">
        <v>560</v>
      </c>
      <c r="B859" s="217" t="s">
        <v>788</v>
      </c>
      <c r="C859" s="217" t="s">
        <v>307</v>
      </c>
      <c r="D859" s="217" t="s">
        <v>348</v>
      </c>
      <c r="E859" s="217" t="s">
        <v>225</v>
      </c>
      <c r="F859" s="218" t="s">
        <v>226</v>
      </c>
      <c r="G859" s="166">
        <f>G860</f>
        <v>1212</v>
      </c>
      <c r="H859" s="166">
        <f>H860</f>
        <v>0</v>
      </c>
      <c r="I859" s="317">
        <f t="shared" si="228"/>
        <v>0</v>
      </c>
    </row>
    <row r="860" ht="22.5" spans="1:9">
      <c r="A860" s="252" t="s">
        <v>576</v>
      </c>
      <c r="B860" s="219" t="s">
        <v>788</v>
      </c>
      <c r="C860" s="220" t="s">
        <v>307</v>
      </c>
      <c r="D860" s="220" t="s">
        <v>348</v>
      </c>
      <c r="E860" s="219" t="s">
        <v>577</v>
      </c>
      <c r="F860" s="220" t="s">
        <v>226</v>
      </c>
      <c r="G860" s="167">
        <f>G861+G865</f>
        <v>1212</v>
      </c>
      <c r="H860" s="167">
        <f t="shared" ref="H860" si="233">H861+H865</f>
        <v>0</v>
      </c>
      <c r="I860" s="317">
        <f t="shared" si="228"/>
        <v>0</v>
      </c>
    </row>
    <row r="861" s="185" customFormat="1" ht="33.75" spans="1:9">
      <c r="A861" s="162" t="s">
        <v>233</v>
      </c>
      <c r="B861" s="229" t="s">
        <v>788</v>
      </c>
      <c r="C861" s="220" t="s">
        <v>307</v>
      </c>
      <c r="D861" s="220" t="s">
        <v>348</v>
      </c>
      <c r="E861" s="219" t="s">
        <v>577</v>
      </c>
      <c r="F861" s="258">
        <v>100</v>
      </c>
      <c r="G861" s="242">
        <f t="shared" ref="G861:H861" si="234">G862</f>
        <v>1078.837</v>
      </c>
      <c r="H861" s="242">
        <f t="shared" si="234"/>
        <v>0</v>
      </c>
      <c r="I861" s="317">
        <f t="shared" si="228"/>
        <v>0</v>
      </c>
    </row>
    <row r="862" s="185" customFormat="1" ht="12" spans="1:9">
      <c r="A862" s="162" t="s">
        <v>235</v>
      </c>
      <c r="B862" s="229" t="s">
        <v>788</v>
      </c>
      <c r="C862" s="220" t="s">
        <v>307</v>
      </c>
      <c r="D862" s="220" t="s">
        <v>348</v>
      </c>
      <c r="E862" s="219" t="s">
        <v>577</v>
      </c>
      <c r="F862" s="258">
        <v>120</v>
      </c>
      <c r="G862" s="242">
        <f t="shared" ref="G862:H862" si="235">G863+G864</f>
        <v>1078.837</v>
      </c>
      <c r="H862" s="242">
        <f t="shared" si="235"/>
        <v>0</v>
      </c>
      <c r="I862" s="317">
        <f t="shared" si="228"/>
        <v>0</v>
      </c>
    </row>
    <row r="863" s="185" customFormat="1" ht="12" spans="1:9">
      <c r="A863" s="170" t="s">
        <v>237</v>
      </c>
      <c r="B863" s="229" t="s">
        <v>788</v>
      </c>
      <c r="C863" s="220" t="s">
        <v>307</v>
      </c>
      <c r="D863" s="220" t="s">
        <v>348</v>
      </c>
      <c r="E863" s="219" t="s">
        <v>577</v>
      </c>
      <c r="F863" s="258">
        <v>121</v>
      </c>
      <c r="G863" s="167">
        <v>828.6</v>
      </c>
      <c r="H863" s="319"/>
      <c r="I863" s="317">
        <f t="shared" si="228"/>
        <v>0</v>
      </c>
    </row>
    <row r="864" s="185" customFormat="1" ht="22.5" spans="1:9">
      <c r="A864" s="170" t="s">
        <v>239</v>
      </c>
      <c r="B864" s="219" t="s">
        <v>788</v>
      </c>
      <c r="C864" s="220" t="s">
        <v>307</v>
      </c>
      <c r="D864" s="220" t="s">
        <v>348</v>
      </c>
      <c r="E864" s="219" t="s">
        <v>577</v>
      </c>
      <c r="F864" s="220">
        <v>129</v>
      </c>
      <c r="G864" s="167">
        <v>250.237</v>
      </c>
      <c r="H864" s="314"/>
      <c r="I864" s="317">
        <f t="shared" si="228"/>
        <v>0</v>
      </c>
    </row>
    <row r="865" spans="1:9">
      <c r="A865" s="162" t="s">
        <v>255</v>
      </c>
      <c r="B865" s="219" t="s">
        <v>788</v>
      </c>
      <c r="C865" s="220" t="s">
        <v>307</v>
      </c>
      <c r="D865" s="220" t="s">
        <v>348</v>
      </c>
      <c r="E865" s="219" t="s">
        <v>577</v>
      </c>
      <c r="F865" s="220" t="s">
        <v>279</v>
      </c>
      <c r="G865" s="167">
        <f>G866</f>
        <v>133.163</v>
      </c>
      <c r="H865" s="167">
        <f t="shared" ref="H865" si="236">H866</f>
        <v>0</v>
      </c>
      <c r="I865" s="317">
        <f t="shared" si="228"/>
        <v>0</v>
      </c>
    </row>
    <row r="866" spans="1:9">
      <c r="A866" s="162" t="s">
        <v>256</v>
      </c>
      <c r="B866" s="219" t="s">
        <v>788</v>
      </c>
      <c r="C866" s="220" t="s">
        <v>307</v>
      </c>
      <c r="D866" s="220" t="s">
        <v>348</v>
      </c>
      <c r="E866" s="219" t="s">
        <v>577</v>
      </c>
      <c r="F866" s="220" t="s">
        <v>280</v>
      </c>
      <c r="G866" s="167">
        <f>G867+G868</f>
        <v>133.163</v>
      </c>
      <c r="H866" s="167">
        <f>H868</f>
        <v>0</v>
      </c>
      <c r="I866" s="317">
        <f t="shared" si="228"/>
        <v>0</v>
      </c>
    </row>
    <row r="867" spans="1:9">
      <c r="A867" s="228" t="s">
        <v>257</v>
      </c>
      <c r="B867" s="219" t="s">
        <v>788</v>
      </c>
      <c r="C867" s="220" t="s">
        <v>307</v>
      </c>
      <c r="D867" s="220" t="s">
        <v>348</v>
      </c>
      <c r="E867" s="219" t="s">
        <v>577</v>
      </c>
      <c r="F867" s="220">
        <v>242</v>
      </c>
      <c r="G867" s="167">
        <v>50</v>
      </c>
      <c r="H867" s="167"/>
      <c r="I867" s="317"/>
    </row>
    <row r="868" spans="1:9">
      <c r="A868" s="228" t="s">
        <v>258</v>
      </c>
      <c r="B868" s="219" t="s">
        <v>788</v>
      </c>
      <c r="C868" s="220" t="s">
        <v>307</v>
      </c>
      <c r="D868" s="220" t="s">
        <v>348</v>
      </c>
      <c r="E868" s="219" t="s">
        <v>577</v>
      </c>
      <c r="F868" s="220" t="s">
        <v>259</v>
      </c>
      <c r="G868" s="167">
        <v>83.163</v>
      </c>
      <c r="H868" s="314"/>
      <c r="I868" s="317">
        <f t="shared" si="228"/>
        <v>0</v>
      </c>
    </row>
    <row r="869" spans="1:9">
      <c r="A869" s="207" t="s">
        <v>603</v>
      </c>
      <c r="B869" s="214" t="s">
        <v>788</v>
      </c>
      <c r="C869" s="231" t="s">
        <v>579</v>
      </c>
      <c r="D869" s="214"/>
      <c r="E869" s="214"/>
      <c r="F869" s="231"/>
      <c r="G869" s="172">
        <f t="shared" ref="G869:H872" si="237">G870</f>
        <v>700</v>
      </c>
      <c r="H869" s="172">
        <f t="shared" si="237"/>
        <v>0</v>
      </c>
      <c r="I869" s="317">
        <f t="shared" si="228"/>
        <v>0</v>
      </c>
    </row>
    <row r="870" spans="1:9">
      <c r="A870" s="155" t="s">
        <v>613</v>
      </c>
      <c r="B870" s="217" t="s">
        <v>788</v>
      </c>
      <c r="C870" s="218" t="s">
        <v>579</v>
      </c>
      <c r="D870" s="217" t="s">
        <v>267</v>
      </c>
      <c r="E870" s="217" t="s">
        <v>799</v>
      </c>
      <c r="F870" s="218"/>
      <c r="G870" s="166">
        <f t="shared" si="237"/>
        <v>700</v>
      </c>
      <c r="H870" s="166">
        <f t="shared" si="237"/>
        <v>0</v>
      </c>
      <c r="I870" s="317">
        <f t="shared" si="228"/>
        <v>0</v>
      </c>
    </row>
    <row r="871" spans="1:9">
      <c r="A871" s="162" t="s">
        <v>255</v>
      </c>
      <c r="B871" s="219" t="s">
        <v>788</v>
      </c>
      <c r="C871" s="220" t="s">
        <v>579</v>
      </c>
      <c r="D871" s="219" t="s">
        <v>267</v>
      </c>
      <c r="E871" s="219" t="s">
        <v>614</v>
      </c>
      <c r="F871" s="220" t="s">
        <v>279</v>
      </c>
      <c r="G871" s="167">
        <f t="shared" si="237"/>
        <v>700</v>
      </c>
      <c r="H871" s="167">
        <f t="shared" si="237"/>
        <v>0</v>
      </c>
      <c r="I871" s="317">
        <f t="shared" si="228"/>
        <v>0</v>
      </c>
    </row>
    <row r="872" spans="1:9">
      <c r="A872" s="162" t="s">
        <v>256</v>
      </c>
      <c r="B872" s="219" t="s">
        <v>788</v>
      </c>
      <c r="C872" s="220" t="s">
        <v>579</v>
      </c>
      <c r="D872" s="219" t="s">
        <v>267</v>
      </c>
      <c r="E872" s="219" t="s">
        <v>614</v>
      </c>
      <c r="F872" s="220" t="s">
        <v>280</v>
      </c>
      <c r="G872" s="167">
        <f t="shared" si="237"/>
        <v>700</v>
      </c>
      <c r="H872" s="167">
        <f t="shared" si="237"/>
        <v>0</v>
      </c>
      <c r="I872" s="317">
        <f t="shared" si="228"/>
        <v>0</v>
      </c>
    </row>
    <row r="873" spans="1:9">
      <c r="A873" s="228" t="s">
        <v>258</v>
      </c>
      <c r="B873" s="219" t="s">
        <v>788</v>
      </c>
      <c r="C873" s="220" t="s">
        <v>579</v>
      </c>
      <c r="D873" s="219" t="s">
        <v>267</v>
      </c>
      <c r="E873" s="219" t="s">
        <v>614</v>
      </c>
      <c r="F873" s="220" t="s">
        <v>259</v>
      </c>
      <c r="G873" s="167">
        <v>700</v>
      </c>
      <c r="H873" s="314"/>
      <c r="I873" s="317">
        <f t="shared" si="228"/>
        <v>0</v>
      </c>
    </row>
    <row r="874" spans="1:9">
      <c r="A874" s="207" t="s">
        <v>615</v>
      </c>
      <c r="B874" s="214" t="s">
        <v>788</v>
      </c>
      <c r="C874" s="231" t="s">
        <v>348</v>
      </c>
      <c r="D874" s="214" t="s">
        <v>224</v>
      </c>
      <c r="E874" s="214" t="s">
        <v>225</v>
      </c>
      <c r="F874" s="231" t="s">
        <v>226</v>
      </c>
      <c r="G874" s="172">
        <f t="shared" ref="G874:H883" si="238">G875</f>
        <v>360</v>
      </c>
      <c r="H874" s="172">
        <f t="shared" si="238"/>
        <v>0</v>
      </c>
      <c r="I874" s="317">
        <f t="shared" si="228"/>
        <v>0</v>
      </c>
    </row>
    <row r="875" spans="1:9">
      <c r="A875" s="155" t="s">
        <v>616</v>
      </c>
      <c r="B875" s="217" t="s">
        <v>788</v>
      </c>
      <c r="C875" s="218" t="s">
        <v>348</v>
      </c>
      <c r="D875" s="217" t="s">
        <v>348</v>
      </c>
      <c r="E875" s="217" t="s">
        <v>225</v>
      </c>
      <c r="F875" s="218" t="s">
        <v>226</v>
      </c>
      <c r="G875" s="166">
        <f>G876</f>
        <v>360</v>
      </c>
      <c r="H875" s="166">
        <f>H876</f>
        <v>0</v>
      </c>
      <c r="I875" s="317">
        <f t="shared" si="228"/>
        <v>0</v>
      </c>
    </row>
    <row r="876" ht="21" spans="1:9">
      <c r="A876" s="263" t="s">
        <v>800</v>
      </c>
      <c r="B876" s="214" t="s">
        <v>788</v>
      </c>
      <c r="C876" s="231" t="s">
        <v>348</v>
      </c>
      <c r="D876" s="214" t="s">
        <v>348</v>
      </c>
      <c r="E876" s="214" t="s">
        <v>618</v>
      </c>
      <c r="F876" s="231"/>
      <c r="G876" s="172">
        <f>G877+G881</f>
        <v>360</v>
      </c>
      <c r="H876" s="172">
        <f>H877+H881</f>
        <v>0</v>
      </c>
      <c r="I876" s="317">
        <f t="shared" si="228"/>
        <v>0</v>
      </c>
    </row>
    <row r="877" ht="22.5" spans="1:9">
      <c r="A877" s="170" t="s">
        <v>619</v>
      </c>
      <c r="B877" s="219" t="s">
        <v>788</v>
      </c>
      <c r="C877" s="220" t="s">
        <v>348</v>
      </c>
      <c r="D877" s="219" t="s">
        <v>348</v>
      </c>
      <c r="E877" s="219" t="s">
        <v>620</v>
      </c>
      <c r="F877" s="220"/>
      <c r="G877" s="167">
        <f t="shared" si="238"/>
        <v>360</v>
      </c>
      <c r="H877" s="167">
        <f t="shared" si="238"/>
        <v>0</v>
      </c>
      <c r="I877" s="317">
        <f t="shared" si="228"/>
        <v>0</v>
      </c>
    </row>
    <row r="878" s="186" customFormat="1" spans="1:9">
      <c r="A878" s="162" t="s">
        <v>255</v>
      </c>
      <c r="B878" s="219" t="s">
        <v>788</v>
      </c>
      <c r="C878" s="220" t="s">
        <v>348</v>
      </c>
      <c r="D878" s="219" t="s">
        <v>348</v>
      </c>
      <c r="E878" s="219" t="s">
        <v>620</v>
      </c>
      <c r="F878" s="220" t="s">
        <v>279</v>
      </c>
      <c r="G878" s="167">
        <f t="shared" si="238"/>
        <v>360</v>
      </c>
      <c r="H878" s="167">
        <f t="shared" si="238"/>
        <v>0</v>
      </c>
      <c r="I878" s="317">
        <f t="shared" si="228"/>
        <v>0</v>
      </c>
    </row>
    <row r="879" s="186" customFormat="1" spans="1:9">
      <c r="A879" s="162" t="s">
        <v>256</v>
      </c>
      <c r="B879" s="219" t="s">
        <v>788</v>
      </c>
      <c r="C879" s="220" t="s">
        <v>348</v>
      </c>
      <c r="D879" s="219" t="s">
        <v>348</v>
      </c>
      <c r="E879" s="219" t="s">
        <v>620</v>
      </c>
      <c r="F879" s="220" t="s">
        <v>280</v>
      </c>
      <c r="G879" s="167">
        <f t="shared" si="238"/>
        <v>360</v>
      </c>
      <c r="H879" s="167">
        <f t="shared" si="238"/>
        <v>0</v>
      </c>
      <c r="I879" s="317">
        <f t="shared" si="228"/>
        <v>0</v>
      </c>
    </row>
    <row r="880" s="186" customFormat="1" spans="1:9">
      <c r="A880" s="228" t="s">
        <v>258</v>
      </c>
      <c r="B880" s="219" t="s">
        <v>788</v>
      </c>
      <c r="C880" s="220" t="s">
        <v>348</v>
      </c>
      <c r="D880" s="219" t="s">
        <v>348</v>
      </c>
      <c r="E880" s="219" t="s">
        <v>620</v>
      </c>
      <c r="F880" s="220" t="s">
        <v>259</v>
      </c>
      <c r="G880" s="167">
        <v>360</v>
      </c>
      <c r="H880" s="314"/>
      <c r="I880" s="317">
        <f t="shared" si="228"/>
        <v>0</v>
      </c>
    </row>
    <row r="881" spans="1:9">
      <c r="A881" s="170" t="s">
        <v>801</v>
      </c>
      <c r="B881" s="219" t="s">
        <v>788</v>
      </c>
      <c r="C881" s="220" t="s">
        <v>348</v>
      </c>
      <c r="D881" s="219" t="s">
        <v>348</v>
      </c>
      <c r="E881" s="219" t="s">
        <v>622</v>
      </c>
      <c r="F881" s="220"/>
      <c r="G881" s="167">
        <f t="shared" ref="G881:H881" si="239">G882</f>
        <v>0</v>
      </c>
      <c r="H881" s="167">
        <f t="shared" si="239"/>
        <v>0</v>
      </c>
      <c r="I881" s="317" t="e">
        <f t="shared" si="228"/>
        <v>#DIV/0!</v>
      </c>
    </row>
    <row r="882" spans="1:9">
      <c r="A882" s="230" t="s">
        <v>242</v>
      </c>
      <c r="B882" s="219" t="s">
        <v>788</v>
      </c>
      <c r="C882" s="220" t="s">
        <v>348</v>
      </c>
      <c r="D882" s="219" t="s">
        <v>348</v>
      </c>
      <c r="E882" s="219" t="s">
        <v>622</v>
      </c>
      <c r="F882" s="220">
        <v>300</v>
      </c>
      <c r="G882" s="167">
        <f t="shared" si="238"/>
        <v>0</v>
      </c>
      <c r="H882" s="167">
        <f t="shared" si="238"/>
        <v>0</v>
      </c>
      <c r="I882" s="317" t="e">
        <f t="shared" si="228"/>
        <v>#DIV/0!</v>
      </c>
    </row>
    <row r="883" spans="1:9">
      <c r="A883" s="230" t="s">
        <v>623</v>
      </c>
      <c r="B883" s="219" t="s">
        <v>788</v>
      </c>
      <c r="C883" s="220" t="s">
        <v>348</v>
      </c>
      <c r="D883" s="219" t="s">
        <v>348</v>
      </c>
      <c r="E883" s="219" t="s">
        <v>622</v>
      </c>
      <c r="F883" s="220">
        <v>320</v>
      </c>
      <c r="G883" s="167">
        <f t="shared" si="238"/>
        <v>0</v>
      </c>
      <c r="H883" s="167">
        <f t="shared" si="238"/>
        <v>0</v>
      </c>
      <c r="I883" s="317" t="e">
        <f t="shared" si="228"/>
        <v>#DIV/0!</v>
      </c>
    </row>
    <row r="884" ht="22.5" spans="1:9">
      <c r="A884" s="230" t="s">
        <v>244</v>
      </c>
      <c r="B884" s="219" t="s">
        <v>788</v>
      </c>
      <c r="C884" s="220" t="s">
        <v>348</v>
      </c>
      <c r="D884" s="219" t="s">
        <v>348</v>
      </c>
      <c r="E884" s="219" t="s">
        <v>622</v>
      </c>
      <c r="F884" s="220">
        <v>321</v>
      </c>
      <c r="G884" s="167"/>
      <c r="H884" s="314"/>
      <c r="I884" s="317" t="e">
        <f t="shared" si="228"/>
        <v>#DIV/0!</v>
      </c>
    </row>
    <row r="885" spans="1:9">
      <c r="A885" s="207" t="s">
        <v>624</v>
      </c>
      <c r="B885" s="214" t="s">
        <v>788</v>
      </c>
      <c r="C885" s="231">
        <v>10</v>
      </c>
      <c r="D885" s="214"/>
      <c r="E885" s="214"/>
      <c r="F885" s="231"/>
      <c r="G885" s="172">
        <f>G886+G932+G925</f>
        <v>5664.3</v>
      </c>
      <c r="H885" s="172">
        <f>H886+H932+H925</f>
        <v>0</v>
      </c>
      <c r="I885" s="317">
        <f t="shared" si="228"/>
        <v>0</v>
      </c>
    </row>
    <row r="886" spans="1:9">
      <c r="A886" s="155" t="s">
        <v>802</v>
      </c>
      <c r="B886" s="217" t="s">
        <v>788</v>
      </c>
      <c r="C886" s="218">
        <v>10</v>
      </c>
      <c r="D886" s="217" t="s">
        <v>248</v>
      </c>
      <c r="E886" s="217"/>
      <c r="F886" s="218"/>
      <c r="G886" s="166">
        <f>G887+G892</f>
        <v>1080</v>
      </c>
      <c r="H886" s="166">
        <f>H887+H892</f>
        <v>0</v>
      </c>
      <c r="I886" s="317">
        <f t="shared" si="228"/>
        <v>0</v>
      </c>
    </row>
    <row r="887" ht="21" spans="1:9">
      <c r="A887" s="207" t="s">
        <v>381</v>
      </c>
      <c r="B887" s="214" t="s">
        <v>788</v>
      </c>
      <c r="C887" s="231">
        <v>10</v>
      </c>
      <c r="D887" s="214" t="s">
        <v>248</v>
      </c>
      <c r="E887" s="214" t="s">
        <v>382</v>
      </c>
      <c r="F887" s="231"/>
      <c r="G887" s="172">
        <f t="shared" ref="G887:H890" si="240">G888</f>
        <v>0</v>
      </c>
      <c r="H887" s="172">
        <f t="shared" si="240"/>
        <v>0</v>
      </c>
      <c r="I887" s="317" t="e">
        <f t="shared" si="228"/>
        <v>#DIV/0!</v>
      </c>
    </row>
    <row r="888" spans="1:9">
      <c r="A888" s="162" t="s">
        <v>667</v>
      </c>
      <c r="B888" s="219" t="s">
        <v>788</v>
      </c>
      <c r="C888" s="220">
        <v>10</v>
      </c>
      <c r="D888" s="219" t="s">
        <v>248</v>
      </c>
      <c r="E888" s="219" t="s">
        <v>668</v>
      </c>
      <c r="F888" s="220"/>
      <c r="G888" s="167">
        <f t="shared" si="240"/>
        <v>0</v>
      </c>
      <c r="H888" s="167">
        <f t="shared" si="240"/>
        <v>0</v>
      </c>
      <c r="I888" s="317" t="e">
        <f t="shared" si="228"/>
        <v>#DIV/0!</v>
      </c>
    </row>
    <row r="889" spans="1:9">
      <c r="A889" s="230" t="s">
        <v>242</v>
      </c>
      <c r="B889" s="219" t="s">
        <v>788</v>
      </c>
      <c r="C889" s="220">
        <v>10</v>
      </c>
      <c r="D889" s="219" t="s">
        <v>248</v>
      </c>
      <c r="E889" s="219" t="s">
        <v>668</v>
      </c>
      <c r="F889" s="220">
        <v>300</v>
      </c>
      <c r="G889" s="167">
        <f t="shared" si="240"/>
        <v>0</v>
      </c>
      <c r="H889" s="167">
        <f t="shared" si="240"/>
        <v>0</v>
      </c>
      <c r="I889" s="317" t="e">
        <f t="shared" si="228"/>
        <v>#DIV/0!</v>
      </c>
    </row>
    <row r="890" spans="1:9">
      <c r="A890" s="230" t="s">
        <v>623</v>
      </c>
      <c r="B890" s="219" t="s">
        <v>788</v>
      </c>
      <c r="C890" s="220">
        <v>10</v>
      </c>
      <c r="D890" s="219" t="s">
        <v>248</v>
      </c>
      <c r="E890" s="219" t="s">
        <v>668</v>
      </c>
      <c r="F890" s="220">
        <v>320</v>
      </c>
      <c r="G890" s="167">
        <f t="shared" si="240"/>
        <v>0</v>
      </c>
      <c r="H890" s="167">
        <f t="shared" si="240"/>
        <v>0</v>
      </c>
      <c r="I890" s="317" t="e">
        <f t="shared" si="228"/>
        <v>#DIV/0!</v>
      </c>
    </row>
    <row r="891" spans="1:9">
      <c r="A891" s="162" t="s">
        <v>669</v>
      </c>
      <c r="B891" s="219" t="s">
        <v>788</v>
      </c>
      <c r="C891" s="220">
        <v>10</v>
      </c>
      <c r="D891" s="219" t="s">
        <v>248</v>
      </c>
      <c r="E891" s="219" t="s">
        <v>668</v>
      </c>
      <c r="F891" s="220">
        <v>322</v>
      </c>
      <c r="G891" s="167"/>
      <c r="H891" s="314"/>
      <c r="I891" s="317" t="e">
        <f t="shared" si="228"/>
        <v>#DIV/0!</v>
      </c>
    </row>
    <row r="892" ht="21" spans="1:9">
      <c r="A892" s="207" t="s">
        <v>803</v>
      </c>
      <c r="B892" s="214" t="s">
        <v>788</v>
      </c>
      <c r="C892" s="231">
        <v>10</v>
      </c>
      <c r="D892" s="214" t="s">
        <v>248</v>
      </c>
      <c r="E892" s="214" t="s">
        <v>671</v>
      </c>
      <c r="F892" s="231"/>
      <c r="G892" s="172">
        <f>G893+G900+G907+G913+G917+G921</f>
        <v>1080</v>
      </c>
      <c r="H892" s="172">
        <f>H893+H900+H907+H913+H917+H921</f>
        <v>0</v>
      </c>
      <c r="I892" s="317">
        <f t="shared" si="228"/>
        <v>0</v>
      </c>
    </row>
    <row r="893" ht="22.5" spans="1:9">
      <c r="A893" s="170" t="s">
        <v>672</v>
      </c>
      <c r="B893" s="219" t="s">
        <v>788</v>
      </c>
      <c r="C893" s="220">
        <v>10</v>
      </c>
      <c r="D893" s="219" t="s">
        <v>248</v>
      </c>
      <c r="E893" s="219" t="s">
        <v>673</v>
      </c>
      <c r="F893" s="220"/>
      <c r="G893" s="167">
        <f>G894+G897</f>
        <v>130</v>
      </c>
      <c r="H893" s="167">
        <f t="shared" ref="G893:H895" si="241">H894</f>
        <v>0</v>
      </c>
      <c r="I893" s="317">
        <f t="shared" si="228"/>
        <v>0</v>
      </c>
    </row>
    <row r="894" spans="1:9">
      <c r="A894" s="162" t="s">
        <v>255</v>
      </c>
      <c r="B894" s="219" t="s">
        <v>788</v>
      </c>
      <c r="C894" s="220">
        <v>10</v>
      </c>
      <c r="D894" s="219" t="s">
        <v>248</v>
      </c>
      <c r="E894" s="219" t="s">
        <v>673</v>
      </c>
      <c r="F894" s="220" t="s">
        <v>279</v>
      </c>
      <c r="G894" s="167">
        <f t="shared" si="241"/>
        <v>100</v>
      </c>
      <c r="H894" s="167">
        <f t="shared" si="241"/>
        <v>0</v>
      </c>
      <c r="I894" s="317">
        <f t="shared" si="228"/>
        <v>0</v>
      </c>
    </row>
    <row r="895" spans="1:9">
      <c r="A895" s="162" t="s">
        <v>256</v>
      </c>
      <c r="B895" s="219" t="s">
        <v>788</v>
      </c>
      <c r="C895" s="220">
        <v>10</v>
      </c>
      <c r="D895" s="219" t="s">
        <v>248</v>
      </c>
      <c r="E895" s="219" t="s">
        <v>673</v>
      </c>
      <c r="F895" s="220" t="s">
        <v>280</v>
      </c>
      <c r="G895" s="167">
        <f t="shared" si="241"/>
        <v>100</v>
      </c>
      <c r="H895" s="167">
        <f t="shared" si="241"/>
        <v>0</v>
      </c>
      <c r="I895" s="317">
        <f t="shared" si="228"/>
        <v>0</v>
      </c>
    </row>
    <row r="896" spans="1:9">
      <c r="A896" s="228" t="s">
        <v>258</v>
      </c>
      <c r="B896" s="219" t="s">
        <v>788</v>
      </c>
      <c r="C896" s="220">
        <v>10</v>
      </c>
      <c r="D896" s="219" t="s">
        <v>248</v>
      </c>
      <c r="E896" s="219" t="s">
        <v>673</v>
      </c>
      <c r="F896" s="220" t="s">
        <v>259</v>
      </c>
      <c r="G896" s="167">
        <v>100</v>
      </c>
      <c r="H896" s="314"/>
      <c r="I896" s="317">
        <f t="shared" si="228"/>
        <v>0</v>
      </c>
    </row>
    <row r="897" spans="1:9">
      <c r="A897" s="230" t="s">
        <v>242</v>
      </c>
      <c r="B897" s="219" t="s">
        <v>788</v>
      </c>
      <c r="C897" s="220">
        <v>10</v>
      </c>
      <c r="D897" s="219" t="s">
        <v>248</v>
      </c>
      <c r="E897" s="219" t="s">
        <v>673</v>
      </c>
      <c r="F897" s="220">
        <v>300</v>
      </c>
      <c r="G897" s="167">
        <f>G898</f>
        <v>30</v>
      </c>
      <c r="H897" s="314"/>
      <c r="I897" s="317"/>
    </row>
    <row r="898" spans="1:9">
      <c r="A898" s="230" t="s">
        <v>623</v>
      </c>
      <c r="B898" s="219" t="s">
        <v>788</v>
      </c>
      <c r="C898" s="220">
        <v>10</v>
      </c>
      <c r="D898" s="219" t="s">
        <v>248</v>
      </c>
      <c r="E898" s="219" t="s">
        <v>673</v>
      </c>
      <c r="F898" s="220">
        <v>320</v>
      </c>
      <c r="G898" s="167">
        <f>G899</f>
        <v>30</v>
      </c>
      <c r="H898" s="314"/>
      <c r="I898" s="317"/>
    </row>
    <row r="899" ht="22.5" spans="1:9">
      <c r="A899" s="230" t="s">
        <v>244</v>
      </c>
      <c r="B899" s="219" t="s">
        <v>788</v>
      </c>
      <c r="C899" s="220">
        <v>10</v>
      </c>
      <c r="D899" s="219" t="s">
        <v>248</v>
      </c>
      <c r="E899" s="219" t="s">
        <v>673</v>
      </c>
      <c r="F899" s="220">
        <v>321</v>
      </c>
      <c r="G899" s="167">
        <v>30</v>
      </c>
      <c r="H899" s="314"/>
      <c r="I899" s="317"/>
    </row>
    <row r="900" s="190" customFormat="1" ht="12" spans="1:9">
      <c r="A900" s="170" t="s">
        <v>674</v>
      </c>
      <c r="B900" s="219" t="s">
        <v>788</v>
      </c>
      <c r="C900" s="220">
        <v>10</v>
      </c>
      <c r="D900" s="219" t="s">
        <v>248</v>
      </c>
      <c r="E900" s="219" t="s">
        <v>675</v>
      </c>
      <c r="F900" s="220"/>
      <c r="G900" s="167">
        <f t="shared" ref="G900:H900" si="242">G904+G901</f>
        <v>140</v>
      </c>
      <c r="H900" s="167">
        <f t="shared" si="242"/>
        <v>0</v>
      </c>
      <c r="I900" s="317">
        <f t="shared" si="228"/>
        <v>0</v>
      </c>
    </row>
    <row r="901" spans="1:9">
      <c r="A901" s="162" t="s">
        <v>255</v>
      </c>
      <c r="B901" s="219" t="s">
        <v>788</v>
      </c>
      <c r="C901" s="220">
        <v>10</v>
      </c>
      <c r="D901" s="219" t="s">
        <v>248</v>
      </c>
      <c r="E901" s="219" t="s">
        <v>675</v>
      </c>
      <c r="F901" s="220" t="s">
        <v>279</v>
      </c>
      <c r="G901" s="167">
        <f t="shared" ref="G901:H902" si="243">G902</f>
        <v>40</v>
      </c>
      <c r="H901" s="167">
        <f t="shared" si="243"/>
        <v>0</v>
      </c>
      <c r="I901" s="317">
        <f t="shared" si="228"/>
        <v>0</v>
      </c>
    </row>
    <row r="902" spans="1:9">
      <c r="A902" s="162" t="s">
        <v>256</v>
      </c>
      <c r="B902" s="219" t="s">
        <v>788</v>
      </c>
      <c r="C902" s="220">
        <v>10</v>
      </c>
      <c r="D902" s="219" t="s">
        <v>248</v>
      </c>
      <c r="E902" s="219" t="s">
        <v>675</v>
      </c>
      <c r="F902" s="220" t="s">
        <v>280</v>
      </c>
      <c r="G902" s="167">
        <f t="shared" si="243"/>
        <v>40</v>
      </c>
      <c r="H902" s="167">
        <f t="shared" si="243"/>
        <v>0</v>
      </c>
      <c r="I902" s="317">
        <f t="shared" si="228"/>
        <v>0</v>
      </c>
    </row>
    <row r="903" s="186" customFormat="1" spans="1:9">
      <c r="A903" s="228" t="s">
        <v>258</v>
      </c>
      <c r="B903" s="219" t="s">
        <v>788</v>
      </c>
      <c r="C903" s="220">
        <v>10</v>
      </c>
      <c r="D903" s="219" t="s">
        <v>248</v>
      </c>
      <c r="E903" s="219" t="s">
        <v>675</v>
      </c>
      <c r="F903" s="220" t="s">
        <v>259</v>
      </c>
      <c r="G903" s="167">
        <v>40</v>
      </c>
      <c r="H903" s="314"/>
      <c r="I903" s="317">
        <f t="shared" si="228"/>
        <v>0</v>
      </c>
    </row>
    <row r="904" s="186" customFormat="1" spans="1:9">
      <c r="A904" s="230" t="s">
        <v>242</v>
      </c>
      <c r="B904" s="219" t="s">
        <v>788</v>
      </c>
      <c r="C904" s="220">
        <v>10</v>
      </c>
      <c r="D904" s="219" t="s">
        <v>248</v>
      </c>
      <c r="E904" s="219" t="s">
        <v>675</v>
      </c>
      <c r="F904" s="220">
        <v>300</v>
      </c>
      <c r="G904" s="167">
        <f t="shared" ref="G904:H905" si="244">G905</f>
        <v>100</v>
      </c>
      <c r="H904" s="167">
        <f t="shared" si="244"/>
        <v>0</v>
      </c>
      <c r="I904" s="317">
        <f t="shared" si="228"/>
        <v>0</v>
      </c>
    </row>
    <row r="905" s="186" customFormat="1" spans="1:9">
      <c r="A905" s="230" t="s">
        <v>623</v>
      </c>
      <c r="B905" s="219" t="s">
        <v>788</v>
      </c>
      <c r="C905" s="220">
        <v>10</v>
      </c>
      <c r="D905" s="219" t="s">
        <v>248</v>
      </c>
      <c r="E905" s="219" t="s">
        <v>675</v>
      </c>
      <c r="F905" s="220">
        <v>320</v>
      </c>
      <c r="G905" s="167">
        <f t="shared" si="244"/>
        <v>100</v>
      </c>
      <c r="H905" s="167">
        <f t="shared" si="244"/>
        <v>0</v>
      </c>
      <c r="I905" s="317">
        <f t="shared" si="228"/>
        <v>0</v>
      </c>
    </row>
    <row r="906" s="186" customFormat="1" ht="22.5" spans="1:9">
      <c r="A906" s="230" t="s">
        <v>244</v>
      </c>
      <c r="B906" s="219" t="s">
        <v>788</v>
      </c>
      <c r="C906" s="220">
        <v>10</v>
      </c>
      <c r="D906" s="219" t="s">
        <v>248</v>
      </c>
      <c r="E906" s="219" t="s">
        <v>675</v>
      </c>
      <c r="F906" s="220">
        <v>321</v>
      </c>
      <c r="G906" s="167">
        <v>100</v>
      </c>
      <c r="H906" s="314"/>
      <c r="I906" s="317">
        <f t="shared" si="228"/>
        <v>0</v>
      </c>
    </row>
    <row r="907" s="186" customFormat="1" spans="1:9">
      <c r="A907" s="170" t="s">
        <v>676</v>
      </c>
      <c r="B907" s="219" t="s">
        <v>788</v>
      </c>
      <c r="C907" s="220">
        <v>10</v>
      </c>
      <c r="D907" s="219" t="s">
        <v>248</v>
      </c>
      <c r="E907" s="219" t="s">
        <v>677</v>
      </c>
      <c r="F907" s="220"/>
      <c r="G907" s="167">
        <f>G908+G911</f>
        <v>330</v>
      </c>
      <c r="H907" s="167">
        <f>H908+H911</f>
        <v>0</v>
      </c>
      <c r="I907" s="317">
        <f t="shared" si="228"/>
        <v>0</v>
      </c>
    </row>
    <row r="908" s="186" customFormat="1" spans="1:9">
      <c r="A908" s="162" t="s">
        <v>255</v>
      </c>
      <c r="B908" s="219" t="s">
        <v>788</v>
      </c>
      <c r="C908" s="220">
        <v>10</v>
      </c>
      <c r="D908" s="219" t="s">
        <v>248</v>
      </c>
      <c r="E908" s="219" t="s">
        <v>677</v>
      </c>
      <c r="F908" s="220" t="s">
        <v>279</v>
      </c>
      <c r="G908" s="167">
        <f t="shared" ref="G908:H909" si="245">G909</f>
        <v>330</v>
      </c>
      <c r="H908" s="167">
        <f t="shared" si="245"/>
        <v>0</v>
      </c>
      <c r="I908" s="317">
        <f t="shared" si="228"/>
        <v>0</v>
      </c>
    </row>
    <row r="909" s="186" customFormat="1" spans="1:9">
      <c r="A909" s="162" t="s">
        <v>256</v>
      </c>
      <c r="B909" s="219" t="s">
        <v>788</v>
      </c>
      <c r="C909" s="220">
        <v>10</v>
      </c>
      <c r="D909" s="219" t="s">
        <v>248</v>
      </c>
      <c r="E909" s="219" t="s">
        <v>677</v>
      </c>
      <c r="F909" s="220" t="s">
        <v>280</v>
      </c>
      <c r="G909" s="167">
        <f t="shared" si="245"/>
        <v>330</v>
      </c>
      <c r="H909" s="167">
        <f t="shared" si="245"/>
        <v>0</v>
      </c>
      <c r="I909" s="317">
        <f t="shared" si="228"/>
        <v>0</v>
      </c>
    </row>
    <row r="910" s="186" customFormat="1" spans="1:9">
      <c r="A910" s="228" t="s">
        <v>258</v>
      </c>
      <c r="B910" s="219" t="s">
        <v>788</v>
      </c>
      <c r="C910" s="220">
        <v>10</v>
      </c>
      <c r="D910" s="219" t="s">
        <v>248</v>
      </c>
      <c r="E910" s="219" t="s">
        <v>677</v>
      </c>
      <c r="F910" s="220" t="s">
        <v>259</v>
      </c>
      <c r="G910" s="167">
        <v>330</v>
      </c>
      <c r="H910" s="314"/>
      <c r="I910" s="317">
        <f t="shared" ref="I910:I985" si="246">H910/G910*1</f>
        <v>0</v>
      </c>
    </row>
    <row r="911" s="186" customFormat="1" spans="1:9">
      <c r="A911" s="230" t="s">
        <v>242</v>
      </c>
      <c r="B911" s="219" t="s">
        <v>788</v>
      </c>
      <c r="C911" s="220">
        <v>10</v>
      </c>
      <c r="D911" s="219" t="s">
        <v>248</v>
      </c>
      <c r="E911" s="219" t="s">
        <v>677</v>
      </c>
      <c r="F911" s="220">
        <v>300</v>
      </c>
      <c r="G911" s="167">
        <f>G912</f>
        <v>0</v>
      </c>
      <c r="H911" s="167">
        <f>H912</f>
        <v>0</v>
      </c>
      <c r="I911" s="317" t="e">
        <f t="shared" si="246"/>
        <v>#DIV/0!</v>
      </c>
    </row>
    <row r="912" s="186" customFormat="1" spans="1:9">
      <c r="A912" s="228" t="s">
        <v>367</v>
      </c>
      <c r="B912" s="219" t="s">
        <v>788</v>
      </c>
      <c r="C912" s="220">
        <v>10</v>
      </c>
      <c r="D912" s="219" t="s">
        <v>248</v>
      </c>
      <c r="E912" s="219" t="s">
        <v>677</v>
      </c>
      <c r="F912" s="220">
        <v>350</v>
      </c>
      <c r="G912" s="167"/>
      <c r="H912" s="314"/>
      <c r="I912" s="317" t="e">
        <f t="shared" si="246"/>
        <v>#DIV/0!</v>
      </c>
    </row>
    <row r="913" s="186" customFormat="1" ht="22.5" spans="1:9">
      <c r="A913" s="170" t="s">
        <v>678</v>
      </c>
      <c r="B913" s="219" t="s">
        <v>788</v>
      </c>
      <c r="C913" s="220">
        <v>10</v>
      </c>
      <c r="D913" s="219" t="s">
        <v>248</v>
      </c>
      <c r="E913" s="219" t="s">
        <v>679</v>
      </c>
      <c r="F913" s="220"/>
      <c r="G913" s="167">
        <f t="shared" ref="G913:H915" si="247">G914</f>
        <v>0</v>
      </c>
      <c r="H913" s="167">
        <f t="shared" si="247"/>
        <v>0</v>
      </c>
      <c r="I913" s="317" t="e">
        <f t="shared" si="246"/>
        <v>#DIV/0!</v>
      </c>
    </row>
    <row r="914" s="186" customFormat="1" spans="1:9">
      <c r="A914" s="162" t="s">
        <v>255</v>
      </c>
      <c r="B914" s="219" t="s">
        <v>788</v>
      </c>
      <c r="C914" s="220">
        <v>10</v>
      </c>
      <c r="D914" s="219" t="s">
        <v>248</v>
      </c>
      <c r="E914" s="219" t="s">
        <v>679</v>
      </c>
      <c r="F914" s="220" t="s">
        <v>279</v>
      </c>
      <c r="G914" s="167">
        <f t="shared" si="247"/>
        <v>0</v>
      </c>
      <c r="H914" s="167">
        <f t="shared" si="247"/>
        <v>0</v>
      </c>
      <c r="I914" s="317" t="e">
        <f t="shared" si="246"/>
        <v>#DIV/0!</v>
      </c>
    </row>
    <row r="915" s="186" customFormat="1" spans="1:9">
      <c r="A915" s="162" t="s">
        <v>256</v>
      </c>
      <c r="B915" s="219" t="s">
        <v>788</v>
      </c>
      <c r="C915" s="220">
        <v>10</v>
      </c>
      <c r="D915" s="219" t="s">
        <v>248</v>
      </c>
      <c r="E915" s="219" t="s">
        <v>679</v>
      </c>
      <c r="F915" s="220" t="s">
        <v>280</v>
      </c>
      <c r="G915" s="167">
        <f t="shared" si="247"/>
        <v>0</v>
      </c>
      <c r="H915" s="167">
        <f t="shared" si="247"/>
        <v>0</v>
      </c>
      <c r="I915" s="317" t="e">
        <f t="shared" si="246"/>
        <v>#DIV/0!</v>
      </c>
    </row>
    <row r="916" s="186" customFormat="1" spans="1:9">
      <c r="A916" s="228" t="s">
        <v>258</v>
      </c>
      <c r="B916" s="219" t="s">
        <v>788</v>
      </c>
      <c r="C916" s="220">
        <v>10</v>
      </c>
      <c r="D916" s="219" t="s">
        <v>248</v>
      </c>
      <c r="E916" s="219" t="s">
        <v>679</v>
      </c>
      <c r="F916" s="220" t="s">
        <v>259</v>
      </c>
      <c r="G916" s="167"/>
      <c r="H916" s="314"/>
      <c r="I916" s="317" t="e">
        <f t="shared" si="246"/>
        <v>#DIV/0!</v>
      </c>
    </row>
    <row r="917" s="186" customFormat="1" spans="1:9">
      <c r="A917" s="170" t="s">
        <v>680</v>
      </c>
      <c r="B917" s="219" t="s">
        <v>788</v>
      </c>
      <c r="C917" s="220">
        <v>10</v>
      </c>
      <c r="D917" s="219" t="s">
        <v>248</v>
      </c>
      <c r="E917" s="219" t="s">
        <v>681</v>
      </c>
      <c r="F917" s="220"/>
      <c r="G917" s="167">
        <f t="shared" ref="G917:H919" si="248">G918</f>
        <v>432</v>
      </c>
      <c r="H917" s="167">
        <f>H918</f>
        <v>0</v>
      </c>
      <c r="I917" s="317">
        <f t="shared" si="246"/>
        <v>0</v>
      </c>
    </row>
    <row r="918" s="186" customFormat="1" spans="1:9">
      <c r="A918" s="162" t="s">
        <v>255</v>
      </c>
      <c r="B918" s="219" t="s">
        <v>788</v>
      </c>
      <c r="C918" s="220">
        <v>10</v>
      </c>
      <c r="D918" s="219" t="s">
        <v>248</v>
      </c>
      <c r="E918" s="219" t="s">
        <v>681</v>
      </c>
      <c r="F918" s="220" t="s">
        <v>279</v>
      </c>
      <c r="G918" s="167">
        <f t="shared" si="248"/>
        <v>432</v>
      </c>
      <c r="H918" s="167">
        <f t="shared" si="248"/>
        <v>0</v>
      </c>
      <c r="I918" s="317">
        <f t="shared" si="246"/>
        <v>0</v>
      </c>
    </row>
    <row r="919" s="186" customFormat="1" spans="1:9">
      <c r="A919" s="162" t="s">
        <v>256</v>
      </c>
      <c r="B919" s="219" t="s">
        <v>788</v>
      </c>
      <c r="C919" s="220">
        <v>10</v>
      </c>
      <c r="D919" s="219" t="s">
        <v>248</v>
      </c>
      <c r="E919" s="219" t="s">
        <v>681</v>
      </c>
      <c r="F919" s="220" t="s">
        <v>280</v>
      </c>
      <c r="G919" s="167">
        <f t="shared" si="248"/>
        <v>432</v>
      </c>
      <c r="H919" s="167">
        <f t="shared" si="248"/>
        <v>0</v>
      </c>
      <c r="I919" s="317">
        <f t="shared" si="246"/>
        <v>0</v>
      </c>
    </row>
    <row r="920" spans="1:9">
      <c r="A920" s="228" t="s">
        <v>258</v>
      </c>
      <c r="B920" s="219" t="s">
        <v>788</v>
      </c>
      <c r="C920" s="220">
        <v>10</v>
      </c>
      <c r="D920" s="219" t="s">
        <v>248</v>
      </c>
      <c r="E920" s="219" t="s">
        <v>681</v>
      </c>
      <c r="F920" s="220" t="s">
        <v>259</v>
      </c>
      <c r="G920" s="167">
        <v>432</v>
      </c>
      <c r="H920" s="314"/>
      <c r="I920" s="317">
        <f t="shared" si="246"/>
        <v>0</v>
      </c>
    </row>
    <row r="921" spans="1:9">
      <c r="A921" s="170" t="s">
        <v>682</v>
      </c>
      <c r="B921" s="219" t="s">
        <v>788</v>
      </c>
      <c r="C921" s="220">
        <v>10</v>
      </c>
      <c r="D921" s="219" t="s">
        <v>248</v>
      </c>
      <c r="E921" s="219" t="s">
        <v>683</v>
      </c>
      <c r="F921" s="220"/>
      <c r="G921" s="167">
        <f t="shared" ref="G921:H923" si="249">G922</f>
        <v>48</v>
      </c>
      <c r="H921" s="167">
        <f t="shared" si="249"/>
        <v>0</v>
      </c>
      <c r="I921" s="317">
        <f t="shared" si="246"/>
        <v>0</v>
      </c>
    </row>
    <row r="922" spans="1:9">
      <c r="A922" s="162" t="s">
        <v>255</v>
      </c>
      <c r="B922" s="219" t="s">
        <v>788</v>
      </c>
      <c r="C922" s="220">
        <v>10</v>
      </c>
      <c r="D922" s="219" t="s">
        <v>248</v>
      </c>
      <c r="E922" s="219" t="s">
        <v>683</v>
      </c>
      <c r="F922" s="220" t="s">
        <v>279</v>
      </c>
      <c r="G922" s="167">
        <f t="shared" si="249"/>
        <v>48</v>
      </c>
      <c r="H922" s="167">
        <f t="shared" si="249"/>
        <v>0</v>
      </c>
      <c r="I922" s="317">
        <f t="shared" si="246"/>
        <v>0</v>
      </c>
    </row>
    <row r="923" spans="1:9">
      <c r="A923" s="162" t="s">
        <v>256</v>
      </c>
      <c r="B923" s="219" t="s">
        <v>788</v>
      </c>
      <c r="C923" s="220">
        <v>10</v>
      </c>
      <c r="D923" s="219" t="s">
        <v>248</v>
      </c>
      <c r="E923" s="219" t="s">
        <v>683</v>
      </c>
      <c r="F923" s="220" t="s">
        <v>280</v>
      </c>
      <c r="G923" s="167">
        <f t="shared" si="249"/>
        <v>48</v>
      </c>
      <c r="H923" s="167">
        <f t="shared" si="249"/>
        <v>0</v>
      </c>
      <c r="I923" s="317">
        <f t="shared" si="246"/>
        <v>0</v>
      </c>
    </row>
    <row r="924" spans="1:9">
      <c r="A924" s="228" t="s">
        <v>258</v>
      </c>
      <c r="B924" s="219" t="s">
        <v>788</v>
      </c>
      <c r="C924" s="220">
        <v>10</v>
      </c>
      <c r="D924" s="219" t="s">
        <v>248</v>
      </c>
      <c r="E924" s="219" t="s">
        <v>683</v>
      </c>
      <c r="F924" s="220" t="s">
        <v>259</v>
      </c>
      <c r="G924" s="167">
        <v>48</v>
      </c>
      <c r="H924" s="314"/>
      <c r="I924" s="317">
        <f t="shared" si="246"/>
        <v>0</v>
      </c>
    </row>
    <row r="925" spans="1:9">
      <c r="A925" s="155" t="s">
        <v>687</v>
      </c>
      <c r="B925" s="217" t="s">
        <v>788</v>
      </c>
      <c r="C925" s="218">
        <v>10</v>
      </c>
      <c r="D925" s="217" t="s">
        <v>267</v>
      </c>
      <c r="E925" s="217"/>
      <c r="F925" s="218"/>
      <c r="G925" s="166">
        <f>G926</f>
        <v>4574.3</v>
      </c>
      <c r="H925" s="166">
        <f>H926</f>
        <v>0</v>
      </c>
      <c r="I925" s="317">
        <f t="shared" si="246"/>
        <v>0</v>
      </c>
    </row>
    <row r="926" ht="21" spans="1:9">
      <c r="A926" s="207" t="s">
        <v>666</v>
      </c>
      <c r="B926" s="214" t="s">
        <v>788</v>
      </c>
      <c r="C926" s="231">
        <v>10</v>
      </c>
      <c r="D926" s="214" t="s">
        <v>267</v>
      </c>
      <c r="E926" s="214" t="s">
        <v>382</v>
      </c>
      <c r="F926" s="231"/>
      <c r="G926" s="172">
        <f>+G927</f>
        <v>4574.3</v>
      </c>
      <c r="H926" s="172">
        <f>+H927</f>
        <v>0</v>
      </c>
      <c r="I926" s="317">
        <f t="shared" si="246"/>
        <v>0</v>
      </c>
    </row>
    <row r="927" ht="22.5" spans="1:9">
      <c r="A927" s="170" t="s">
        <v>698</v>
      </c>
      <c r="B927" s="219" t="s">
        <v>788</v>
      </c>
      <c r="C927" s="219" t="s">
        <v>625</v>
      </c>
      <c r="D927" s="219" t="s">
        <v>267</v>
      </c>
      <c r="E927" s="219" t="s">
        <v>699</v>
      </c>
      <c r="F927" s="220" t="s">
        <v>226</v>
      </c>
      <c r="G927" s="167">
        <f>G928</f>
        <v>4574.3</v>
      </c>
      <c r="H927" s="167">
        <f>H928</f>
        <v>0</v>
      </c>
      <c r="I927" s="317">
        <f t="shared" si="246"/>
        <v>0</v>
      </c>
    </row>
    <row r="928" s="186" customFormat="1" spans="1:9">
      <c r="A928" s="170" t="s">
        <v>700</v>
      </c>
      <c r="B928" s="219" t="s">
        <v>788</v>
      </c>
      <c r="C928" s="219" t="s">
        <v>625</v>
      </c>
      <c r="D928" s="219" t="s">
        <v>267</v>
      </c>
      <c r="E928" s="219" t="s">
        <v>701</v>
      </c>
      <c r="F928" s="220"/>
      <c r="G928" s="167">
        <f t="shared" ref="G928:H930" si="250">G929</f>
        <v>4574.3</v>
      </c>
      <c r="H928" s="167">
        <f t="shared" si="250"/>
        <v>0</v>
      </c>
      <c r="I928" s="317">
        <f t="shared" si="246"/>
        <v>0</v>
      </c>
    </row>
    <row r="929" s="186" customFormat="1" spans="1:9">
      <c r="A929" s="230" t="s">
        <v>242</v>
      </c>
      <c r="B929" s="219" t="s">
        <v>788</v>
      </c>
      <c r="C929" s="219" t="s">
        <v>625</v>
      </c>
      <c r="D929" s="219" t="s">
        <v>267</v>
      </c>
      <c r="E929" s="219" t="s">
        <v>701</v>
      </c>
      <c r="F929" s="220">
        <v>300</v>
      </c>
      <c r="G929" s="167">
        <f t="shared" si="250"/>
        <v>4574.3</v>
      </c>
      <c r="H929" s="167">
        <f t="shared" si="250"/>
        <v>0</v>
      </c>
      <c r="I929" s="317">
        <f t="shared" si="246"/>
        <v>0</v>
      </c>
    </row>
    <row r="930" s="186" customFormat="1" ht="33.75" spans="1:9">
      <c r="A930" s="162" t="s">
        <v>243</v>
      </c>
      <c r="B930" s="219" t="s">
        <v>788</v>
      </c>
      <c r="C930" s="219" t="s">
        <v>625</v>
      </c>
      <c r="D930" s="219" t="s">
        <v>267</v>
      </c>
      <c r="E930" s="219" t="s">
        <v>701</v>
      </c>
      <c r="F930" s="220">
        <v>320</v>
      </c>
      <c r="G930" s="167">
        <f t="shared" si="250"/>
        <v>4574.3</v>
      </c>
      <c r="H930" s="167">
        <f t="shared" si="250"/>
        <v>0</v>
      </c>
      <c r="I930" s="317">
        <f t="shared" si="246"/>
        <v>0</v>
      </c>
    </row>
    <row r="931" spans="1:9">
      <c r="A931" s="162" t="s">
        <v>669</v>
      </c>
      <c r="B931" s="219" t="s">
        <v>788</v>
      </c>
      <c r="C931" s="219" t="s">
        <v>625</v>
      </c>
      <c r="D931" s="219" t="s">
        <v>267</v>
      </c>
      <c r="E931" s="219" t="s">
        <v>701</v>
      </c>
      <c r="F931" s="220">
        <v>322</v>
      </c>
      <c r="G931" s="320">
        <v>4574.3</v>
      </c>
      <c r="H931" s="314"/>
      <c r="I931" s="317">
        <f t="shared" si="246"/>
        <v>0</v>
      </c>
    </row>
    <row r="932" spans="1:9">
      <c r="A932" s="155" t="s">
        <v>702</v>
      </c>
      <c r="B932" s="217" t="s">
        <v>788</v>
      </c>
      <c r="C932" s="218" t="s">
        <v>625</v>
      </c>
      <c r="D932" s="217" t="s">
        <v>290</v>
      </c>
      <c r="E932" s="217" t="s">
        <v>225</v>
      </c>
      <c r="F932" s="218" t="s">
        <v>226</v>
      </c>
      <c r="G932" s="166">
        <f t="shared" ref="G932:H936" si="251">G933</f>
        <v>10</v>
      </c>
      <c r="H932" s="166">
        <f t="shared" si="251"/>
        <v>0</v>
      </c>
      <c r="I932" s="317">
        <f t="shared" si="246"/>
        <v>0</v>
      </c>
    </row>
    <row r="933" ht="31.5" spans="1:9">
      <c r="A933" s="207" t="s">
        <v>804</v>
      </c>
      <c r="B933" s="214" t="s">
        <v>788</v>
      </c>
      <c r="C933" s="231">
        <v>10</v>
      </c>
      <c r="D933" s="214" t="s">
        <v>290</v>
      </c>
      <c r="E933" s="214" t="s">
        <v>717</v>
      </c>
      <c r="F933" s="231"/>
      <c r="G933" s="172">
        <f t="shared" si="251"/>
        <v>10</v>
      </c>
      <c r="H933" s="172">
        <f t="shared" si="251"/>
        <v>0</v>
      </c>
      <c r="I933" s="317">
        <f t="shared" si="246"/>
        <v>0</v>
      </c>
    </row>
    <row r="934" ht="22.5" spans="1:9">
      <c r="A934" s="170" t="s">
        <v>718</v>
      </c>
      <c r="B934" s="219" t="s">
        <v>788</v>
      </c>
      <c r="C934" s="220" t="s">
        <v>625</v>
      </c>
      <c r="D934" s="219" t="s">
        <v>290</v>
      </c>
      <c r="E934" s="219" t="s">
        <v>719</v>
      </c>
      <c r="F934" s="220"/>
      <c r="G934" s="167">
        <f t="shared" si="251"/>
        <v>10</v>
      </c>
      <c r="H934" s="167">
        <f t="shared" si="251"/>
        <v>0</v>
      </c>
      <c r="I934" s="317">
        <f t="shared" si="246"/>
        <v>0</v>
      </c>
    </row>
    <row r="935" s="190" customFormat="1" ht="12" spans="1:9">
      <c r="A935" s="162" t="s">
        <v>255</v>
      </c>
      <c r="B935" s="219" t="s">
        <v>788</v>
      </c>
      <c r="C935" s="220" t="s">
        <v>625</v>
      </c>
      <c r="D935" s="219" t="s">
        <v>290</v>
      </c>
      <c r="E935" s="219" t="s">
        <v>719</v>
      </c>
      <c r="F935" s="220" t="s">
        <v>279</v>
      </c>
      <c r="G935" s="167">
        <f t="shared" si="251"/>
        <v>10</v>
      </c>
      <c r="H935" s="167">
        <f t="shared" si="251"/>
        <v>0</v>
      </c>
      <c r="I935" s="317">
        <f t="shared" si="246"/>
        <v>0</v>
      </c>
    </row>
    <row r="936" s="190" customFormat="1" ht="12" spans="1:9">
      <c r="A936" s="162" t="s">
        <v>256</v>
      </c>
      <c r="B936" s="219" t="s">
        <v>788</v>
      </c>
      <c r="C936" s="220" t="s">
        <v>625</v>
      </c>
      <c r="D936" s="219" t="s">
        <v>290</v>
      </c>
      <c r="E936" s="219" t="s">
        <v>719</v>
      </c>
      <c r="F936" s="220" t="s">
        <v>280</v>
      </c>
      <c r="G936" s="167">
        <f t="shared" si="251"/>
        <v>10</v>
      </c>
      <c r="H936" s="167">
        <f t="shared" si="251"/>
        <v>0</v>
      </c>
      <c r="I936" s="317">
        <f t="shared" si="246"/>
        <v>0</v>
      </c>
    </row>
    <row r="937" s="190" customFormat="1" ht="12" spans="1:9">
      <c r="A937" s="228" t="s">
        <v>258</v>
      </c>
      <c r="B937" s="219" t="s">
        <v>788</v>
      </c>
      <c r="C937" s="220" t="s">
        <v>625</v>
      </c>
      <c r="D937" s="219" t="s">
        <v>290</v>
      </c>
      <c r="E937" s="219" t="s">
        <v>719</v>
      </c>
      <c r="F937" s="220" t="s">
        <v>259</v>
      </c>
      <c r="G937" s="167">
        <v>10</v>
      </c>
      <c r="H937" s="314"/>
      <c r="I937" s="317">
        <f t="shared" si="246"/>
        <v>0</v>
      </c>
    </row>
    <row r="938" spans="1:9">
      <c r="A938" s="207" t="s">
        <v>720</v>
      </c>
      <c r="B938" s="214" t="s">
        <v>788</v>
      </c>
      <c r="C938" s="231" t="s">
        <v>312</v>
      </c>
      <c r="D938" s="214" t="s">
        <v>224</v>
      </c>
      <c r="E938" s="214" t="s">
        <v>225</v>
      </c>
      <c r="F938" s="231" t="s">
        <v>226</v>
      </c>
      <c r="G938" s="172">
        <f t="shared" ref="G938:H946" si="252">G939</f>
        <v>400</v>
      </c>
      <c r="H938" s="172">
        <f t="shared" si="252"/>
        <v>0</v>
      </c>
      <c r="I938" s="317">
        <f t="shared" si="246"/>
        <v>0</v>
      </c>
    </row>
    <row r="939" spans="1:9">
      <c r="A939" s="155" t="s">
        <v>721</v>
      </c>
      <c r="B939" s="217" t="s">
        <v>788</v>
      </c>
      <c r="C939" s="218" t="s">
        <v>312</v>
      </c>
      <c r="D939" s="217" t="s">
        <v>286</v>
      </c>
      <c r="E939" s="217" t="s">
        <v>225</v>
      </c>
      <c r="F939" s="218" t="s">
        <v>226</v>
      </c>
      <c r="G939" s="166">
        <f t="shared" si="252"/>
        <v>400</v>
      </c>
      <c r="H939" s="166">
        <f t="shared" si="252"/>
        <v>0</v>
      </c>
      <c r="I939" s="317">
        <f t="shared" si="246"/>
        <v>0</v>
      </c>
    </row>
    <row r="940" ht="21" spans="1:9">
      <c r="A940" s="207" t="s">
        <v>805</v>
      </c>
      <c r="B940" s="214" t="s">
        <v>788</v>
      </c>
      <c r="C940" s="231" t="s">
        <v>312</v>
      </c>
      <c r="D940" s="214" t="s">
        <v>286</v>
      </c>
      <c r="E940" s="214" t="s">
        <v>723</v>
      </c>
      <c r="F940" s="231"/>
      <c r="G940" s="172">
        <f t="shared" si="252"/>
        <v>400</v>
      </c>
      <c r="H940" s="172">
        <f t="shared" si="252"/>
        <v>0</v>
      </c>
      <c r="I940" s="317">
        <f t="shared" si="246"/>
        <v>0</v>
      </c>
    </row>
    <row r="941" ht="22.5" spans="1:9">
      <c r="A941" s="162" t="s">
        <v>724</v>
      </c>
      <c r="B941" s="219" t="s">
        <v>788</v>
      </c>
      <c r="C941" s="220" t="s">
        <v>312</v>
      </c>
      <c r="D941" s="219" t="s">
        <v>286</v>
      </c>
      <c r="E941" s="219" t="s">
        <v>725</v>
      </c>
      <c r="F941" s="220"/>
      <c r="G941" s="167">
        <f>G942+G945</f>
        <v>400</v>
      </c>
      <c r="H941" s="167">
        <f>H942+H945</f>
        <v>0</v>
      </c>
      <c r="I941" s="317">
        <f t="shared" si="246"/>
        <v>0</v>
      </c>
    </row>
    <row r="942" s="190" customFormat="1" ht="33.75" spans="1:9">
      <c r="A942" s="162" t="s">
        <v>233</v>
      </c>
      <c r="B942" s="219" t="s">
        <v>788</v>
      </c>
      <c r="C942" s="220" t="s">
        <v>312</v>
      </c>
      <c r="D942" s="219" t="s">
        <v>286</v>
      </c>
      <c r="E942" s="219" t="s">
        <v>725</v>
      </c>
      <c r="F942" s="220">
        <v>100</v>
      </c>
      <c r="G942" s="167">
        <f>G943</f>
        <v>0</v>
      </c>
      <c r="H942" s="167">
        <f>H943</f>
        <v>0</v>
      </c>
      <c r="I942" s="317" t="e">
        <f t="shared" si="246"/>
        <v>#DIV/0!</v>
      </c>
    </row>
    <row r="943" s="190" customFormat="1" ht="12" spans="1:9">
      <c r="A943" s="162" t="s">
        <v>341</v>
      </c>
      <c r="B943" s="219" t="s">
        <v>788</v>
      </c>
      <c r="C943" s="220" t="s">
        <v>312</v>
      </c>
      <c r="D943" s="219" t="s">
        <v>286</v>
      </c>
      <c r="E943" s="219" t="s">
        <v>725</v>
      </c>
      <c r="F943" s="220">
        <v>110</v>
      </c>
      <c r="G943" s="167">
        <f>G944</f>
        <v>0</v>
      </c>
      <c r="H943" s="167">
        <f>H944</f>
        <v>0</v>
      </c>
      <c r="I943" s="317" t="e">
        <f t="shared" si="246"/>
        <v>#DIV/0!</v>
      </c>
    </row>
    <row r="944" s="190" customFormat="1" ht="12" spans="1:9">
      <c r="A944" s="162" t="s">
        <v>501</v>
      </c>
      <c r="B944" s="219" t="s">
        <v>788</v>
      </c>
      <c r="C944" s="220" t="s">
        <v>312</v>
      </c>
      <c r="D944" s="219" t="s">
        <v>286</v>
      </c>
      <c r="E944" s="219" t="s">
        <v>725</v>
      </c>
      <c r="F944" s="220">
        <v>112</v>
      </c>
      <c r="G944" s="167"/>
      <c r="H944" s="314"/>
      <c r="I944" s="317" t="e">
        <f t="shared" si="246"/>
        <v>#DIV/0!</v>
      </c>
    </row>
    <row r="945" s="190" customFormat="1" ht="12" spans="1:9">
      <c r="A945" s="162" t="s">
        <v>255</v>
      </c>
      <c r="B945" s="219" t="s">
        <v>788</v>
      </c>
      <c r="C945" s="220" t="s">
        <v>312</v>
      </c>
      <c r="D945" s="219" t="s">
        <v>286</v>
      </c>
      <c r="E945" s="219" t="s">
        <v>725</v>
      </c>
      <c r="F945" s="220">
        <v>200</v>
      </c>
      <c r="G945" s="167">
        <f t="shared" si="252"/>
        <v>400</v>
      </c>
      <c r="H945" s="167">
        <f t="shared" si="252"/>
        <v>0</v>
      </c>
      <c r="I945" s="317">
        <f t="shared" si="246"/>
        <v>0</v>
      </c>
    </row>
    <row r="946" spans="1:9">
      <c r="A946" s="162" t="s">
        <v>256</v>
      </c>
      <c r="B946" s="219" t="s">
        <v>788</v>
      </c>
      <c r="C946" s="220" t="s">
        <v>312</v>
      </c>
      <c r="D946" s="219" t="s">
        <v>286</v>
      </c>
      <c r="E946" s="219" t="s">
        <v>725</v>
      </c>
      <c r="F946" s="220">
        <v>240</v>
      </c>
      <c r="G946" s="167">
        <f t="shared" si="252"/>
        <v>400</v>
      </c>
      <c r="H946" s="167">
        <f t="shared" si="252"/>
        <v>0</v>
      </c>
      <c r="I946" s="317">
        <f t="shared" si="246"/>
        <v>0</v>
      </c>
    </row>
    <row r="947" spans="1:9">
      <c r="A947" s="228" t="s">
        <v>258</v>
      </c>
      <c r="B947" s="219" t="s">
        <v>788</v>
      </c>
      <c r="C947" s="220" t="s">
        <v>312</v>
      </c>
      <c r="D947" s="219" t="s">
        <v>286</v>
      </c>
      <c r="E947" s="219" t="s">
        <v>725</v>
      </c>
      <c r="F947" s="220">
        <v>244</v>
      </c>
      <c r="G947" s="167">
        <v>400</v>
      </c>
      <c r="H947" s="314"/>
      <c r="I947" s="317">
        <f t="shared" si="246"/>
        <v>0</v>
      </c>
    </row>
    <row r="948" ht="21" spans="1:11">
      <c r="A948" s="210" t="s">
        <v>806</v>
      </c>
      <c r="B948" s="211" t="s">
        <v>807</v>
      </c>
      <c r="C948" s="232"/>
      <c r="D948" s="211"/>
      <c r="E948" s="211"/>
      <c r="F948" s="232"/>
      <c r="G948" s="213">
        <f t="shared" ref="G948:H948" si="253">G949</f>
        <v>4774.5</v>
      </c>
      <c r="H948" s="213">
        <f t="shared" si="253"/>
        <v>0</v>
      </c>
      <c r="I948" s="316">
        <f t="shared" si="246"/>
        <v>0</v>
      </c>
      <c r="J948" s="197">
        <v>4774.5</v>
      </c>
      <c r="K948" s="226">
        <f>G948-J948</f>
        <v>0</v>
      </c>
    </row>
    <row r="949" spans="1:9">
      <c r="A949" s="207" t="s">
        <v>222</v>
      </c>
      <c r="B949" s="214" t="s">
        <v>807</v>
      </c>
      <c r="C949" s="231" t="s">
        <v>223</v>
      </c>
      <c r="D949" s="214" t="s">
        <v>224</v>
      </c>
      <c r="E949" s="214" t="s">
        <v>225</v>
      </c>
      <c r="F949" s="231" t="s">
        <v>226</v>
      </c>
      <c r="G949" s="172">
        <f>G950+G968</f>
        <v>4774.5</v>
      </c>
      <c r="H949" s="172">
        <f>H950+H968</f>
        <v>0</v>
      </c>
      <c r="I949" s="317">
        <f t="shared" si="246"/>
        <v>0</v>
      </c>
    </row>
    <row r="950" ht="22.5" spans="1:9">
      <c r="A950" s="155" t="s">
        <v>227</v>
      </c>
      <c r="B950" s="217" t="s">
        <v>807</v>
      </c>
      <c r="C950" s="218" t="s">
        <v>223</v>
      </c>
      <c r="D950" s="217" t="s">
        <v>228</v>
      </c>
      <c r="E950" s="217" t="s">
        <v>225</v>
      </c>
      <c r="F950" s="218" t="s">
        <v>226</v>
      </c>
      <c r="G950" s="166">
        <f>G951+G963</f>
        <v>1945.7</v>
      </c>
      <c r="H950" s="166">
        <f>H951+H963</f>
        <v>0</v>
      </c>
      <c r="I950" s="317">
        <f t="shared" si="246"/>
        <v>0</v>
      </c>
    </row>
    <row r="951" spans="1:9">
      <c r="A951" s="162" t="s">
        <v>229</v>
      </c>
      <c r="B951" s="219" t="s">
        <v>807</v>
      </c>
      <c r="C951" s="220" t="s">
        <v>223</v>
      </c>
      <c r="D951" s="219" t="s">
        <v>228</v>
      </c>
      <c r="E951" s="219" t="s">
        <v>230</v>
      </c>
      <c r="F951" s="220" t="s">
        <v>226</v>
      </c>
      <c r="G951" s="167">
        <f>G952+G957</f>
        <v>1945.7</v>
      </c>
      <c r="H951" s="167">
        <f>H952+H957</f>
        <v>0</v>
      </c>
      <c r="I951" s="317">
        <f t="shared" si="246"/>
        <v>0</v>
      </c>
    </row>
    <row r="952" spans="1:9">
      <c r="A952" s="170" t="s">
        <v>231</v>
      </c>
      <c r="B952" s="219" t="s">
        <v>807</v>
      </c>
      <c r="C952" s="220" t="s">
        <v>223</v>
      </c>
      <c r="D952" s="219" t="s">
        <v>228</v>
      </c>
      <c r="E952" s="219" t="s">
        <v>232</v>
      </c>
      <c r="F952" s="220"/>
      <c r="G952" s="167">
        <f>G953+G960</f>
        <v>1834</v>
      </c>
      <c r="H952" s="167">
        <f>H953+H960</f>
        <v>0</v>
      </c>
      <c r="I952" s="317">
        <f t="shared" si="246"/>
        <v>0</v>
      </c>
    </row>
    <row r="953" ht="33.75" spans="1:9">
      <c r="A953" s="162" t="s">
        <v>233</v>
      </c>
      <c r="B953" s="219" t="s">
        <v>807</v>
      </c>
      <c r="C953" s="220" t="s">
        <v>223</v>
      </c>
      <c r="D953" s="219" t="s">
        <v>228</v>
      </c>
      <c r="E953" s="219" t="s">
        <v>232</v>
      </c>
      <c r="F953" s="220" t="s">
        <v>234</v>
      </c>
      <c r="G953" s="167">
        <f t="shared" ref="G953:H953" si="254">G954</f>
        <v>1834</v>
      </c>
      <c r="H953" s="167">
        <f t="shared" si="254"/>
        <v>0</v>
      </c>
      <c r="I953" s="317">
        <f t="shared" si="246"/>
        <v>0</v>
      </c>
    </row>
    <row r="954" spans="1:9">
      <c r="A954" s="162" t="s">
        <v>235</v>
      </c>
      <c r="B954" s="219" t="s">
        <v>807</v>
      </c>
      <c r="C954" s="220" t="s">
        <v>223</v>
      </c>
      <c r="D954" s="219" t="s">
        <v>228</v>
      </c>
      <c r="E954" s="219" t="s">
        <v>232</v>
      </c>
      <c r="F954" s="220" t="s">
        <v>236</v>
      </c>
      <c r="G954" s="167">
        <f t="shared" ref="G954:H954" si="255">G955+G956</f>
        <v>1834</v>
      </c>
      <c r="H954" s="167">
        <f t="shared" si="255"/>
        <v>0</v>
      </c>
      <c r="I954" s="317">
        <f t="shared" si="246"/>
        <v>0</v>
      </c>
    </row>
    <row r="955" spans="1:9">
      <c r="A955" s="170" t="s">
        <v>237</v>
      </c>
      <c r="B955" s="219" t="s">
        <v>807</v>
      </c>
      <c r="C955" s="220" t="s">
        <v>223</v>
      </c>
      <c r="D955" s="219" t="s">
        <v>228</v>
      </c>
      <c r="E955" s="219" t="s">
        <v>232</v>
      </c>
      <c r="F955" s="220" t="s">
        <v>238</v>
      </c>
      <c r="G955" s="167">
        <v>1409</v>
      </c>
      <c r="H955" s="314"/>
      <c r="I955" s="317">
        <f t="shared" si="246"/>
        <v>0</v>
      </c>
    </row>
    <row r="956" ht="22.5" spans="1:9">
      <c r="A956" s="170" t="s">
        <v>239</v>
      </c>
      <c r="B956" s="219" t="s">
        <v>807</v>
      </c>
      <c r="C956" s="220" t="s">
        <v>223</v>
      </c>
      <c r="D956" s="219" t="s">
        <v>228</v>
      </c>
      <c r="E956" s="219" t="s">
        <v>232</v>
      </c>
      <c r="F956" s="220">
        <v>129</v>
      </c>
      <c r="G956" s="167">
        <v>425</v>
      </c>
      <c r="H956" s="314"/>
      <c r="I956" s="317">
        <f t="shared" si="246"/>
        <v>0</v>
      </c>
    </row>
    <row r="957" ht="33.75" spans="1:9">
      <c r="A957" s="162" t="s">
        <v>233</v>
      </c>
      <c r="B957" s="219" t="s">
        <v>807</v>
      </c>
      <c r="C957" s="220" t="s">
        <v>223</v>
      </c>
      <c r="D957" s="219" t="s">
        <v>228</v>
      </c>
      <c r="E957" s="219" t="s">
        <v>240</v>
      </c>
      <c r="F957" s="220">
        <v>100</v>
      </c>
      <c r="G957" s="167">
        <f>G958</f>
        <v>111.7</v>
      </c>
      <c r="H957" s="167">
        <f>H958</f>
        <v>0</v>
      </c>
      <c r="I957" s="317">
        <f t="shared" si="246"/>
        <v>0</v>
      </c>
    </row>
    <row r="958" spans="1:9">
      <c r="A958" s="162" t="s">
        <v>235</v>
      </c>
      <c r="B958" s="219" t="s">
        <v>807</v>
      </c>
      <c r="C958" s="220" t="s">
        <v>223</v>
      </c>
      <c r="D958" s="219" t="s">
        <v>228</v>
      </c>
      <c r="E958" s="219" t="s">
        <v>240</v>
      </c>
      <c r="F958" s="220">
        <v>120</v>
      </c>
      <c r="G958" s="167">
        <f>G959</f>
        <v>111.7</v>
      </c>
      <c r="H958" s="167">
        <f>H959</f>
        <v>0</v>
      </c>
      <c r="I958" s="317">
        <f t="shared" si="246"/>
        <v>0</v>
      </c>
    </row>
    <row r="959" ht="22.5" spans="1:9">
      <c r="A959" s="170" t="s">
        <v>241</v>
      </c>
      <c r="B959" s="219" t="s">
        <v>807</v>
      </c>
      <c r="C959" s="220" t="s">
        <v>223</v>
      </c>
      <c r="D959" s="219" t="s">
        <v>228</v>
      </c>
      <c r="E959" s="219" t="s">
        <v>240</v>
      </c>
      <c r="F959" s="220">
        <v>122</v>
      </c>
      <c r="G959" s="167">
        <v>111.7</v>
      </c>
      <c r="H959" s="314"/>
      <c r="I959" s="317">
        <f t="shared" si="246"/>
        <v>0</v>
      </c>
    </row>
    <row r="960" spans="1:9">
      <c r="A960" s="170" t="s">
        <v>242</v>
      </c>
      <c r="B960" s="219" t="s">
        <v>807</v>
      </c>
      <c r="C960" s="220" t="s">
        <v>223</v>
      </c>
      <c r="D960" s="219" t="s">
        <v>228</v>
      </c>
      <c r="E960" s="219" t="s">
        <v>232</v>
      </c>
      <c r="F960" s="220">
        <v>300</v>
      </c>
      <c r="G960" s="167">
        <f>G961</f>
        <v>0</v>
      </c>
      <c r="H960" s="167">
        <f>H961</f>
        <v>0</v>
      </c>
      <c r="I960" s="317" t="e">
        <f t="shared" si="246"/>
        <v>#DIV/0!</v>
      </c>
    </row>
    <row r="961" ht="33.75" spans="1:9">
      <c r="A961" s="170" t="s">
        <v>243</v>
      </c>
      <c r="B961" s="219" t="s">
        <v>807</v>
      </c>
      <c r="C961" s="220" t="s">
        <v>223</v>
      </c>
      <c r="D961" s="219" t="s">
        <v>228</v>
      </c>
      <c r="E961" s="219" t="s">
        <v>232</v>
      </c>
      <c r="F961" s="220">
        <v>320</v>
      </c>
      <c r="G961" s="167">
        <f>G962</f>
        <v>0</v>
      </c>
      <c r="H961" s="167">
        <f>H962</f>
        <v>0</v>
      </c>
      <c r="I961" s="317" t="e">
        <f t="shared" si="246"/>
        <v>#DIV/0!</v>
      </c>
    </row>
    <row r="962" ht="22.5" spans="1:9">
      <c r="A962" s="170" t="s">
        <v>244</v>
      </c>
      <c r="B962" s="219" t="s">
        <v>807</v>
      </c>
      <c r="C962" s="220" t="s">
        <v>223</v>
      </c>
      <c r="D962" s="219" t="s">
        <v>228</v>
      </c>
      <c r="E962" s="219" t="s">
        <v>232</v>
      </c>
      <c r="F962" s="220">
        <v>321</v>
      </c>
      <c r="G962" s="167"/>
      <c r="H962" s="314"/>
      <c r="I962" s="317" t="e">
        <f t="shared" si="246"/>
        <v>#DIV/0!</v>
      </c>
    </row>
    <row r="963" ht="22.5" spans="1:9">
      <c r="A963" s="170" t="s">
        <v>245</v>
      </c>
      <c r="B963" s="219" t="s">
        <v>807</v>
      </c>
      <c r="C963" s="220" t="s">
        <v>223</v>
      </c>
      <c r="D963" s="219" t="s">
        <v>228</v>
      </c>
      <c r="E963" s="219" t="s">
        <v>246</v>
      </c>
      <c r="F963" s="220"/>
      <c r="G963" s="167">
        <f>G964</f>
        <v>0</v>
      </c>
      <c r="H963" s="167">
        <f>H964</f>
        <v>0</v>
      </c>
      <c r="I963" s="317" t="e">
        <f t="shared" si="246"/>
        <v>#DIV/0!</v>
      </c>
    </row>
    <row r="964" ht="33.75" spans="1:9">
      <c r="A964" s="162" t="s">
        <v>233</v>
      </c>
      <c r="B964" s="219" t="s">
        <v>807</v>
      </c>
      <c r="C964" s="220" t="s">
        <v>223</v>
      </c>
      <c r="D964" s="219" t="s">
        <v>228</v>
      </c>
      <c r="E964" s="219" t="s">
        <v>246</v>
      </c>
      <c r="F964" s="220" t="s">
        <v>234</v>
      </c>
      <c r="G964" s="167">
        <f>G965</f>
        <v>0</v>
      </c>
      <c r="H964" s="167">
        <f>H965</f>
        <v>0</v>
      </c>
      <c r="I964" s="317" t="e">
        <f t="shared" si="246"/>
        <v>#DIV/0!</v>
      </c>
    </row>
    <row r="965" spans="1:9">
      <c r="A965" s="162" t="s">
        <v>235</v>
      </c>
      <c r="B965" s="219" t="s">
        <v>807</v>
      </c>
      <c r="C965" s="220" t="s">
        <v>223</v>
      </c>
      <c r="D965" s="219" t="s">
        <v>228</v>
      </c>
      <c r="E965" s="219" t="s">
        <v>246</v>
      </c>
      <c r="F965" s="220" t="s">
        <v>236</v>
      </c>
      <c r="G965" s="167">
        <f>G966+G967</f>
        <v>0</v>
      </c>
      <c r="H965" s="167">
        <f>H966+H967</f>
        <v>0</v>
      </c>
      <c r="I965" s="317" t="e">
        <f t="shared" si="246"/>
        <v>#DIV/0!</v>
      </c>
    </row>
    <row r="966" spans="1:9">
      <c r="A966" s="170" t="s">
        <v>237</v>
      </c>
      <c r="B966" s="219" t="s">
        <v>807</v>
      </c>
      <c r="C966" s="220" t="s">
        <v>223</v>
      </c>
      <c r="D966" s="219" t="s">
        <v>228</v>
      </c>
      <c r="E966" s="219" t="s">
        <v>246</v>
      </c>
      <c r="F966" s="220" t="s">
        <v>238</v>
      </c>
      <c r="G966" s="167"/>
      <c r="H966" s="314"/>
      <c r="I966" s="317" t="e">
        <f t="shared" si="246"/>
        <v>#DIV/0!</v>
      </c>
    </row>
    <row r="967" ht="22.5" spans="1:9">
      <c r="A967" s="170" t="s">
        <v>239</v>
      </c>
      <c r="B967" s="219" t="s">
        <v>807</v>
      </c>
      <c r="C967" s="220" t="s">
        <v>223</v>
      </c>
      <c r="D967" s="219" t="s">
        <v>228</v>
      </c>
      <c r="E967" s="219" t="s">
        <v>246</v>
      </c>
      <c r="F967" s="220">
        <v>129</v>
      </c>
      <c r="G967" s="167"/>
      <c r="H967" s="314"/>
      <c r="I967" s="317" t="e">
        <f t="shared" si="246"/>
        <v>#DIV/0!</v>
      </c>
    </row>
    <row r="968" ht="22.5" spans="1:9">
      <c r="A968" s="155" t="s">
        <v>247</v>
      </c>
      <c r="B968" s="217" t="s">
        <v>807</v>
      </c>
      <c r="C968" s="218" t="s">
        <v>223</v>
      </c>
      <c r="D968" s="217" t="s">
        <v>248</v>
      </c>
      <c r="E968" s="219" t="s">
        <v>246</v>
      </c>
      <c r="F968" s="218" t="s">
        <v>226</v>
      </c>
      <c r="G968" s="166">
        <f t="shared" ref="G968:H968" si="256">G969</f>
        <v>2828.8</v>
      </c>
      <c r="H968" s="166">
        <f t="shared" si="256"/>
        <v>0</v>
      </c>
      <c r="I968" s="317">
        <f t="shared" si="246"/>
        <v>0</v>
      </c>
    </row>
    <row r="969" spans="1:9">
      <c r="A969" s="162" t="s">
        <v>249</v>
      </c>
      <c r="B969" s="219" t="s">
        <v>807</v>
      </c>
      <c r="C969" s="220" t="s">
        <v>223</v>
      </c>
      <c r="D969" s="219" t="s">
        <v>248</v>
      </c>
      <c r="E969" s="219" t="s">
        <v>250</v>
      </c>
      <c r="F969" s="220" t="s">
        <v>226</v>
      </c>
      <c r="G969" s="167">
        <f>G970+G974+G977+G981</f>
        <v>2828.8</v>
      </c>
      <c r="H969" s="167">
        <f>H970+H974+H977+H981</f>
        <v>0</v>
      </c>
      <c r="I969" s="317">
        <f t="shared" si="246"/>
        <v>0</v>
      </c>
    </row>
    <row r="970" ht="33.75" spans="1:9">
      <c r="A970" s="162" t="s">
        <v>233</v>
      </c>
      <c r="B970" s="219" t="s">
        <v>807</v>
      </c>
      <c r="C970" s="220" t="s">
        <v>223</v>
      </c>
      <c r="D970" s="219" t="s">
        <v>248</v>
      </c>
      <c r="E970" s="219" t="s">
        <v>251</v>
      </c>
      <c r="F970" s="220" t="s">
        <v>234</v>
      </c>
      <c r="G970" s="167">
        <f t="shared" ref="G970:H970" si="257">G971</f>
        <v>1601</v>
      </c>
      <c r="H970" s="167">
        <f t="shared" si="257"/>
        <v>0</v>
      </c>
      <c r="I970" s="317">
        <f t="shared" si="246"/>
        <v>0</v>
      </c>
    </row>
    <row r="971" spans="1:9">
      <c r="A971" s="162" t="s">
        <v>235</v>
      </c>
      <c r="B971" s="219" t="s">
        <v>807</v>
      </c>
      <c r="C971" s="220" t="s">
        <v>223</v>
      </c>
      <c r="D971" s="219" t="s">
        <v>248</v>
      </c>
      <c r="E971" s="219" t="s">
        <v>251</v>
      </c>
      <c r="F971" s="220" t="s">
        <v>236</v>
      </c>
      <c r="G971" s="167">
        <f t="shared" ref="G971:H971" si="258">G972+G973</f>
        <v>1601</v>
      </c>
      <c r="H971" s="167">
        <f t="shared" si="258"/>
        <v>0</v>
      </c>
      <c r="I971" s="317">
        <f t="shared" si="246"/>
        <v>0</v>
      </c>
    </row>
    <row r="972" spans="1:9">
      <c r="A972" s="170" t="s">
        <v>237</v>
      </c>
      <c r="B972" s="219" t="s">
        <v>807</v>
      </c>
      <c r="C972" s="220" t="s">
        <v>223</v>
      </c>
      <c r="D972" s="219" t="s">
        <v>248</v>
      </c>
      <c r="E972" s="219" t="s">
        <v>251</v>
      </c>
      <c r="F972" s="220" t="s">
        <v>238</v>
      </c>
      <c r="G972" s="167">
        <v>1230</v>
      </c>
      <c r="H972" s="314"/>
      <c r="I972" s="317">
        <f t="shared" si="246"/>
        <v>0</v>
      </c>
    </row>
    <row r="973" ht="22.5" spans="1:9">
      <c r="A973" s="170" t="s">
        <v>239</v>
      </c>
      <c r="B973" s="219" t="s">
        <v>807</v>
      </c>
      <c r="C973" s="220" t="s">
        <v>223</v>
      </c>
      <c r="D973" s="219" t="s">
        <v>248</v>
      </c>
      <c r="E973" s="219" t="s">
        <v>251</v>
      </c>
      <c r="F973" s="220">
        <v>129</v>
      </c>
      <c r="G973" s="167">
        <v>371</v>
      </c>
      <c r="H973" s="314"/>
      <c r="I973" s="317">
        <f t="shared" si="246"/>
        <v>0</v>
      </c>
    </row>
    <row r="974" ht="33.75" spans="1:9">
      <c r="A974" s="162" t="s">
        <v>233</v>
      </c>
      <c r="B974" s="219" t="s">
        <v>807</v>
      </c>
      <c r="C974" s="220" t="s">
        <v>223</v>
      </c>
      <c r="D974" s="219" t="s">
        <v>248</v>
      </c>
      <c r="E974" s="219" t="s">
        <v>252</v>
      </c>
      <c r="F974" s="220">
        <v>100</v>
      </c>
      <c r="G974" s="167">
        <f t="shared" ref="G974:H975" si="259">G975</f>
        <v>0</v>
      </c>
      <c r="H974" s="167">
        <f t="shared" si="259"/>
        <v>0</v>
      </c>
      <c r="I974" s="317" t="e">
        <f t="shared" si="246"/>
        <v>#DIV/0!</v>
      </c>
    </row>
    <row r="975" spans="1:9">
      <c r="A975" s="162" t="s">
        <v>235</v>
      </c>
      <c r="B975" s="219" t="s">
        <v>807</v>
      </c>
      <c r="C975" s="220" t="s">
        <v>223</v>
      </c>
      <c r="D975" s="219" t="s">
        <v>248</v>
      </c>
      <c r="E975" s="219" t="s">
        <v>252</v>
      </c>
      <c r="F975" s="220">
        <v>120</v>
      </c>
      <c r="G975" s="167">
        <f t="shared" si="259"/>
        <v>0</v>
      </c>
      <c r="H975" s="167">
        <f t="shared" si="259"/>
        <v>0</v>
      </c>
      <c r="I975" s="317" t="e">
        <f t="shared" si="246"/>
        <v>#DIV/0!</v>
      </c>
    </row>
    <row r="976" ht="22.5" spans="1:9">
      <c r="A976" s="170" t="s">
        <v>253</v>
      </c>
      <c r="B976" s="219" t="s">
        <v>807</v>
      </c>
      <c r="C976" s="220" t="s">
        <v>223</v>
      </c>
      <c r="D976" s="219" t="s">
        <v>248</v>
      </c>
      <c r="E976" s="219" t="s">
        <v>252</v>
      </c>
      <c r="F976" s="220" t="s">
        <v>254</v>
      </c>
      <c r="G976" s="167"/>
      <c r="H976" s="314"/>
      <c r="I976" s="317" t="e">
        <f t="shared" si="246"/>
        <v>#DIV/0!</v>
      </c>
    </row>
    <row r="977" spans="1:9">
      <c r="A977" s="162" t="s">
        <v>255</v>
      </c>
      <c r="B977" s="219" t="s">
        <v>807</v>
      </c>
      <c r="C977" s="220" t="s">
        <v>223</v>
      </c>
      <c r="D977" s="219" t="s">
        <v>248</v>
      </c>
      <c r="E977" s="219" t="s">
        <v>252</v>
      </c>
      <c r="F977" s="220">
        <v>200</v>
      </c>
      <c r="G977" s="167">
        <f t="shared" ref="G977:H977" si="260">G978</f>
        <v>1214.9</v>
      </c>
      <c r="H977" s="167">
        <f t="shared" si="260"/>
        <v>0</v>
      </c>
      <c r="I977" s="317">
        <f t="shared" si="246"/>
        <v>0</v>
      </c>
    </row>
    <row r="978" spans="1:9">
      <c r="A978" s="162" t="s">
        <v>256</v>
      </c>
      <c r="B978" s="219" t="s">
        <v>807</v>
      </c>
      <c r="C978" s="220" t="s">
        <v>223</v>
      </c>
      <c r="D978" s="219" t="s">
        <v>248</v>
      </c>
      <c r="E978" s="219" t="s">
        <v>252</v>
      </c>
      <c r="F978" s="220">
        <v>240</v>
      </c>
      <c r="G978" s="167">
        <f t="shared" ref="G978:H978" si="261">G980+G979</f>
        <v>1214.9</v>
      </c>
      <c r="H978" s="167">
        <f t="shared" si="261"/>
        <v>0</v>
      </c>
      <c r="I978" s="317">
        <f t="shared" si="246"/>
        <v>0</v>
      </c>
    </row>
    <row r="979" spans="1:9">
      <c r="A979" s="228" t="s">
        <v>257</v>
      </c>
      <c r="B979" s="219" t="s">
        <v>807</v>
      </c>
      <c r="C979" s="220" t="s">
        <v>223</v>
      </c>
      <c r="D979" s="219" t="s">
        <v>248</v>
      </c>
      <c r="E979" s="219" t="s">
        <v>252</v>
      </c>
      <c r="F979" s="220">
        <v>242</v>
      </c>
      <c r="G979" s="167">
        <v>13</v>
      </c>
      <c r="H979" s="314"/>
      <c r="I979" s="317">
        <f t="shared" si="246"/>
        <v>0</v>
      </c>
    </row>
    <row r="980" spans="1:9">
      <c r="A980" s="228" t="s">
        <v>258</v>
      </c>
      <c r="B980" s="219" t="s">
        <v>807</v>
      </c>
      <c r="C980" s="220" t="s">
        <v>223</v>
      </c>
      <c r="D980" s="219" t="s">
        <v>248</v>
      </c>
      <c r="E980" s="219" t="s">
        <v>252</v>
      </c>
      <c r="F980" s="220" t="s">
        <v>259</v>
      </c>
      <c r="G980" s="167">
        <v>1201.9</v>
      </c>
      <c r="H980" s="314"/>
      <c r="I980" s="317">
        <f t="shared" si="246"/>
        <v>0</v>
      </c>
    </row>
    <row r="981" spans="1:9">
      <c r="A981" s="228" t="s">
        <v>260</v>
      </c>
      <c r="B981" s="219" t="s">
        <v>807</v>
      </c>
      <c r="C981" s="220" t="s">
        <v>223</v>
      </c>
      <c r="D981" s="219" t="s">
        <v>248</v>
      </c>
      <c r="E981" s="219" t="s">
        <v>252</v>
      </c>
      <c r="F981" s="220" t="s">
        <v>261</v>
      </c>
      <c r="G981" s="167">
        <f>G984+G982</f>
        <v>12.9</v>
      </c>
      <c r="H981" s="167">
        <f>H984+H982</f>
        <v>0</v>
      </c>
      <c r="I981" s="317">
        <f t="shared" si="246"/>
        <v>0</v>
      </c>
    </row>
    <row r="982" spans="1:9">
      <c r="A982" s="228"/>
      <c r="B982" s="219" t="s">
        <v>807</v>
      </c>
      <c r="C982" s="220" t="s">
        <v>223</v>
      </c>
      <c r="D982" s="219" t="s">
        <v>248</v>
      </c>
      <c r="E982" s="219" t="s">
        <v>252</v>
      </c>
      <c r="F982" s="220">
        <v>830</v>
      </c>
      <c r="G982" s="167">
        <f>G983</f>
        <v>7.1</v>
      </c>
      <c r="H982" s="167">
        <f>H983</f>
        <v>0</v>
      </c>
      <c r="I982" s="317">
        <f t="shared" si="246"/>
        <v>0</v>
      </c>
    </row>
    <row r="983" spans="1:9">
      <c r="A983" s="228"/>
      <c r="B983" s="219" t="s">
        <v>807</v>
      </c>
      <c r="C983" s="220" t="s">
        <v>223</v>
      </c>
      <c r="D983" s="219" t="s">
        <v>248</v>
      </c>
      <c r="E983" s="219" t="s">
        <v>252</v>
      </c>
      <c r="F983" s="220">
        <v>831</v>
      </c>
      <c r="G983" s="167">
        <v>7.1</v>
      </c>
      <c r="H983" s="167"/>
      <c r="I983" s="317">
        <f t="shared" si="246"/>
        <v>0</v>
      </c>
    </row>
    <row r="984" spans="1:9">
      <c r="A984" s="228" t="s">
        <v>262</v>
      </c>
      <c r="B984" s="219" t="s">
        <v>807</v>
      </c>
      <c r="C984" s="220" t="s">
        <v>223</v>
      </c>
      <c r="D984" s="219" t="s">
        <v>248</v>
      </c>
      <c r="E984" s="219" t="s">
        <v>252</v>
      </c>
      <c r="F984" s="220" t="s">
        <v>263</v>
      </c>
      <c r="G984" s="167">
        <f>G985+G986</f>
        <v>5.8</v>
      </c>
      <c r="H984" s="167">
        <f>H985+H986</f>
        <v>0</v>
      </c>
      <c r="I984" s="317">
        <f t="shared" si="246"/>
        <v>0</v>
      </c>
    </row>
    <row r="985" spans="1:9">
      <c r="A985" s="228" t="s">
        <v>264</v>
      </c>
      <c r="B985" s="219" t="s">
        <v>807</v>
      </c>
      <c r="C985" s="220" t="s">
        <v>223</v>
      </c>
      <c r="D985" s="219" t="s">
        <v>248</v>
      </c>
      <c r="E985" s="219" t="s">
        <v>252</v>
      </c>
      <c r="F985" s="220">
        <v>852</v>
      </c>
      <c r="G985" s="167">
        <v>1.8</v>
      </c>
      <c r="H985" s="314"/>
      <c r="I985" s="317">
        <f t="shared" si="246"/>
        <v>0</v>
      </c>
    </row>
    <row r="986" spans="1:9">
      <c r="A986" s="228" t="s">
        <v>265</v>
      </c>
      <c r="B986" s="219" t="s">
        <v>807</v>
      </c>
      <c r="C986" s="220" t="s">
        <v>223</v>
      </c>
      <c r="D986" s="219" t="s">
        <v>248</v>
      </c>
      <c r="E986" s="219" t="s">
        <v>252</v>
      </c>
      <c r="F986" s="220">
        <v>853</v>
      </c>
      <c r="G986" s="167">
        <v>4</v>
      </c>
      <c r="H986" s="314"/>
      <c r="I986" s="317">
        <f t="shared" ref="I986:I1012" si="262">H986/G986*1</f>
        <v>0</v>
      </c>
    </row>
    <row r="987" ht="21" spans="1:11">
      <c r="A987" s="210" t="s">
        <v>808</v>
      </c>
      <c r="B987" s="211" t="s">
        <v>809</v>
      </c>
      <c r="C987" s="232"/>
      <c r="D987" s="211"/>
      <c r="E987" s="211"/>
      <c r="F987" s="232"/>
      <c r="G987" s="213">
        <f t="shared" ref="G987:H989" si="263">G988</f>
        <v>3712</v>
      </c>
      <c r="H987" s="213">
        <f t="shared" si="263"/>
        <v>0</v>
      </c>
      <c r="I987" s="316">
        <f t="shared" si="262"/>
        <v>0</v>
      </c>
      <c r="J987" s="197">
        <v>3712</v>
      </c>
      <c r="K987" s="226">
        <f>G987-J987</f>
        <v>0</v>
      </c>
    </row>
    <row r="988" spans="1:9">
      <c r="A988" s="207" t="s">
        <v>222</v>
      </c>
      <c r="B988" s="214" t="s">
        <v>809</v>
      </c>
      <c r="C988" s="231" t="s">
        <v>223</v>
      </c>
      <c r="D988" s="214"/>
      <c r="E988" s="214"/>
      <c r="F988" s="231"/>
      <c r="G988" s="172">
        <f t="shared" si="263"/>
        <v>3712</v>
      </c>
      <c r="H988" s="172">
        <f t="shared" si="263"/>
        <v>0</v>
      </c>
      <c r="I988" s="317">
        <f t="shared" si="262"/>
        <v>0</v>
      </c>
    </row>
    <row r="989" ht="22.5" spans="1:9">
      <c r="A989" s="155" t="s">
        <v>289</v>
      </c>
      <c r="B989" s="217" t="s">
        <v>809</v>
      </c>
      <c r="C989" s="218" t="s">
        <v>223</v>
      </c>
      <c r="D989" s="217" t="s">
        <v>290</v>
      </c>
      <c r="E989" s="217" t="s">
        <v>225</v>
      </c>
      <c r="F989" s="218" t="s">
        <v>226</v>
      </c>
      <c r="G989" s="166">
        <f t="shared" si="263"/>
        <v>3712</v>
      </c>
      <c r="H989" s="166">
        <f t="shared" si="263"/>
        <v>0</v>
      </c>
      <c r="I989" s="317">
        <f t="shared" si="262"/>
        <v>0</v>
      </c>
    </row>
    <row r="990" spans="1:9">
      <c r="A990" s="170" t="s">
        <v>301</v>
      </c>
      <c r="B990" s="219" t="s">
        <v>809</v>
      </c>
      <c r="C990" s="220" t="s">
        <v>223</v>
      </c>
      <c r="D990" s="219" t="s">
        <v>290</v>
      </c>
      <c r="E990" s="219" t="s">
        <v>302</v>
      </c>
      <c r="F990" s="220" t="s">
        <v>226</v>
      </c>
      <c r="G990" s="167">
        <f>G991+G995+G998+G1002+G1005+G1009</f>
        <v>3712</v>
      </c>
      <c r="H990" s="167">
        <f>H991+H995+H998+H1002+H1005+H1009</f>
        <v>0</v>
      </c>
      <c r="I990" s="317">
        <f t="shared" si="262"/>
        <v>0</v>
      </c>
    </row>
    <row r="991" ht="33.75" spans="1:9">
      <c r="A991" s="162" t="s">
        <v>233</v>
      </c>
      <c r="B991" s="219" t="s">
        <v>809</v>
      </c>
      <c r="C991" s="220" t="s">
        <v>223</v>
      </c>
      <c r="D991" s="219" t="s">
        <v>290</v>
      </c>
      <c r="E991" s="219" t="s">
        <v>303</v>
      </c>
      <c r="F991" s="220" t="s">
        <v>234</v>
      </c>
      <c r="G991" s="167">
        <f>G992</f>
        <v>3452</v>
      </c>
      <c r="H991" s="167">
        <f>H992</f>
        <v>0</v>
      </c>
      <c r="I991" s="317">
        <f t="shared" si="262"/>
        <v>0</v>
      </c>
    </row>
    <row r="992" spans="1:9">
      <c r="A992" s="162" t="s">
        <v>235</v>
      </c>
      <c r="B992" s="219" t="s">
        <v>809</v>
      </c>
      <c r="C992" s="220" t="s">
        <v>223</v>
      </c>
      <c r="D992" s="219" t="s">
        <v>290</v>
      </c>
      <c r="E992" s="219" t="s">
        <v>303</v>
      </c>
      <c r="F992" s="220" t="s">
        <v>236</v>
      </c>
      <c r="G992" s="167">
        <f t="shared" ref="G992:H992" si="264">G993+G994</f>
        <v>3452</v>
      </c>
      <c r="H992" s="167">
        <f t="shared" si="264"/>
        <v>0</v>
      </c>
      <c r="I992" s="317">
        <f t="shared" si="262"/>
        <v>0</v>
      </c>
    </row>
    <row r="993" spans="1:9">
      <c r="A993" s="170" t="s">
        <v>237</v>
      </c>
      <c r="B993" s="219" t="s">
        <v>809</v>
      </c>
      <c r="C993" s="220" t="s">
        <v>223</v>
      </c>
      <c r="D993" s="219" t="s">
        <v>290</v>
      </c>
      <c r="E993" s="219" t="s">
        <v>303</v>
      </c>
      <c r="F993" s="220" t="s">
        <v>238</v>
      </c>
      <c r="G993" s="167">
        <v>2651</v>
      </c>
      <c r="H993" s="314"/>
      <c r="I993" s="317">
        <f t="shared" si="262"/>
        <v>0</v>
      </c>
    </row>
    <row r="994" ht="22.5" spans="1:9">
      <c r="A994" s="170" t="s">
        <v>239</v>
      </c>
      <c r="B994" s="219" t="s">
        <v>809</v>
      </c>
      <c r="C994" s="220" t="s">
        <v>223</v>
      </c>
      <c r="D994" s="219" t="s">
        <v>290</v>
      </c>
      <c r="E994" s="219" t="s">
        <v>303</v>
      </c>
      <c r="F994" s="220">
        <v>129</v>
      </c>
      <c r="G994" s="167">
        <v>801</v>
      </c>
      <c r="H994" s="314"/>
      <c r="I994" s="317">
        <f t="shared" si="262"/>
        <v>0</v>
      </c>
    </row>
    <row r="995" ht="33.75" spans="1:9">
      <c r="A995" s="162" t="s">
        <v>233</v>
      </c>
      <c r="B995" s="219" t="s">
        <v>809</v>
      </c>
      <c r="C995" s="220" t="s">
        <v>223</v>
      </c>
      <c r="D995" s="219" t="s">
        <v>290</v>
      </c>
      <c r="E995" s="219" t="s">
        <v>304</v>
      </c>
      <c r="F995" s="220">
        <v>100</v>
      </c>
      <c r="G995" s="167">
        <f>G996</f>
        <v>18.6</v>
      </c>
      <c r="H995" s="167">
        <f>H996</f>
        <v>0</v>
      </c>
      <c r="I995" s="317">
        <f t="shared" si="262"/>
        <v>0</v>
      </c>
    </row>
    <row r="996" spans="1:9">
      <c r="A996" s="162" t="s">
        <v>235</v>
      </c>
      <c r="B996" s="219" t="s">
        <v>809</v>
      </c>
      <c r="C996" s="220" t="s">
        <v>223</v>
      </c>
      <c r="D996" s="219" t="s">
        <v>290</v>
      </c>
      <c r="E996" s="219" t="s">
        <v>304</v>
      </c>
      <c r="F996" s="220">
        <v>120</v>
      </c>
      <c r="G996" s="167">
        <f t="shared" ref="G996:H996" si="265">G997</f>
        <v>18.6</v>
      </c>
      <c r="H996" s="167">
        <f t="shared" si="265"/>
        <v>0</v>
      </c>
      <c r="I996" s="317">
        <f t="shared" si="262"/>
        <v>0</v>
      </c>
    </row>
    <row r="997" ht="22.5" spans="1:9">
      <c r="A997" s="170" t="s">
        <v>253</v>
      </c>
      <c r="B997" s="219" t="s">
        <v>809</v>
      </c>
      <c r="C997" s="220" t="s">
        <v>223</v>
      </c>
      <c r="D997" s="219" t="s">
        <v>290</v>
      </c>
      <c r="E997" s="219" t="s">
        <v>304</v>
      </c>
      <c r="F997" s="220">
        <v>122</v>
      </c>
      <c r="G997" s="167">
        <v>18.6</v>
      </c>
      <c r="H997" s="314"/>
      <c r="I997" s="317">
        <f t="shared" si="262"/>
        <v>0</v>
      </c>
    </row>
    <row r="998" spans="1:9">
      <c r="A998" s="162" t="s">
        <v>255</v>
      </c>
      <c r="B998" s="219" t="s">
        <v>809</v>
      </c>
      <c r="C998" s="220" t="s">
        <v>223</v>
      </c>
      <c r="D998" s="219" t="s">
        <v>290</v>
      </c>
      <c r="E998" s="219" t="s">
        <v>304</v>
      </c>
      <c r="F998" s="220" t="s">
        <v>279</v>
      </c>
      <c r="G998" s="167">
        <f t="shared" ref="G998:H998" si="266">G999</f>
        <v>236.4</v>
      </c>
      <c r="H998" s="167">
        <f t="shared" si="266"/>
        <v>0</v>
      </c>
      <c r="I998" s="317">
        <f t="shared" si="262"/>
        <v>0</v>
      </c>
    </row>
    <row r="999" spans="1:9">
      <c r="A999" s="228" t="s">
        <v>256</v>
      </c>
      <c r="B999" s="219" t="s">
        <v>809</v>
      </c>
      <c r="C999" s="220" t="s">
        <v>223</v>
      </c>
      <c r="D999" s="219" t="s">
        <v>290</v>
      </c>
      <c r="E999" s="219" t="s">
        <v>304</v>
      </c>
      <c r="F999" s="220" t="s">
        <v>280</v>
      </c>
      <c r="G999" s="167">
        <f t="shared" ref="G999:H999" si="267">G1001+G1000</f>
        <v>236.4</v>
      </c>
      <c r="H999" s="167">
        <f t="shared" si="267"/>
        <v>0</v>
      </c>
      <c r="I999" s="317">
        <f t="shared" si="262"/>
        <v>0</v>
      </c>
    </row>
    <row r="1000" spans="1:9">
      <c r="A1000" s="228" t="s">
        <v>257</v>
      </c>
      <c r="B1000" s="219" t="s">
        <v>809</v>
      </c>
      <c r="C1000" s="220" t="s">
        <v>223</v>
      </c>
      <c r="D1000" s="219" t="s">
        <v>290</v>
      </c>
      <c r="E1000" s="219" t="s">
        <v>304</v>
      </c>
      <c r="F1000" s="220">
        <v>242</v>
      </c>
      <c r="G1000" s="167">
        <v>156</v>
      </c>
      <c r="H1000" s="314"/>
      <c r="I1000" s="317">
        <f t="shared" si="262"/>
        <v>0</v>
      </c>
    </row>
    <row r="1001" spans="1:9">
      <c r="A1001" s="228" t="s">
        <v>258</v>
      </c>
      <c r="B1001" s="219" t="s">
        <v>809</v>
      </c>
      <c r="C1001" s="220" t="s">
        <v>223</v>
      </c>
      <c r="D1001" s="219" t="s">
        <v>290</v>
      </c>
      <c r="E1001" s="219" t="s">
        <v>304</v>
      </c>
      <c r="F1001" s="220" t="s">
        <v>259</v>
      </c>
      <c r="G1001" s="167">
        <v>80.4</v>
      </c>
      <c r="H1001" s="314"/>
      <c r="I1001" s="317">
        <f t="shared" si="262"/>
        <v>0</v>
      </c>
    </row>
    <row r="1002" spans="1:9">
      <c r="A1002" s="170" t="s">
        <v>242</v>
      </c>
      <c r="B1002" s="219" t="s">
        <v>809</v>
      </c>
      <c r="C1002" s="220" t="s">
        <v>223</v>
      </c>
      <c r="D1002" s="219" t="s">
        <v>290</v>
      </c>
      <c r="E1002" s="219" t="s">
        <v>304</v>
      </c>
      <c r="F1002" s="220">
        <v>300</v>
      </c>
      <c r="G1002" s="167">
        <f>G1003</f>
        <v>0</v>
      </c>
      <c r="H1002" s="167">
        <f>H1003</f>
        <v>0</v>
      </c>
      <c r="I1002" s="317" t="e">
        <f t="shared" si="262"/>
        <v>#DIV/0!</v>
      </c>
    </row>
    <row r="1003" ht="33.75" spans="1:9">
      <c r="A1003" s="170" t="s">
        <v>243</v>
      </c>
      <c r="B1003" s="219" t="s">
        <v>809</v>
      </c>
      <c r="C1003" s="220" t="s">
        <v>223</v>
      </c>
      <c r="D1003" s="219" t="s">
        <v>290</v>
      </c>
      <c r="E1003" s="219" t="s">
        <v>304</v>
      </c>
      <c r="F1003" s="220">
        <v>320</v>
      </c>
      <c r="G1003" s="167">
        <f>G1004</f>
        <v>0</v>
      </c>
      <c r="H1003" s="167">
        <f>H1004</f>
        <v>0</v>
      </c>
      <c r="I1003" s="317" t="e">
        <f t="shared" si="262"/>
        <v>#DIV/0!</v>
      </c>
    </row>
    <row r="1004" ht="22.5" spans="1:9">
      <c r="A1004" s="170" t="s">
        <v>244</v>
      </c>
      <c r="B1004" s="219" t="s">
        <v>809</v>
      </c>
      <c r="C1004" s="220" t="s">
        <v>223</v>
      </c>
      <c r="D1004" s="219" t="s">
        <v>290</v>
      </c>
      <c r="E1004" s="219" t="s">
        <v>304</v>
      </c>
      <c r="F1004" s="220">
        <v>321</v>
      </c>
      <c r="G1004" s="167"/>
      <c r="H1004" s="314"/>
      <c r="I1004" s="317" t="e">
        <f t="shared" si="262"/>
        <v>#DIV/0!</v>
      </c>
    </row>
    <row r="1005" spans="1:9">
      <c r="A1005" s="228" t="s">
        <v>260</v>
      </c>
      <c r="B1005" s="219" t="s">
        <v>809</v>
      </c>
      <c r="C1005" s="220" t="s">
        <v>223</v>
      </c>
      <c r="D1005" s="219" t="s">
        <v>290</v>
      </c>
      <c r="E1005" s="219" t="s">
        <v>304</v>
      </c>
      <c r="F1005" s="220" t="s">
        <v>261</v>
      </c>
      <c r="G1005" s="167">
        <f t="shared" ref="G1005:H1005" si="268">G1006</f>
        <v>5</v>
      </c>
      <c r="H1005" s="167">
        <f t="shared" si="268"/>
        <v>0</v>
      </c>
      <c r="I1005" s="317">
        <f t="shared" si="262"/>
        <v>0</v>
      </c>
    </row>
    <row r="1006" spans="1:9">
      <c r="A1006" s="228" t="s">
        <v>262</v>
      </c>
      <c r="B1006" s="219" t="s">
        <v>809</v>
      </c>
      <c r="C1006" s="220" t="s">
        <v>223</v>
      </c>
      <c r="D1006" s="219" t="s">
        <v>290</v>
      </c>
      <c r="E1006" s="219" t="s">
        <v>304</v>
      </c>
      <c r="F1006" s="220" t="s">
        <v>263</v>
      </c>
      <c r="G1006" s="167">
        <f>G1007+G1008</f>
        <v>5</v>
      </c>
      <c r="H1006" s="167">
        <f>H1007+H1008</f>
        <v>0</v>
      </c>
      <c r="I1006" s="317">
        <f t="shared" si="262"/>
        <v>0</v>
      </c>
    </row>
    <row r="1007" spans="1:9">
      <c r="A1007" s="228" t="s">
        <v>264</v>
      </c>
      <c r="B1007" s="219" t="s">
        <v>809</v>
      </c>
      <c r="C1007" s="220" t="s">
        <v>223</v>
      </c>
      <c r="D1007" s="219" t="s">
        <v>290</v>
      </c>
      <c r="E1007" s="219" t="s">
        <v>304</v>
      </c>
      <c r="F1007" s="220">
        <v>852</v>
      </c>
      <c r="G1007" s="167"/>
      <c r="H1007" s="314"/>
      <c r="I1007" s="317" t="e">
        <f t="shared" si="262"/>
        <v>#DIV/0!</v>
      </c>
    </row>
    <row r="1008" spans="1:9">
      <c r="A1008" s="228" t="s">
        <v>265</v>
      </c>
      <c r="B1008" s="219" t="s">
        <v>809</v>
      </c>
      <c r="C1008" s="220" t="s">
        <v>223</v>
      </c>
      <c r="D1008" s="219" t="s">
        <v>290</v>
      </c>
      <c r="E1008" s="219" t="s">
        <v>304</v>
      </c>
      <c r="F1008" s="220">
        <v>853</v>
      </c>
      <c r="G1008" s="167">
        <v>5</v>
      </c>
      <c r="H1008" s="314"/>
      <c r="I1008" s="317">
        <f t="shared" si="262"/>
        <v>0</v>
      </c>
    </row>
    <row r="1009" ht="33.75" spans="1:9">
      <c r="A1009" s="162" t="s">
        <v>233</v>
      </c>
      <c r="B1009" s="219" t="s">
        <v>809</v>
      </c>
      <c r="C1009" s="220" t="s">
        <v>223</v>
      </c>
      <c r="D1009" s="219" t="s">
        <v>290</v>
      </c>
      <c r="E1009" s="219" t="s">
        <v>305</v>
      </c>
      <c r="F1009" s="220" t="s">
        <v>234</v>
      </c>
      <c r="G1009" s="265">
        <f>G1010</f>
        <v>0</v>
      </c>
      <c r="H1009" s="265">
        <f>H1010</f>
        <v>0</v>
      </c>
      <c r="I1009" s="317" t="e">
        <f t="shared" si="262"/>
        <v>#DIV/0!</v>
      </c>
    </row>
    <row r="1010" spans="1:9">
      <c r="A1010" s="162" t="s">
        <v>235</v>
      </c>
      <c r="B1010" s="219" t="s">
        <v>809</v>
      </c>
      <c r="C1010" s="220" t="s">
        <v>223</v>
      </c>
      <c r="D1010" s="219" t="s">
        <v>290</v>
      </c>
      <c r="E1010" s="219" t="s">
        <v>305</v>
      </c>
      <c r="F1010" s="220" t="s">
        <v>236</v>
      </c>
      <c r="G1010" s="265">
        <f>G1011+G1012</f>
        <v>0</v>
      </c>
      <c r="H1010" s="265">
        <f>H1011+H1012</f>
        <v>0</v>
      </c>
      <c r="I1010" s="317" t="e">
        <f t="shared" si="262"/>
        <v>#DIV/0!</v>
      </c>
    </row>
    <row r="1011" spans="1:9">
      <c r="A1011" s="170" t="s">
        <v>237</v>
      </c>
      <c r="B1011" s="219" t="s">
        <v>809</v>
      </c>
      <c r="C1011" s="220" t="s">
        <v>223</v>
      </c>
      <c r="D1011" s="219" t="s">
        <v>290</v>
      </c>
      <c r="E1011" s="219" t="s">
        <v>305</v>
      </c>
      <c r="F1011" s="220" t="s">
        <v>238</v>
      </c>
      <c r="G1011" s="265"/>
      <c r="H1011" s="314"/>
      <c r="I1011" s="317" t="e">
        <f t="shared" si="262"/>
        <v>#DIV/0!</v>
      </c>
    </row>
    <row r="1012" ht="22.5" spans="1:9">
      <c r="A1012" s="170" t="s">
        <v>239</v>
      </c>
      <c r="B1012" s="219" t="s">
        <v>809</v>
      </c>
      <c r="C1012" s="220" t="s">
        <v>223</v>
      </c>
      <c r="D1012" s="219" t="s">
        <v>290</v>
      </c>
      <c r="E1012" s="219" t="s">
        <v>305</v>
      </c>
      <c r="F1012" s="220">
        <v>129</v>
      </c>
      <c r="G1012" s="265"/>
      <c r="H1012" s="314"/>
      <c r="I1012" s="317" t="e">
        <f t="shared" si="262"/>
        <v>#DIV/0!</v>
      </c>
    </row>
  </sheetData>
  <autoFilter xmlns:etc="http://www.wps.cn/officeDocument/2017/etCustomData" ref="B11:G1012" etc:filterBottomFollowUsedRange="0">
    <extLst/>
  </autoFilter>
  <mergeCells count="1">
    <mergeCell ref="A9:F9"/>
  </mergeCells>
  <pageMargins left="0.708661417322835" right="0.708661417322835" top="0.748031496062992" bottom="0.748031496062992" header="0.31496062992126" footer="0.31496062992126"/>
  <pageSetup paperSize="9" scale="60" orientation="landscape"/>
  <headerFooter alignWithMargins="0" scaleWithDoc="0"/>
  <rowBreaks count="1" manualBreakCount="1">
    <brk id="246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970"/>
  <sheetViews>
    <sheetView view="pageBreakPreview" zoomScale="96" zoomScaleNormal="100" workbookViewId="0">
      <selection activeCell="F16" sqref="F16"/>
    </sheetView>
  </sheetViews>
  <sheetFormatPr defaultColWidth="9" defaultRowHeight="11.25"/>
  <cols>
    <col min="1" max="1" width="59.7142857142857" style="203" customWidth="1"/>
    <col min="2" max="2" width="7.14285714285714" style="279" customWidth="1"/>
    <col min="3" max="3" width="11.5714285714286" style="280" customWidth="1"/>
    <col min="4" max="4" width="13.7142857142857" style="280" customWidth="1"/>
    <col min="5" max="5" width="9.57142857142857" style="280" customWidth="1"/>
    <col min="6" max="7" width="18.1428571428571" style="281" customWidth="1"/>
    <col min="8" max="8" width="13" style="280" customWidth="1"/>
    <col min="9" max="9" width="14.5714285714286" style="280" customWidth="1"/>
    <col min="10" max="234" width="9.14285714285714" style="280"/>
    <col min="235" max="235" width="57.1428571428571" style="280" customWidth="1"/>
    <col min="236" max="236" width="4.71428571428571" style="280" customWidth="1"/>
    <col min="237" max="237" width="5.28571428571429" style="280" customWidth="1"/>
    <col min="238" max="238" width="3.71428571428571" style="280" customWidth="1"/>
    <col min="239" max="239" width="13.5714285714286" style="280" customWidth="1"/>
    <col min="240" max="240" width="7.42857142857143" style="280" customWidth="1"/>
    <col min="241" max="241" width="10.2857142857143" style="280" customWidth="1"/>
    <col min="242" max="242" width="8.28571428571429" style="280" customWidth="1"/>
    <col min="243" max="243" width="9.42857142857143" style="280" customWidth="1"/>
    <col min="244" max="490" width="9.14285714285714" style="280"/>
    <col min="491" max="491" width="57.1428571428571" style="280" customWidth="1"/>
    <col min="492" max="492" width="4.71428571428571" style="280" customWidth="1"/>
    <col min="493" max="493" width="5.28571428571429" style="280" customWidth="1"/>
    <col min="494" max="494" width="3.71428571428571" style="280" customWidth="1"/>
    <col min="495" max="495" width="13.5714285714286" style="280" customWidth="1"/>
    <col min="496" max="496" width="7.42857142857143" style="280" customWidth="1"/>
    <col min="497" max="497" width="10.2857142857143" style="280" customWidth="1"/>
    <col min="498" max="498" width="8.28571428571429" style="280" customWidth="1"/>
    <col min="499" max="499" width="9.42857142857143" style="280" customWidth="1"/>
    <col min="500" max="746" width="9.14285714285714" style="280"/>
    <col min="747" max="747" width="57.1428571428571" style="280" customWidth="1"/>
    <col min="748" max="748" width="4.71428571428571" style="280" customWidth="1"/>
    <col min="749" max="749" width="5.28571428571429" style="280" customWidth="1"/>
    <col min="750" max="750" width="3.71428571428571" style="280" customWidth="1"/>
    <col min="751" max="751" width="13.5714285714286" style="280" customWidth="1"/>
    <col min="752" max="752" width="7.42857142857143" style="280" customWidth="1"/>
    <col min="753" max="753" width="10.2857142857143" style="280" customWidth="1"/>
    <col min="754" max="754" width="8.28571428571429" style="280" customWidth="1"/>
    <col min="755" max="755" width="9.42857142857143" style="280" customWidth="1"/>
    <col min="756" max="1002" width="9.14285714285714" style="280"/>
    <col min="1003" max="1003" width="57.1428571428571" style="280" customWidth="1"/>
    <col min="1004" max="1004" width="4.71428571428571" style="280" customWidth="1"/>
    <col min="1005" max="1005" width="5.28571428571429" style="280" customWidth="1"/>
    <col min="1006" max="1006" width="3.71428571428571" style="280" customWidth="1"/>
    <col min="1007" max="1007" width="13.5714285714286" style="280" customWidth="1"/>
    <col min="1008" max="1008" width="7.42857142857143" style="280" customWidth="1"/>
    <col min="1009" max="1009" width="10.2857142857143" style="280" customWidth="1"/>
    <col min="1010" max="1010" width="8.28571428571429" style="280" customWidth="1"/>
    <col min="1011" max="1011" width="9.42857142857143" style="280" customWidth="1"/>
    <col min="1012" max="1258" width="9.14285714285714" style="280"/>
    <col min="1259" max="1259" width="57.1428571428571" style="280" customWidth="1"/>
    <col min="1260" max="1260" width="4.71428571428571" style="280" customWidth="1"/>
    <col min="1261" max="1261" width="5.28571428571429" style="280" customWidth="1"/>
    <col min="1262" max="1262" width="3.71428571428571" style="280" customWidth="1"/>
    <col min="1263" max="1263" width="13.5714285714286" style="280" customWidth="1"/>
    <col min="1264" max="1264" width="7.42857142857143" style="280" customWidth="1"/>
    <col min="1265" max="1265" width="10.2857142857143" style="280" customWidth="1"/>
    <col min="1266" max="1266" width="8.28571428571429" style="280" customWidth="1"/>
    <col min="1267" max="1267" width="9.42857142857143" style="280" customWidth="1"/>
    <col min="1268" max="1514" width="9.14285714285714" style="280"/>
    <col min="1515" max="1515" width="57.1428571428571" style="280" customWidth="1"/>
    <col min="1516" max="1516" width="4.71428571428571" style="280" customWidth="1"/>
    <col min="1517" max="1517" width="5.28571428571429" style="280" customWidth="1"/>
    <col min="1518" max="1518" width="3.71428571428571" style="280" customWidth="1"/>
    <col min="1519" max="1519" width="13.5714285714286" style="280" customWidth="1"/>
    <col min="1520" max="1520" width="7.42857142857143" style="280" customWidth="1"/>
    <col min="1521" max="1521" width="10.2857142857143" style="280" customWidth="1"/>
    <col min="1522" max="1522" width="8.28571428571429" style="280" customWidth="1"/>
    <col min="1523" max="1523" width="9.42857142857143" style="280" customWidth="1"/>
    <col min="1524" max="1770" width="9.14285714285714" style="280"/>
    <col min="1771" max="1771" width="57.1428571428571" style="280" customWidth="1"/>
    <col min="1772" max="1772" width="4.71428571428571" style="280" customWidth="1"/>
    <col min="1773" max="1773" width="5.28571428571429" style="280" customWidth="1"/>
    <col min="1774" max="1774" width="3.71428571428571" style="280" customWidth="1"/>
    <col min="1775" max="1775" width="13.5714285714286" style="280" customWidth="1"/>
    <col min="1776" max="1776" width="7.42857142857143" style="280" customWidth="1"/>
    <col min="1777" max="1777" width="10.2857142857143" style="280" customWidth="1"/>
    <col min="1778" max="1778" width="8.28571428571429" style="280" customWidth="1"/>
    <col min="1779" max="1779" width="9.42857142857143" style="280" customWidth="1"/>
    <col min="1780" max="2026" width="9.14285714285714" style="280"/>
    <col min="2027" max="2027" width="57.1428571428571" style="280" customWidth="1"/>
    <col min="2028" max="2028" width="4.71428571428571" style="280" customWidth="1"/>
    <col min="2029" max="2029" width="5.28571428571429" style="280" customWidth="1"/>
    <col min="2030" max="2030" width="3.71428571428571" style="280" customWidth="1"/>
    <col min="2031" max="2031" width="13.5714285714286" style="280" customWidth="1"/>
    <col min="2032" max="2032" width="7.42857142857143" style="280" customWidth="1"/>
    <col min="2033" max="2033" width="10.2857142857143" style="280" customWidth="1"/>
    <col min="2034" max="2034" width="8.28571428571429" style="280" customWidth="1"/>
    <col min="2035" max="2035" width="9.42857142857143" style="280" customWidth="1"/>
    <col min="2036" max="2282" width="9.14285714285714" style="280"/>
    <col min="2283" max="2283" width="57.1428571428571" style="280" customWidth="1"/>
    <col min="2284" max="2284" width="4.71428571428571" style="280" customWidth="1"/>
    <col min="2285" max="2285" width="5.28571428571429" style="280" customWidth="1"/>
    <col min="2286" max="2286" width="3.71428571428571" style="280" customWidth="1"/>
    <col min="2287" max="2287" width="13.5714285714286" style="280" customWidth="1"/>
    <col min="2288" max="2288" width="7.42857142857143" style="280" customWidth="1"/>
    <col min="2289" max="2289" width="10.2857142857143" style="280" customWidth="1"/>
    <col min="2290" max="2290" width="8.28571428571429" style="280" customWidth="1"/>
    <col min="2291" max="2291" width="9.42857142857143" style="280" customWidth="1"/>
    <col min="2292" max="2538" width="9.14285714285714" style="280"/>
    <col min="2539" max="2539" width="57.1428571428571" style="280" customWidth="1"/>
    <col min="2540" max="2540" width="4.71428571428571" style="280" customWidth="1"/>
    <col min="2541" max="2541" width="5.28571428571429" style="280" customWidth="1"/>
    <col min="2542" max="2542" width="3.71428571428571" style="280" customWidth="1"/>
    <col min="2543" max="2543" width="13.5714285714286" style="280" customWidth="1"/>
    <col min="2544" max="2544" width="7.42857142857143" style="280" customWidth="1"/>
    <col min="2545" max="2545" width="10.2857142857143" style="280" customWidth="1"/>
    <col min="2546" max="2546" width="8.28571428571429" style="280" customWidth="1"/>
    <col min="2547" max="2547" width="9.42857142857143" style="280" customWidth="1"/>
    <col min="2548" max="2794" width="9.14285714285714" style="280"/>
    <col min="2795" max="2795" width="57.1428571428571" style="280" customWidth="1"/>
    <col min="2796" max="2796" width="4.71428571428571" style="280" customWidth="1"/>
    <col min="2797" max="2797" width="5.28571428571429" style="280" customWidth="1"/>
    <col min="2798" max="2798" width="3.71428571428571" style="280" customWidth="1"/>
    <col min="2799" max="2799" width="13.5714285714286" style="280" customWidth="1"/>
    <col min="2800" max="2800" width="7.42857142857143" style="280" customWidth="1"/>
    <col min="2801" max="2801" width="10.2857142857143" style="280" customWidth="1"/>
    <col min="2802" max="2802" width="8.28571428571429" style="280" customWidth="1"/>
    <col min="2803" max="2803" width="9.42857142857143" style="280" customWidth="1"/>
    <col min="2804" max="3050" width="9.14285714285714" style="280"/>
    <col min="3051" max="3051" width="57.1428571428571" style="280" customWidth="1"/>
    <col min="3052" max="3052" width="4.71428571428571" style="280" customWidth="1"/>
    <col min="3053" max="3053" width="5.28571428571429" style="280" customWidth="1"/>
    <col min="3054" max="3054" width="3.71428571428571" style="280" customWidth="1"/>
    <col min="3055" max="3055" width="13.5714285714286" style="280" customWidth="1"/>
    <col min="3056" max="3056" width="7.42857142857143" style="280" customWidth="1"/>
    <col min="3057" max="3057" width="10.2857142857143" style="280" customWidth="1"/>
    <col min="3058" max="3058" width="8.28571428571429" style="280" customWidth="1"/>
    <col min="3059" max="3059" width="9.42857142857143" style="280" customWidth="1"/>
    <col min="3060" max="3306" width="9.14285714285714" style="280"/>
    <col min="3307" max="3307" width="57.1428571428571" style="280" customWidth="1"/>
    <col min="3308" max="3308" width="4.71428571428571" style="280" customWidth="1"/>
    <col min="3309" max="3309" width="5.28571428571429" style="280" customWidth="1"/>
    <col min="3310" max="3310" width="3.71428571428571" style="280" customWidth="1"/>
    <col min="3311" max="3311" width="13.5714285714286" style="280" customWidth="1"/>
    <col min="3312" max="3312" width="7.42857142857143" style="280" customWidth="1"/>
    <col min="3313" max="3313" width="10.2857142857143" style="280" customWidth="1"/>
    <col min="3314" max="3314" width="8.28571428571429" style="280" customWidth="1"/>
    <col min="3315" max="3315" width="9.42857142857143" style="280" customWidth="1"/>
    <col min="3316" max="3562" width="9.14285714285714" style="280"/>
    <col min="3563" max="3563" width="57.1428571428571" style="280" customWidth="1"/>
    <col min="3564" max="3564" width="4.71428571428571" style="280" customWidth="1"/>
    <col min="3565" max="3565" width="5.28571428571429" style="280" customWidth="1"/>
    <col min="3566" max="3566" width="3.71428571428571" style="280" customWidth="1"/>
    <col min="3567" max="3567" width="13.5714285714286" style="280" customWidth="1"/>
    <col min="3568" max="3568" width="7.42857142857143" style="280" customWidth="1"/>
    <col min="3569" max="3569" width="10.2857142857143" style="280" customWidth="1"/>
    <col min="3570" max="3570" width="8.28571428571429" style="280" customWidth="1"/>
    <col min="3571" max="3571" width="9.42857142857143" style="280" customWidth="1"/>
    <col min="3572" max="3818" width="9.14285714285714" style="280"/>
    <col min="3819" max="3819" width="57.1428571428571" style="280" customWidth="1"/>
    <col min="3820" max="3820" width="4.71428571428571" style="280" customWidth="1"/>
    <col min="3821" max="3821" width="5.28571428571429" style="280" customWidth="1"/>
    <col min="3822" max="3822" width="3.71428571428571" style="280" customWidth="1"/>
    <col min="3823" max="3823" width="13.5714285714286" style="280" customWidth="1"/>
    <col min="3824" max="3824" width="7.42857142857143" style="280" customWidth="1"/>
    <col min="3825" max="3825" width="10.2857142857143" style="280" customWidth="1"/>
    <col min="3826" max="3826" width="8.28571428571429" style="280" customWidth="1"/>
    <col min="3827" max="3827" width="9.42857142857143" style="280" customWidth="1"/>
    <col min="3828" max="4074" width="9.14285714285714" style="280"/>
    <col min="4075" max="4075" width="57.1428571428571" style="280" customWidth="1"/>
    <col min="4076" max="4076" width="4.71428571428571" style="280" customWidth="1"/>
    <col min="4077" max="4077" width="5.28571428571429" style="280" customWidth="1"/>
    <col min="4078" max="4078" width="3.71428571428571" style="280" customWidth="1"/>
    <col min="4079" max="4079" width="13.5714285714286" style="280" customWidth="1"/>
    <col min="4080" max="4080" width="7.42857142857143" style="280" customWidth="1"/>
    <col min="4081" max="4081" width="10.2857142857143" style="280" customWidth="1"/>
    <col min="4082" max="4082" width="8.28571428571429" style="280" customWidth="1"/>
    <col min="4083" max="4083" width="9.42857142857143" style="280" customWidth="1"/>
    <col min="4084" max="4330" width="9.14285714285714" style="280"/>
    <col min="4331" max="4331" width="57.1428571428571" style="280" customWidth="1"/>
    <col min="4332" max="4332" width="4.71428571428571" style="280" customWidth="1"/>
    <col min="4333" max="4333" width="5.28571428571429" style="280" customWidth="1"/>
    <col min="4334" max="4334" width="3.71428571428571" style="280" customWidth="1"/>
    <col min="4335" max="4335" width="13.5714285714286" style="280" customWidth="1"/>
    <col min="4336" max="4336" width="7.42857142857143" style="280" customWidth="1"/>
    <col min="4337" max="4337" width="10.2857142857143" style="280" customWidth="1"/>
    <col min="4338" max="4338" width="8.28571428571429" style="280" customWidth="1"/>
    <col min="4339" max="4339" width="9.42857142857143" style="280" customWidth="1"/>
    <col min="4340" max="4586" width="9.14285714285714" style="280"/>
    <col min="4587" max="4587" width="57.1428571428571" style="280" customWidth="1"/>
    <col min="4588" max="4588" width="4.71428571428571" style="280" customWidth="1"/>
    <col min="4589" max="4589" width="5.28571428571429" style="280" customWidth="1"/>
    <col min="4590" max="4590" width="3.71428571428571" style="280" customWidth="1"/>
    <col min="4591" max="4591" width="13.5714285714286" style="280" customWidth="1"/>
    <col min="4592" max="4592" width="7.42857142857143" style="280" customWidth="1"/>
    <col min="4593" max="4593" width="10.2857142857143" style="280" customWidth="1"/>
    <col min="4594" max="4594" width="8.28571428571429" style="280" customWidth="1"/>
    <col min="4595" max="4595" width="9.42857142857143" style="280" customWidth="1"/>
    <col min="4596" max="4842" width="9.14285714285714" style="280"/>
    <col min="4843" max="4843" width="57.1428571428571" style="280" customWidth="1"/>
    <col min="4844" max="4844" width="4.71428571428571" style="280" customWidth="1"/>
    <col min="4845" max="4845" width="5.28571428571429" style="280" customWidth="1"/>
    <col min="4846" max="4846" width="3.71428571428571" style="280" customWidth="1"/>
    <col min="4847" max="4847" width="13.5714285714286" style="280" customWidth="1"/>
    <col min="4848" max="4848" width="7.42857142857143" style="280" customWidth="1"/>
    <col min="4849" max="4849" width="10.2857142857143" style="280" customWidth="1"/>
    <col min="4850" max="4850" width="8.28571428571429" style="280" customWidth="1"/>
    <col min="4851" max="4851" width="9.42857142857143" style="280" customWidth="1"/>
    <col min="4852" max="5098" width="9.14285714285714" style="280"/>
    <col min="5099" max="5099" width="57.1428571428571" style="280" customWidth="1"/>
    <col min="5100" max="5100" width="4.71428571428571" style="280" customWidth="1"/>
    <col min="5101" max="5101" width="5.28571428571429" style="280" customWidth="1"/>
    <col min="5102" max="5102" width="3.71428571428571" style="280" customWidth="1"/>
    <col min="5103" max="5103" width="13.5714285714286" style="280" customWidth="1"/>
    <col min="5104" max="5104" width="7.42857142857143" style="280" customWidth="1"/>
    <col min="5105" max="5105" width="10.2857142857143" style="280" customWidth="1"/>
    <col min="5106" max="5106" width="8.28571428571429" style="280" customWidth="1"/>
    <col min="5107" max="5107" width="9.42857142857143" style="280" customWidth="1"/>
    <col min="5108" max="5354" width="9.14285714285714" style="280"/>
    <col min="5355" max="5355" width="57.1428571428571" style="280" customWidth="1"/>
    <col min="5356" max="5356" width="4.71428571428571" style="280" customWidth="1"/>
    <col min="5357" max="5357" width="5.28571428571429" style="280" customWidth="1"/>
    <col min="5358" max="5358" width="3.71428571428571" style="280" customWidth="1"/>
    <col min="5359" max="5359" width="13.5714285714286" style="280" customWidth="1"/>
    <col min="5360" max="5360" width="7.42857142857143" style="280" customWidth="1"/>
    <col min="5361" max="5361" width="10.2857142857143" style="280" customWidth="1"/>
    <col min="5362" max="5362" width="8.28571428571429" style="280" customWidth="1"/>
    <col min="5363" max="5363" width="9.42857142857143" style="280" customWidth="1"/>
    <col min="5364" max="5610" width="9.14285714285714" style="280"/>
    <col min="5611" max="5611" width="57.1428571428571" style="280" customWidth="1"/>
    <col min="5612" max="5612" width="4.71428571428571" style="280" customWidth="1"/>
    <col min="5613" max="5613" width="5.28571428571429" style="280" customWidth="1"/>
    <col min="5614" max="5614" width="3.71428571428571" style="280" customWidth="1"/>
    <col min="5615" max="5615" width="13.5714285714286" style="280" customWidth="1"/>
    <col min="5616" max="5616" width="7.42857142857143" style="280" customWidth="1"/>
    <col min="5617" max="5617" width="10.2857142857143" style="280" customWidth="1"/>
    <col min="5618" max="5618" width="8.28571428571429" style="280" customWidth="1"/>
    <col min="5619" max="5619" width="9.42857142857143" style="280" customWidth="1"/>
    <col min="5620" max="5866" width="9.14285714285714" style="280"/>
    <col min="5867" max="5867" width="57.1428571428571" style="280" customWidth="1"/>
    <col min="5868" max="5868" width="4.71428571428571" style="280" customWidth="1"/>
    <col min="5869" max="5869" width="5.28571428571429" style="280" customWidth="1"/>
    <col min="5870" max="5870" width="3.71428571428571" style="280" customWidth="1"/>
    <col min="5871" max="5871" width="13.5714285714286" style="280" customWidth="1"/>
    <col min="5872" max="5872" width="7.42857142857143" style="280" customWidth="1"/>
    <col min="5873" max="5873" width="10.2857142857143" style="280" customWidth="1"/>
    <col min="5874" max="5874" width="8.28571428571429" style="280" customWidth="1"/>
    <col min="5875" max="5875" width="9.42857142857143" style="280" customWidth="1"/>
    <col min="5876" max="6122" width="9.14285714285714" style="280"/>
    <col min="6123" max="6123" width="57.1428571428571" style="280" customWidth="1"/>
    <col min="6124" max="6124" width="4.71428571428571" style="280" customWidth="1"/>
    <col min="6125" max="6125" width="5.28571428571429" style="280" customWidth="1"/>
    <col min="6126" max="6126" width="3.71428571428571" style="280" customWidth="1"/>
    <col min="6127" max="6127" width="13.5714285714286" style="280" customWidth="1"/>
    <col min="6128" max="6128" width="7.42857142857143" style="280" customWidth="1"/>
    <col min="6129" max="6129" width="10.2857142857143" style="280" customWidth="1"/>
    <col min="6130" max="6130" width="8.28571428571429" style="280" customWidth="1"/>
    <col min="6131" max="6131" width="9.42857142857143" style="280" customWidth="1"/>
    <col min="6132" max="6378" width="9.14285714285714" style="280"/>
    <col min="6379" max="6379" width="57.1428571428571" style="280" customWidth="1"/>
    <col min="6380" max="6380" width="4.71428571428571" style="280" customWidth="1"/>
    <col min="6381" max="6381" width="5.28571428571429" style="280" customWidth="1"/>
    <col min="6382" max="6382" width="3.71428571428571" style="280" customWidth="1"/>
    <col min="6383" max="6383" width="13.5714285714286" style="280" customWidth="1"/>
    <col min="6384" max="6384" width="7.42857142857143" style="280" customWidth="1"/>
    <col min="6385" max="6385" width="10.2857142857143" style="280" customWidth="1"/>
    <col min="6386" max="6386" width="8.28571428571429" style="280" customWidth="1"/>
    <col min="6387" max="6387" width="9.42857142857143" style="280" customWidth="1"/>
    <col min="6388" max="6634" width="9.14285714285714" style="280"/>
    <col min="6635" max="6635" width="57.1428571428571" style="280" customWidth="1"/>
    <col min="6636" max="6636" width="4.71428571428571" style="280" customWidth="1"/>
    <col min="6637" max="6637" width="5.28571428571429" style="280" customWidth="1"/>
    <col min="6638" max="6638" width="3.71428571428571" style="280" customWidth="1"/>
    <col min="6639" max="6639" width="13.5714285714286" style="280" customWidth="1"/>
    <col min="6640" max="6640" width="7.42857142857143" style="280" customWidth="1"/>
    <col min="6641" max="6641" width="10.2857142857143" style="280" customWidth="1"/>
    <col min="6642" max="6642" width="8.28571428571429" style="280" customWidth="1"/>
    <col min="6643" max="6643" width="9.42857142857143" style="280" customWidth="1"/>
    <col min="6644" max="6890" width="9.14285714285714" style="280"/>
    <col min="6891" max="6891" width="57.1428571428571" style="280" customWidth="1"/>
    <col min="6892" max="6892" width="4.71428571428571" style="280" customWidth="1"/>
    <col min="6893" max="6893" width="5.28571428571429" style="280" customWidth="1"/>
    <col min="6894" max="6894" width="3.71428571428571" style="280" customWidth="1"/>
    <col min="6895" max="6895" width="13.5714285714286" style="280" customWidth="1"/>
    <col min="6896" max="6896" width="7.42857142857143" style="280" customWidth="1"/>
    <col min="6897" max="6897" width="10.2857142857143" style="280" customWidth="1"/>
    <col min="6898" max="6898" width="8.28571428571429" style="280" customWidth="1"/>
    <col min="6899" max="6899" width="9.42857142857143" style="280" customWidth="1"/>
    <col min="6900" max="7146" width="9.14285714285714" style="280"/>
    <col min="7147" max="7147" width="57.1428571428571" style="280" customWidth="1"/>
    <col min="7148" max="7148" width="4.71428571428571" style="280" customWidth="1"/>
    <col min="7149" max="7149" width="5.28571428571429" style="280" customWidth="1"/>
    <col min="7150" max="7150" width="3.71428571428571" style="280" customWidth="1"/>
    <col min="7151" max="7151" width="13.5714285714286" style="280" customWidth="1"/>
    <col min="7152" max="7152" width="7.42857142857143" style="280" customWidth="1"/>
    <col min="7153" max="7153" width="10.2857142857143" style="280" customWidth="1"/>
    <col min="7154" max="7154" width="8.28571428571429" style="280" customWidth="1"/>
    <col min="7155" max="7155" width="9.42857142857143" style="280" customWidth="1"/>
    <col min="7156" max="7402" width="9.14285714285714" style="280"/>
    <col min="7403" max="7403" width="57.1428571428571" style="280" customWidth="1"/>
    <col min="7404" max="7404" width="4.71428571428571" style="280" customWidth="1"/>
    <col min="7405" max="7405" width="5.28571428571429" style="280" customWidth="1"/>
    <col min="7406" max="7406" width="3.71428571428571" style="280" customWidth="1"/>
    <col min="7407" max="7407" width="13.5714285714286" style="280" customWidth="1"/>
    <col min="7408" max="7408" width="7.42857142857143" style="280" customWidth="1"/>
    <col min="7409" max="7409" width="10.2857142857143" style="280" customWidth="1"/>
    <col min="7410" max="7410" width="8.28571428571429" style="280" customWidth="1"/>
    <col min="7411" max="7411" width="9.42857142857143" style="280" customWidth="1"/>
    <col min="7412" max="7658" width="9.14285714285714" style="280"/>
    <col min="7659" max="7659" width="57.1428571428571" style="280" customWidth="1"/>
    <col min="7660" max="7660" width="4.71428571428571" style="280" customWidth="1"/>
    <col min="7661" max="7661" width="5.28571428571429" style="280" customWidth="1"/>
    <col min="7662" max="7662" width="3.71428571428571" style="280" customWidth="1"/>
    <col min="7663" max="7663" width="13.5714285714286" style="280" customWidth="1"/>
    <col min="7664" max="7664" width="7.42857142857143" style="280" customWidth="1"/>
    <col min="7665" max="7665" width="10.2857142857143" style="280" customWidth="1"/>
    <col min="7666" max="7666" width="8.28571428571429" style="280" customWidth="1"/>
    <col min="7667" max="7667" width="9.42857142857143" style="280" customWidth="1"/>
    <col min="7668" max="7914" width="9.14285714285714" style="280"/>
    <col min="7915" max="7915" width="57.1428571428571" style="280" customWidth="1"/>
    <col min="7916" max="7916" width="4.71428571428571" style="280" customWidth="1"/>
    <col min="7917" max="7917" width="5.28571428571429" style="280" customWidth="1"/>
    <col min="7918" max="7918" width="3.71428571428571" style="280" customWidth="1"/>
    <col min="7919" max="7919" width="13.5714285714286" style="280" customWidth="1"/>
    <col min="7920" max="7920" width="7.42857142857143" style="280" customWidth="1"/>
    <col min="7921" max="7921" width="10.2857142857143" style="280" customWidth="1"/>
    <col min="7922" max="7922" width="8.28571428571429" style="280" customWidth="1"/>
    <col min="7923" max="7923" width="9.42857142857143" style="280" customWidth="1"/>
    <col min="7924" max="8170" width="9.14285714285714" style="280"/>
    <col min="8171" max="8171" width="57.1428571428571" style="280" customWidth="1"/>
    <col min="8172" max="8172" width="4.71428571428571" style="280" customWidth="1"/>
    <col min="8173" max="8173" width="5.28571428571429" style="280" customWidth="1"/>
    <col min="8174" max="8174" width="3.71428571428571" style="280" customWidth="1"/>
    <col min="8175" max="8175" width="13.5714285714286" style="280" customWidth="1"/>
    <col min="8176" max="8176" width="7.42857142857143" style="280" customWidth="1"/>
    <col min="8177" max="8177" width="10.2857142857143" style="280" customWidth="1"/>
    <col min="8178" max="8178" width="8.28571428571429" style="280" customWidth="1"/>
    <col min="8179" max="8179" width="9.42857142857143" style="280" customWidth="1"/>
    <col min="8180" max="8426" width="9.14285714285714" style="280"/>
    <col min="8427" max="8427" width="57.1428571428571" style="280" customWidth="1"/>
    <col min="8428" max="8428" width="4.71428571428571" style="280" customWidth="1"/>
    <col min="8429" max="8429" width="5.28571428571429" style="280" customWidth="1"/>
    <col min="8430" max="8430" width="3.71428571428571" style="280" customWidth="1"/>
    <col min="8431" max="8431" width="13.5714285714286" style="280" customWidth="1"/>
    <col min="8432" max="8432" width="7.42857142857143" style="280" customWidth="1"/>
    <col min="8433" max="8433" width="10.2857142857143" style="280" customWidth="1"/>
    <col min="8434" max="8434" width="8.28571428571429" style="280" customWidth="1"/>
    <col min="8435" max="8435" width="9.42857142857143" style="280" customWidth="1"/>
    <col min="8436" max="8682" width="9.14285714285714" style="280"/>
    <col min="8683" max="8683" width="57.1428571428571" style="280" customWidth="1"/>
    <col min="8684" max="8684" width="4.71428571428571" style="280" customWidth="1"/>
    <col min="8685" max="8685" width="5.28571428571429" style="280" customWidth="1"/>
    <col min="8686" max="8686" width="3.71428571428571" style="280" customWidth="1"/>
    <col min="8687" max="8687" width="13.5714285714286" style="280" customWidth="1"/>
    <col min="8688" max="8688" width="7.42857142857143" style="280" customWidth="1"/>
    <col min="8689" max="8689" width="10.2857142857143" style="280" customWidth="1"/>
    <col min="8690" max="8690" width="8.28571428571429" style="280" customWidth="1"/>
    <col min="8691" max="8691" width="9.42857142857143" style="280" customWidth="1"/>
    <col min="8692" max="8938" width="9.14285714285714" style="280"/>
    <col min="8939" max="8939" width="57.1428571428571" style="280" customWidth="1"/>
    <col min="8940" max="8940" width="4.71428571428571" style="280" customWidth="1"/>
    <col min="8941" max="8941" width="5.28571428571429" style="280" customWidth="1"/>
    <col min="8942" max="8942" width="3.71428571428571" style="280" customWidth="1"/>
    <col min="8943" max="8943" width="13.5714285714286" style="280" customWidth="1"/>
    <col min="8944" max="8944" width="7.42857142857143" style="280" customWidth="1"/>
    <col min="8945" max="8945" width="10.2857142857143" style="280" customWidth="1"/>
    <col min="8946" max="8946" width="8.28571428571429" style="280" customWidth="1"/>
    <col min="8947" max="8947" width="9.42857142857143" style="280" customWidth="1"/>
    <col min="8948" max="9194" width="9.14285714285714" style="280"/>
    <col min="9195" max="9195" width="57.1428571428571" style="280" customWidth="1"/>
    <col min="9196" max="9196" width="4.71428571428571" style="280" customWidth="1"/>
    <col min="9197" max="9197" width="5.28571428571429" style="280" customWidth="1"/>
    <col min="9198" max="9198" width="3.71428571428571" style="280" customWidth="1"/>
    <col min="9199" max="9199" width="13.5714285714286" style="280" customWidth="1"/>
    <col min="9200" max="9200" width="7.42857142857143" style="280" customWidth="1"/>
    <col min="9201" max="9201" width="10.2857142857143" style="280" customWidth="1"/>
    <col min="9202" max="9202" width="8.28571428571429" style="280" customWidth="1"/>
    <col min="9203" max="9203" width="9.42857142857143" style="280" customWidth="1"/>
    <col min="9204" max="9450" width="9.14285714285714" style="280"/>
    <col min="9451" max="9451" width="57.1428571428571" style="280" customWidth="1"/>
    <col min="9452" max="9452" width="4.71428571428571" style="280" customWidth="1"/>
    <col min="9453" max="9453" width="5.28571428571429" style="280" customWidth="1"/>
    <col min="9454" max="9454" width="3.71428571428571" style="280" customWidth="1"/>
    <col min="9455" max="9455" width="13.5714285714286" style="280" customWidth="1"/>
    <col min="9456" max="9456" width="7.42857142857143" style="280" customWidth="1"/>
    <col min="9457" max="9457" width="10.2857142857143" style="280" customWidth="1"/>
    <col min="9458" max="9458" width="8.28571428571429" style="280" customWidth="1"/>
    <col min="9459" max="9459" width="9.42857142857143" style="280" customWidth="1"/>
    <col min="9460" max="9706" width="9.14285714285714" style="280"/>
    <col min="9707" max="9707" width="57.1428571428571" style="280" customWidth="1"/>
    <col min="9708" max="9708" width="4.71428571428571" style="280" customWidth="1"/>
    <col min="9709" max="9709" width="5.28571428571429" style="280" customWidth="1"/>
    <col min="9710" max="9710" width="3.71428571428571" style="280" customWidth="1"/>
    <col min="9711" max="9711" width="13.5714285714286" style="280" customWidth="1"/>
    <col min="9712" max="9712" width="7.42857142857143" style="280" customWidth="1"/>
    <col min="9713" max="9713" width="10.2857142857143" style="280" customWidth="1"/>
    <col min="9714" max="9714" width="8.28571428571429" style="280" customWidth="1"/>
    <col min="9715" max="9715" width="9.42857142857143" style="280" customWidth="1"/>
    <col min="9716" max="9962" width="9.14285714285714" style="280"/>
    <col min="9963" max="9963" width="57.1428571428571" style="280" customWidth="1"/>
    <col min="9964" max="9964" width="4.71428571428571" style="280" customWidth="1"/>
    <col min="9965" max="9965" width="5.28571428571429" style="280" customWidth="1"/>
    <col min="9966" max="9966" width="3.71428571428571" style="280" customWidth="1"/>
    <col min="9967" max="9967" width="13.5714285714286" style="280" customWidth="1"/>
    <col min="9968" max="9968" width="7.42857142857143" style="280" customWidth="1"/>
    <col min="9969" max="9969" width="10.2857142857143" style="280" customWidth="1"/>
    <col min="9970" max="9970" width="8.28571428571429" style="280" customWidth="1"/>
    <col min="9971" max="9971" width="9.42857142857143" style="280" customWidth="1"/>
    <col min="9972" max="10218" width="9.14285714285714" style="280"/>
    <col min="10219" max="10219" width="57.1428571428571" style="280" customWidth="1"/>
    <col min="10220" max="10220" width="4.71428571428571" style="280" customWidth="1"/>
    <col min="10221" max="10221" width="5.28571428571429" style="280" customWidth="1"/>
    <col min="10222" max="10222" width="3.71428571428571" style="280" customWidth="1"/>
    <col min="10223" max="10223" width="13.5714285714286" style="280" customWidth="1"/>
    <col min="10224" max="10224" width="7.42857142857143" style="280" customWidth="1"/>
    <col min="10225" max="10225" width="10.2857142857143" style="280" customWidth="1"/>
    <col min="10226" max="10226" width="8.28571428571429" style="280" customWidth="1"/>
    <col min="10227" max="10227" width="9.42857142857143" style="280" customWidth="1"/>
    <col min="10228" max="10474" width="9.14285714285714" style="280"/>
    <col min="10475" max="10475" width="57.1428571428571" style="280" customWidth="1"/>
    <col min="10476" max="10476" width="4.71428571428571" style="280" customWidth="1"/>
    <col min="10477" max="10477" width="5.28571428571429" style="280" customWidth="1"/>
    <col min="10478" max="10478" width="3.71428571428571" style="280" customWidth="1"/>
    <col min="10479" max="10479" width="13.5714285714286" style="280" customWidth="1"/>
    <col min="10480" max="10480" width="7.42857142857143" style="280" customWidth="1"/>
    <col min="10481" max="10481" width="10.2857142857143" style="280" customWidth="1"/>
    <col min="10482" max="10482" width="8.28571428571429" style="280" customWidth="1"/>
    <col min="10483" max="10483" width="9.42857142857143" style="280" customWidth="1"/>
    <col min="10484" max="10730" width="9.14285714285714" style="280"/>
    <col min="10731" max="10731" width="57.1428571428571" style="280" customWidth="1"/>
    <col min="10732" max="10732" width="4.71428571428571" style="280" customWidth="1"/>
    <col min="10733" max="10733" width="5.28571428571429" style="280" customWidth="1"/>
    <col min="10734" max="10734" width="3.71428571428571" style="280" customWidth="1"/>
    <col min="10735" max="10735" width="13.5714285714286" style="280" customWidth="1"/>
    <col min="10736" max="10736" width="7.42857142857143" style="280" customWidth="1"/>
    <col min="10737" max="10737" width="10.2857142857143" style="280" customWidth="1"/>
    <col min="10738" max="10738" width="8.28571428571429" style="280" customWidth="1"/>
    <col min="10739" max="10739" width="9.42857142857143" style="280" customWidth="1"/>
    <col min="10740" max="10986" width="9.14285714285714" style="280"/>
    <col min="10987" max="10987" width="57.1428571428571" style="280" customWidth="1"/>
    <col min="10988" max="10988" width="4.71428571428571" style="280" customWidth="1"/>
    <col min="10989" max="10989" width="5.28571428571429" style="280" customWidth="1"/>
    <col min="10990" max="10990" width="3.71428571428571" style="280" customWidth="1"/>
    <col min="10991" max="10991" width="13.5714285714286" style="280" customWidth="1"/>
    <col min="10992" max="10992" width="7.42857142857143" style="280" customWidth="1"/>
    <col min="10993" max="10993" width="10.2857142857143" style="280" customWidth="1"/>
    <col min="10994" max="10994" width="8.28571428571429" style="280" customWidth="1"/>
    <col min="10995" max="10995" width="9.42857142857143" style="280" customWidth="1"/>
    <col min="10996" max="11242" width="9.14285714285714" style="280"/>
    <col min="11243" max="11243" width="57.1428571428571" style="280" customWidth="1"/>
    <col min="11244" max="11244" width="4.71428571428571" style="280" customWidth="1"/>
    <col min="11245" max="11245" width="5.28571428571429" style="280" customWidth="1"/>
    <col min="11246" max="11246" width="3.71428571428571" style="280" customWidth="1"/>
    <col min="11247" max="11247" width="13.5714285714286" style="280" customWidth="1"/>
    <col min="11248" max="11248" width="7.42857142857143" style="280" customWidth="1"/>
    <col min="11249" max="11249" width="10.2857142857143" style="280" customWidth="1"/>
    <col min="11250" max="11250" width="8.28571428571429" style="280" customWidth="1"/>
    <col min="11251" max="11251" width="9.42857142857143" style="280" customWidth="1"/>
    <col min="11252" max="11498" width="9.14285714285714" style="280"/>
    <col min="11499" max="11499" width="57.1428571428571" style="280" customWidth="1"/>
    <col min="11500" max="11500" width="4.71428571428571" style="280" customWidth="1"/>
    <col min="11501" max="11501" width="5.28571428571429" style="280" customWidth="1"/>
    <col min="11502" max="11502" width="3.71428571428571" style="280" customWidth="1"/>
    <col min="11503" max="11503" width="13.5714285714286" style="280" customWidth="1"/>
    <col min="11504" max="11504" width="7.42857142857143" style="280" customWidth="1"/>
    <col min="11505" max="11505" width="10.2857142857143" style="280" customWidth="1"/>
    <col min="11506" max="11506" width="8.28571428571429" style="280" customWidth="1"/>
    <col min="11507" max="11507" width="9.42857142857143" style="280" customWidth="1"/>
    <col min="11508" max="11754" width="9.14285714285714" style="280"/>
    <col min="11755" max="11755" width="57.1428571428571" style="280" customWidth="1"/>
    <col min="11756" max="11756" width="4.71428571428571" style="280" customWidth="1"/>
    <col min="11757" max="11757" width="5.28571428571429" style="280" customWidth="1"/>
    <col min="11758" max="11758" width="3.71428571428571" style="280" customWidth="1"/>
    <col min="11759" max="11759" width="13.5714285714286" style="280" customWidth="1"/>
    <col min="11760" max="11760" width="7.42857142857143" style="280" customWidth="1"/>
    <col min="11761" max="11761" width="10.2857142857143" style="280" customWidth="1"/>
    <col min="11762" max="11762" width="8.28571428571429" style="280" customWidth="1"/>
    <col min="11763" max="11763" width="9.42857142857143" style="280" customWidth="1"/>
    <col min="11764" max="12010" width="9.14285714285714" style="280"/>
    <col min="12011" max="12011" width="57.1428571428571" style="280" customWidth="1"/>
    <col min="12012" max="12012" width="4.71428571428571" style="280" customWidth="1"/>
    <col min="12013" max="12013" width="5.28571428571429" style="280" customWidth="1"/>
    <col min="12014" max="12014" width="3.71428571428571" style="280" customWidth="1"/>
    <col min="12015" max="12015" width="13.5714285714286" style="280" customWidth="1"/>
    <col min="12016" max="12016" width="7.42857142857143" style="280" customWidth="1"/>
    <col min="12017" max="12017" width="10.2857142857143" style="280" customWidth="1"/>
    <col min="12018" max="12018" width="8.28571428571429" style="280" customWidth="1"/>
    <col min="12019" max="12019" width="9.42857142857143" style="280" customWidth="1"/>
    <col min="12020" max="12266" width="9.14285714285714" style="280"/>
    <col min="12267" max="12267" width="57.1428571428571" style="280" customWidth="1"/>
    <col min="12268" max="12268" width="4.71428571428571" style="280" customWidth="1"/>
    <col min="12269" max="12269" width="5.28571428571429" style="280" customWidth="1"/>
    <col min="12270" max="12270" width="3.71428571428571" style="280" customWidth="1"/>
    <col min="12271" max="12271" width="13.5714285714286" style="280" customWidth="1"/>
    <col min="12272" max="12272" width="7.42857142857143" style="280" customWidth="1"/>
    <col min="12273" max="12273" width="10.2857142857143" style="280" customWidth="1"/>
    <col min="12274" max="12274" width="8.28571428571429" style="280" customWidth="1"/>
    <col min="12275" max="12275" width="9.42857142857143" style="280" customWidth="1"/>
    <col min="12276" max="12522" width="9.14285714285714" style="280"/>
    <col min="12523" max="12523" width="57.1428571428571" style="280" customWidth="1"/>
    <col min="12524" max="12524" width="4.71428571428571" style="280" customWidth="1"/>
    <col min="12525" max="12525" width="5.28571428571429" style="280" customWidth="1"/>
    <col min="12526" max="12526" width="3.71428571428571" style="280" customWidth="1"/>
    <col min="12527" max="12527" width="13.5714285714286" style="280" customWidth="1"/>
    <col min="12528" max="12528" width="7.42857142857143" style="280" customWidth="1"/>
    <col min="12529" max="12529" width="10.2857142857143" style="280" customWidth="1"/>
    <col min="12530" max="12530" width="8.28571428571429" style="280" customWidth="1"/>
    <col min="12531" max="12531" width="9.42857142857143" style="280" customWidth="1"/>
    <col min="12532" max="12778" width="9.14285714285714" style="280"/>
    <col min="12779" max="12779" width="57.1428571428571" style="280" customWidth="1"/>
    <col min="12780" max="12780" width="4.71428571428571" style="280" customWidth="1"/>
    <col min="12781" max="12781" width="5.28571428571429" style="280" customWidth="1"/>
    <col min="12782" max="12782" width="3.71428571428571" style="280" customWidth="1"/>
    <col min="12783" max="12783" width="13.5714285714286" style="280" customWidth="1"/>
    <col min="12784" max="12784" width="7.42857142857143" style="280" customWidth="1"/>
    <col min="12785" max="12785" width="10.2857142857143" style="280" customWidth="1"/>
    <col min="12786" max="12786" width="8.28571428571429" style="280" customWidth="1"/>
    <col min="12787" max="12787" width="9.42857142857143" style="280" customWidth="1"/>
    <col min="12788" max="13034" width="9.14285714285714" style="280"/>
    <col min="13035" max="13035" width="57.1428571428571" style="280" customWidth="1"/>
    <col min="13036" max="13036" width="4.71428571428571" style="280" customWidth="1"/>
    <col min="13037" max="13037" width="5.28571428571429" style="280" customWidth="1"/>
    <col min="13038" max="13038" width="3.71428571428571" style="280" customWidth="1"/>
    <col min="13039" max="13039" width="13.5714285714286" style="280" customWidth="1"/>
    <col min="13040" max="13040" width="7.42857142857143" style="280" customWidth="1"/>
    <col min="13041" max="13041" width="10.2857142857143" style="280" customWidth="1"/>
    <col min="13042" max="13042" width="8.28571428571429" style="280" customWidth="1"/>
    <col min="13043" max="13043" width="9.42857142857143" style="280" customWidth="1"/>
    <col min="13044" max="13290" width="9.14285714285714" style="280"/>
    <col min="13291" max="13291" width="57.1428571428571" style="280" customWidth="1"/>
    <col min="13292" max="13292" width="4.71428571428571" style="280" customWidth="1"/>
    <col min="13293" max="13293" width="5.28571428571429" style="280" customWidth="1"/>
    <col min="13294" max="13294" width="3.71428571428571" style="280" customWidth="1"/>
    <col min="13295" max="13295" width="13.5714285714286" style="280" customWidth="1"/>
    <col min="13296" max="13296" width="7.42857142857143" style="280" customWidth="1"/>
    <col min="13297" max="13297" width="10.2857142857143" style="280" customWidth="1"/>
    <col min="13298" max="13298" width="8.28571428571429" style="280" customWidth="1"/>
    <col min="13299" max="13299" width="9.42857142857143" style="280" customWidth="1"/>
    <col min="13300" max="13546" width="9.14285714285714" style="280"/>
    <col min="13547" max="13547" width="57.1428571428571" style="280" customWidth="1"/>
    <col min="13548" max="13548" width="4.71428571428571" style="280" customWidth="1"/>
    <col min="13549" max="13549" width="5.28571428571429" style="280" customWidth="1"/>
    <col min="13550" max="13550" width="3.71428571428571" style="280" customWidth="1"/>
    <col min="13551" max="13551" width="13.5714285714286" style="280" customWidth="1"/>
    <col min="13552" max="13552" width="7.42857142857143" style="280" customWidth="1"/>
    <col min="13553" max="13553" width="10.2857142857143" style="280" customWidth="1"/>
    <col min="13554" max="13554" width="8.28571428571429" style="280" customWidth="1"/>
    <col min="13555" max="13555" width="9.42857142857143" style="280" customWidth="1"/>
    <col min="13556" max="13802" width="9.14285714285714" style="280"/>
    <col min="13803" max="13803" width="57.1428571428571" style="280" customWidth="1"/>
    <col min="13804" max="13804" width="4.71428571428571" style="280" customWidth="1"/>
    <col min="13805" max="13805" width="5.28571428571429" style="280" customWidth="1"/>
    <col min="13806" max="13806" width="3.71428571428571" style="280" customWidth="1"/>
    <col min="13807" max="13807" width="13.5714285714286" style="280" customWidth="1"/>
    <col min="13808" max="13808" width="7.42857142857143" style="280" customWidth="1"/>
    <col min="13809" max="13809" width="10.2857142857143" style="280" customWidth="1"/>
    <col min="13810" max="13810" width="8.28571428571429" style="280" customWidth="1"/>
    <col min="13811" max="13811" width="9.42857142857143" style="280" customWidth="1"/>
    <col min="13812" max="14058" width="9.14285714285714" style="280"/>
    <col min="14059" max="14059" width="57.1428571428571" style="280" customWidth="1"/>
    <col min="14060" max="14060" width="4.71428571428571" style="280" customWidth="1"/>
    <col min="14061" max="14061" width="5.28571428571429" style="280" customWidth="1"/>
    <col min="14062" max="14062" width="3.71428571428571" style="280" customWidth="1"/>
    <col min="14063" max="14063" width="13.5714285714286" style="280" customWidth="1"/>
    <col min="14064" max="14064" width="7.42857142857143" style="280" customWidth="1"/>
    <col min="14065" max="14065" width="10.2857142857143" style="280" customWidth="1"/>
    <col min="14066" max="14066" width="8.28571428571429" style="280" customWidth="1"/>
    <col min="14067" max="14067" width="9.42857142857143" style="280" customWidth="1"/>
    <col min="14068" max="14314" width="9.14285714285714" style="280"/>
    <col min="14315" max="14315" width="57.1428571428571" style="280" customWidth="1"/>
    <col min="14316" max="14316" width="4.71428571428571" style="280" customWidth="1"/>
    <col min="14317" max="14317" width="5.28571428571429" style="280" customWidth="1"/>
    <col min="14318" max="14318" width="3.71428571428571" style="280" customWidth="1"/>
    <col min="14319" max="14319" width="13.5714285714286" style="280" customWidth="1"/>
    <col min="14320" max="14320" width="7.42857142857143" style="280" customWidth="1"/>
    <col min="14321" max="14321" width="10.2857142857143" style="280" customWidth="1"/>
    <col min="14322" max="14322" width="8.28571428571429" style="280" customWidth="1"/>
    <col min="14323" max="14323" width="9.42857142857143" style="280" customWidth="1"/>
    <col min="14324" max="14570" width="9.14285714285714" style="280"/>
    <col min="14571" max="14571" width="57.1428571428571" style="280" customWidth="1"/>
    <col min="14572" max="14572" width="4.71428571428571" style="280" customWidth="1"/>
    <col min="14573" max="14573" width="5.28571428571429" style="280" customWidth="1"/>
    <col min="14574" max="14574" width="3.71428571428571" style="280" customWidth="1"/>
    <col min="14575" max="14575" width="13.5714285714286" style="280" customWidth="1"/>
    <col min="14576" max="14576" width="7.42857142857143" style="280" customWidth="1"/>
    <col min="14577" max="14577" width="10.2857142857143" style="280" customWidth="1"/>
    <col min="14578" max="14578" width="8.28571428571429" style="280" customWidth="1"/>
    <col min="14579" max="14579" width="9.42857142857143" style="280" customWidth="1"/>
    <col min="14580" max="14826" width="9.14285714285714" style="280"/>
    <col min="14827" max="14827" width="57.1428571428571" style="280" customWidth="1"/>
    <col min="14828" max="14828" width="4.71428571428571" style="280" customWidth="1"/>
    <col min="14829" max="14829" width="5.28571428571429" style="280" customWidth="1"/>
    <col min="14830" max="14830" width="3.71428571428571" style="280" customWidth="1"/>
    <col min="14831" max="14831" width="13.5714285714286" style="280" customWidth="1"/>
    <col min="14832" max="14832" width="7.42857142857143" style="280" customWidth="1"/>
    <col min="14833" max="14833" width="10.2857142857143" style="280" customWidth="1"/>
    <col min="14834" max="14834" width="8.28571428571429" style="280" customWidth="1"/>
    <col min="14835" max="14835" width="9.42857142857143" style="280" customWidth="1"/>
    <col min="14836" max="15082" width="9.14285714285714" style="280"/>
    <col min="15083" max="15083" width="57.1428571428571" style="280" customWidth="1"/>
    <col min="15084" max="15084" width="4.71428571428571" style="280" customWidth="1"/>
    <col min="15085" max="15085" width="5.28571428571429" style="280" customWidth="1"/>
    <col min="15086" max="15086" width="3.71428571428571" style="280" customWidth="1"/>
    <col min="15087" max="15087" width="13.5714285714286" style="280" customWidth="1"/>
    <col min="15088" max="15088" width="7.42857142857143" style="280" customWidth="1"/>
    <col min="15089" max="15089" width="10.2857142857143" style="280" customWidth="1"/>
    <col min="15090" max="15090" width="8.28571428571429" style="280" customWidth="1"/>
    <col min="15091" max="15091" width="9.42857142857143" style="280" customWidth="1"/>
    <col min="15092" max="15338" width="9.14285714285714" style="280"/>
    <col min="15339" max="15339" width="57.1428571428571" style="280" customWidth="1"/>
    <col min="15340" max="15340" width="4.71428571428571" style="280" customWidth="1"/>
    <col min="15341" max="15341" width="5.28571428571429" style="280" customWidth="1"/>
    <col min="15342" max="15342" width="3.71428571428571" style="280" customWidth="1"/>
    <col min="15343" max="15343" width="13.5714285714286" style="280" customWidth="1"/>
    <col min="15344" max="15344" width="7.42857142857143" style="280" customWidth="1"/>
    <col min="15345" max="15345" width="10.2857142857143" style="280" customWidth="1"/>
    <col min="15346" max="15346" width="8.28571428571429" style="280" customWidth="1"/>
    <col min="15347" max="15347" width="9.42857142857143" style="280" customWidth="1"/>
    <col min="15348" max="15594" width="9.14285714285714" style="280"/>
    <col min="15595" max="15595" width="57.1428571428571" style="280" customWidth="1"/>
    <col min="15596" max="15596" width="4.71428571428571" style="280" customWidth="1"/>
    <col min="15597" max="15597" width="5.28571428571429" style="280" customWidth="1"/>
    <col min="15598" max="15598" width="3.71428571428571" style="280" customWidth="1"/>
    <col min="15599" max="15599" width="13.5714285714286" style="280" customWidth="1"/>
    <col min="15600" max="15600" width="7.42857142857143" style="280" customWidth="1"/>
    <col min="15601" max="15601" width="10.2857142857143" style="280" customWidth="1"/>
    <col min="15602" max="15602" width="8.28571428571429" style="280" customWidth="1"/>
    <col min="15603" max="15603" width="9.42857142857143" style="280" customWidth="1"/>
    <col min="15604" max="15850" width="9.14285714285714" style="280"/>
    <col min="15851" max="15851" width="57.1428571428571" style="280" customWidth="1"/>
    <col min="15852" max="15852" width="4.71428571428571" style="280" customWidth="1"/>
    <col min="15853" max="15853" width="5.28571428571429" style="280" customWidth="1"/>
    <col min="15854" max="15854" width="3.71428571428571" style="280" customWidth="1"/>
    <col min="15855" max="15855" width="13.5714285714286" style="280" customWidth="1"/>
    <col min="15856" max="15856" width="7.42857142857143" style="280" customWidth="1"/>
    <col min="15857" max="15857" width="10.2857142857143" style="280" customWidth="1"/>
    <col min="15858" max="15858" width="8.28571428571429" style="280" customWidth="1"/>
    <col min="15859" max="15859" width="9.42857142857143" style="280" customWidth="1"/>
    <col min="15860" max="16106" width="9.14285714285714" style="280"/>
    <col min="16107" max="16107" width="57.1428571428571" style="280" customWidth="1"/>
    <col min="16108" max="16108" width="4.71428571428571" style="280" customWidth="1"/>
    <col min="16109" max="16109" width="5.28571428571429" style="280" customWidth="1"/>
    <col min="16110" max="16110" width="3.71428571428571" style="280" customWidth="1"/>
    <col min="16111" max="16111" width="13.5714285714286" style="280" customWidth="1"/>
    <col min="16112" max="16112" width="7.42857142857143" style="280" customWidth="1"/>
    <col min="16113" max="16113" width="10.2857142857143" style="280" customWidth="1"/>
    <col min="16114" max="16114" width="8.28571428571429" style="280" customWidth="1"/>
    <col min="16115" max="16115" width="9.42857142857143" style="280" customWidth="1"/>
    <col min="16116" max="16384" width="9.14285714285714" style="280"/>
  </cols>
  <sheetData>
    <row r="1" ht="12.75" spans="2:7">
      <c r="B1" s="280"/>
      <c r="F1" s="147"/>
      <c r="G1" s="147" t="s">
        <v>215</v>
      </c>
    </row>
    <row r="2" ht="12.75" spans="2:7">
      <c r="B2" s="280"/>
      <c r="F2" s="147"/>
      <c r="G2" s="147" t="s">
        <v>52</v>
      </c>
    </row>
    <row r="3" ht="12.75" spans="2:7">
      <c r="B3" s="280"/>
      <c r="F3" s="147"/>
      <c r="G3" s="147" t="s">
        <v>53</v>
      </c>
    </row>
    <row r="4" ht="15" spans="2:7">
      <c r="B4" s="280"/>
      <c r="F4" s="81"/>
      <c r="G4" s="81" t="s">
        <v>4</v>
      </c>
    </row>
    <row r="5" ht="15" spans="2:7">
      <c r="B5" s="280"/>
      <c r="F5" s="81"/>
      <c r="G5" s="81" t="s">
        <v>5</v>
      </c>
    </row>
    <row r="6" ht="15" spans="2:7">
      <c r="B6" s="280"/>
      <c r="F6" s="81"/>
      <c r="G6" s="81" t="s">
        <v>3</v>
      </c>
    </row>
    <row r="7" ht="15" spans="2:7">
      <c r="B7" s="280"/>
      <c r="F7" s="81"/>
      <c r="G7" s="81" t="s">
        <v>6</v>
      </c>
    </row>
    <row r="8" spans="2:2">
      <c r="B8" s="280"/>
    </row>
    <row r="9" s="267" customFormat="1" spans="1:6">
      <c r="A9" s="202" t="s">
        <v>810</v>
      </c>
      <c r="B9" s="202"/>
      <c r="C9" s="202"/>
      <c r="D9" s="202"/>
      <c r="E9" s="202"/>
      <c r="F9" s="202"/>
    </row>
    <row r="10" spans="4:5">
      <c r="D10" s="282"/>
      <c r="E10" s="282"/>
    </row>
    <row r="11" ht="28.5" spans="1:7">
      <c r="A11" s="283" t="s">
        <v>11</v>
      </c>
      <c r="B11" s="283" t="s">
        <v>217</v>
      </c>
      <c r="C11" s="284" t="s">
        <v>218</v>
      </c>
      <c r="D11" s="284" t="s">
        <v>219</v>
      </c>
      <c r="E11" s="283" t="s">
        <v>220</v>
      </c>
      <c r="F11" s="285" t="s">
        <v>27</v>
      </c>
      <c r="G11" s="285" t="s">
        <v>28</v>
      </c>
    </row>
    <row r="12" s="148" customFormat="1" ht="12.75" spans="1:9">
      <c r="A12" s="207" t="s">
        <v>221</v>
      </c>
      <c r="B12" s="286"/>
      <c r="C12" s="287"/>
      <c r="D12" s="287"/>
      <c r="E12" s="286"/>
      <c r="F12" s="288">
        <f>F13+F189+F202+F248+F384+F422+F661+F744+F755+F923+F933+F941+F417+F970</f>
        <v>740733.9</v>
      </c>
      <c r="G12" s="288">
        <f>G13+G189+G202+G248+G384+G422+G661+G744+G755+G923+G933+G941+G417+G970</f>
        <v>840916.7</v>
      </c>
      <c r="H12" s="289">
        <f>'Пр9 ведм 25-26'!G12-'Пр 8 функ 25-26'!F12</f>
        <v>0</v>
      </c>
      <c r="I12" s="289">
        <f>'Пр9 ведм 25-26'!H12-'Пр 8 функ 25-26'!G12</f>
        <v>0</v>
      </c>
    </row>
    <row r="13" s="268" customFormat="1" ht="12.75" spans="1:7">
      <c r="A13" s="207" t="s">
        <v>222</v>
      </c>
      <c r="B13" s="231" t="s">
        <v>223</v>
      </c>
      <c r="C13" s="214" t="s">
        <v>224</v>
      </c>
      <c r="D13" s="214" t="s">
        <v>225</v>
      </c>
      <c r="E13" s="231" t="s">
        <v>226</v>
      </c>
      <c r="F13" s="290">
        <f>F14+F32+F51+F93+F98+F147+F152+F142</f>
        <v>48197.983</v>
      </c>
      <c r="G13" s="290">
        <f>G14+G32+G51+G93+G98+G147+G152+G142</f>
        <v>48197.983</v>
      </c>
    </row>
    <row r="14" s="268" customFormat="1" ht="21" spans="1:7">
      <c r="A14" s="207" t="s">
        <v>227</v>
      </c>
      <c r="B14" s="231" t="s">
        <v>223</v>
      </c>
      <c r="C14" s="214" t="s">
        <v>228</v>
      </c>
      <c r="D14" s="214" t="s">
        <v>225</v>
      </c>
      <c r="E14" s="231" t="s">
        <v>226</v>
      </c>
      <c r="F14" s="291">
        <f>F15+F27</f>
        <v>1945.7</v>
      </c>
      <c r="G14" s="291">
        <f>G15+G27</f>
        <v>1945.7</v>
      </c>
    </row>
    <row r="15" s="148" customFormat="1" ht="12.75" spans="1:7">
      <c r="A15" s="292" t="s">
        <v>229</v>
      </c>
      <c r="B15" s="293" t="s">
        <v>223</v>
      </c>
      <c r="C15" s="294" t="s">
        <v>228</v>
      </c>
      <c r="D15" s="294" t="s">
        <v>230</v>
      </c>
      <c r="E15" s="293" t="s">
        <v>226</v>
      </c>
      <c r="F15" s="295">
        <f>F16+F24+F21</f>
        <v>1945.7</v>
      </c>
      <c r="G15" s="295">
        <f>G16+G24+G21</f>
        <v>1945.7</v>
      </c>
    </row>
    <row r="16" s="148" customFormat="1" ht="12.75" spans="1:7">
      <c r="A16" s="170" t="s">
        <v>231</v>
      </c>
      <c r="B16" s="220" t="s">
        <v>223</v>
      </c>
      <c r="C16" s="219" t="s">
        <v>228</v>
      </c>
      <c r="D16" s="219" t="s">
        <v>232</v>
      </c>
      <c r="E16" s="220"/>
      <c r="F16" s="296">
        <f t="shared" ref="F16:G17" si="0">F17</f>
        <v>1834</v>
      </c>
      <c r="G16" s="296">
        <f t="shared" si="0"/>
        <v>1834</v>
      </c>
    </row>
    <row r="17" s="148" customFormat="1" ht="33.75" spans="1:7">
      <c r="A17" s="162" t="s">
        <v>233</v>
      </c>
      <c r="B17" s="220" t="s">
        <v>223</v>
      </c>
      <c r="C17" s="219" t="s">
        <v>228</v>
      </c>
      <c r="D17" s="219" t="s">
        <v>232</v>
      </c>
      <c r="E17" s="220" t="s">
        <v>234</v>
      </c>
      <c r="F17" s="296">
        <f t="shared" si="0"/>
        <v>1834</v>
      </c>
      <c r="G17" s="296">
        <f t="shared" si="0"/>
        <v>1834</v>
      </c>
    </row>
    <row r="18" s="148" customFormat="1" ht="12.75" spans="1:7">
      <c r="A18" s="162" t="s">
        <v>235</v>
      </c>
      <c r="B18" s="220" t="s">
        <v>223</v>
      </c>
      <c r="C18" s="219" t="s">
        <v>228</v>
      </c>
      <c r="D18" s="219" t="s">
        <v>232</v>
      </c>
      <c r="E18" s="220" t="s">
        <v>236</v>
      </c>
      <c r="F18" s="296">
        <f t="shared" ref="F18:G18" si="1">F19+F20</f>
        <v>1834</v>
      </c>
      <c r="G18" s="296">
        <f t="shared" si="1"/>
        <v>1834</v>
      </c>
    </row>
    <row r="19" s="148" customFormat="1" ht="12.75" spans="1:7">
      <c r="A19" s="170" t="s">
        <v>237</v>
      </c>
      <c r="B19" s="220" t="s">
        <v>223</v>
      </c>
      <c r="C19" s="219" t="s">
        <v>228</v>
      </c>
      <c r="D19" s="219" t="s">
        <v>232</v>
      </c>
      <c r="E19" s="220" t="s">
        <v>238</v>
      </c>
      <c r="F19" s="296">
        <f>'Пр9 ведм 25-26'!G954</f>
        <v>1409</v>
      </c>
      <c r="G19" s="296">
        <f>'Пр9 ведм 25-26'!H954</f>
        <v>1409</v>
      </c>
    </row>
    <row r="20" s="148" customFormat="1" ht="22.5" spans="1:7">
      <c r="A20" s="170" t="s">
        <v>239</v>
      </c>
      <c r="B20" s="220" t="s">
        <v>223</v>
      </c>
      <c r="C20" s="219" t="s">
        <v>228</v>
      </c>
      <c r="D20" s="219" t="s">
        <v>232</v>
      </c>
      <c r="E20" s="220">
        <v>129</v>
      </c>
      <c r="F20" s="296">
        <f>'Пр9 ведм 25-26'!G955</f>
        <v>425</v>
      </c>
      <c r="G20" s="296">
        <f>'Пр9 ведм 25-26'!H955</f>
        <v>425</v>
      </c>
    </row>
    <row r="21" s="148" customFormat="1" ht="33.75" spans="1:7">
      <c r="A21" s="162" t="s">
        <v>233</v>
      </c>
      <c r="B21" s="220" t="s">
        <v>223</v>
      </c>
      <c r="C21" s="219" t="s">
        <v>228</v>
      </c>
      <c r="D21" s="219" t="s">
        <v>240</v>
      </c>
      <c r="E21" s="220">
        <v>100</v>
      </c>
      <c r="F21" s="296">
        <f>F22</f>
        <v>111.7</v>
      </c>
      <c r="G21" s="296">
        <f>G22</f>
        <v>111.7</v>
      </c>
    </row>
    <row r="22" s="148" customFormat="1" ht="12.75" spans="1:7">
      <c r="A22" s="162" t="s">
        <v>235</v>
      </c>
      <c r="B22" s="220" t="s">
        <v>223</v>
      </c>
      <c r="C22" s="219" t="s">
        <v>228</v>
      </c>
      <c r="D22" s="219" t="s">
        <v>240</v>
      </c>
      <c r="E22" s="220">
        <v>120</v>
      </c>
      <c r="F22" s="296">
        <f>F23</f>
        <v>111.7</v>
      </c>
      <c r="G22" s="296">
        <f>G23</f>
        <v>111.7</v>
      </c>
    </row>
    <row r="23" s="148" customFormat="1" ht="22.5" spans="1:7">
      <c r="A23" s="170" t="s">
        <v>241</v>
      </c>
      <c r="B23" s="220" t="s">
        <v>223</v>
      </c>
      <c r="C23" s="219" t="s">
        <v>228</v>
      </c>
      <c r="D23" s="219" t="s">
        <v>240</v>
      </c>
      <c r="E23" s="220">
        <v>122</v>
      </c>
      <c r="F23" s="296">
        <f>'Пр9 ведм 25-26'!G958</f>
        <v>111.7</v>
      </c>
      <c r="G23" s="296">
        <f>'Пр9 ведм 25-26'!H958</f>
        <v>111.7</v>
      </c>
    </row>
    <row r="24" s="148" customFormat="1" ht="12.75" spans="1:7">
      <c r="A24" s="170" t="s">
        <v>242</v>
      </c>
      <c r="B24" s="220" t="s">
        <v>223</v>
      </c>
      <c r="C24" s="219" t="s">
        <v>228</v>
      </c>
      <c r="D24" s="219" t="s">
        <v>232</v>
      </c>
      <c r="E24" s="220">
        <v>300</v>
      </c>
      <c r="F24" s="296">
        <f>F25</f>
        <v>0</v>
      </c>
      <c r="G24" s="296">
        <f>G25</f>
        <v>0</v>
      </c>
    </row>
    <row r="25" s="148" customFormat="1" ht="33.75" spans="1:7">
      <c r="A25" s="170" t="s">
        <v>243</v>
      </c>
      <c r="B25" s="220" t="s">
        <v>223</v>
      </c>
      <c r="C25" s="219" t="s">
        <v>228</v>
      </c>
      <c r="D25" s="219" t="s">
        <v>232</v>
      </c>
      <c r="E25" s="220">
        <v>320</v>
      </c>
      <c r="F25" s="296">
        <f>F26</f>
        <v>0</v>
      </c>
      <c r="G25" s="296">
        <f>G26</f>
        <v>0</v>
      </c>
    </row>
    <row r="26" s="148" customFormat="1" ht="22.5" spans="1:7">
      <c r="A26" s="170" t="s">
        <v>244</v>
      </c>
      <c r="B26" s="220" t="s">
        <v>223</v>
      </c>
      <c r="C26" s="219" t="s">
        <v>228</v>
      </c>
      <c r="D26" s="219" t="s">
        <v>232</v>
      </c>
      <c r="E26" s="220">
        <v>321</v>
      </c>
      <c r="F26" s="296">
        <f>'Пр9 ведм 25-26'!G961</f>
        <v>0</v>
      </c>
      <c r="G26" s="296">
        <f>'Пр9 ведм 25-26'!H961</f>
        <v>0</v>
      </c>
    </row>
    <row r="27" s="148" customFormat="1" ht="33.75" spans="1:7">
      <c r="A27" s="170" t="s">
        <v>245</v>
      </c>
      <c r="B27" s="220" t="s">
        <v>223</v>
      </c>
      <c r="C27" s="219" t="s">
        <v>228</v>
      </c>
      <c r="D27" s="219" t="s">
        <v>246</v>
      </c>
      <c r="E27" s="220"/>
      <c r="F27" s="167">
        <f>F28</f>
        <v>0</v>
      </c>
      <c r="G27" s="167">
        <f>G28</f>
        <v>0</v>
      </c>
    </row>
    <row r="28" s="148" customFormat="1" ht="33.75" spans="1:7">
      <c r="A28" s="162" t="s">
        <v>233</v>
      </c>
      <c r="B28" s="220" t="s">
        <v>223</v>
      </c>
      <c r="C28" s="219" t="s">
        <v>228</v>
      </c>
      <c r="D28" s="219" t="s">
        <v>246</v>
      </c>
      <c r="E28" s="220" t="s">
        <v>234</v>
      </c>
      <c r="F28" s="167">
        <f>F29</f>
        <v>0</v>
      </c>
      <c r="G28" s="167">
        <f>G29</f>
        <v>0</v>
      </c>
    </row>
    <row r="29" s="148" customFormat="1" ht="12.75" spans="1:7">
      <c r="A29" s="162" t="s">
        <v>235</v>
      </c>
      <c r="B29" s="220" t="s">
        <v>223</v>
      </c>
      <c r="C29" s="219" t="s">
        <v>228</v>
      </c>
      <c r="D29" s="219" t="s">
        <v>246</v>
      </c>
      <c r="E29" s="220" t="s">
        <v>236</v>
      </c>
      <c r="F29" s="167">
        <f>F30+F31</f>
        <v>0</v>
      </c>
      <c r="G29" s="167">
        <f>G30+G31</f>
        <v>0</v>
      </c>
    </row>
    <row r="30" s="148" customFormat="1" ht="12.75" spans="1:7">
      <c r="A30" s="170" t="s">
        <v>237</v>
      </c>
      <c r="B30" s="220" t="s">
        <v>223</v>
      </c>
      <c r="C30" s="219" t="s">
        <v>228</v>
      </c>
      <c r="D30" s="219" t="s">
        <v>246</v>
      </c>
      <c r="E30" s="220" t="s">
        <v>238</v>
      </c>
      <c r="F30" s="167">
        <f>'Пр9 ведм 25-26'!G965</f>
        <v>0</v>
      </c>
      <c r="G30" s="167">
        <f>'Пр9 ведм 25-26'!H965</f>
        <v>0</v>
      </c>
    </row>
    <row r="31" s="148" customFormat="1" ht="22.5" spans="1:7">
      <c r="A31" s="170" t="s">
        <v>239</v>
      </c>
      <c r="B31" s="220" t="s">
        <v>223</v>
      </c>
      <c r="C31" s="219" t="s">
        <v>228</v>
      </c>
      <c r="D31" s="219" t="s">
        <v>246</v>
      </c>
      <c r="E31" s="220">
        <v>129</v>
      </c>
      <c r="F31" s="167">
        <f>'Пр9 ведм 25-26'!G966</f>
        <v>0</v>
      </c>
      <c r="G31" s="167">
        <f>'Пр9 ведм 25-26'!H966</f>
        <v>0</v>
      </c>
    </row>
    <row r="32" s="148" customFormat="1" ht="31.5" spans="1:7">
      <c r="A32" s="207" t="s">
        <v>247</v>
      </c>
      <c r="B32" s="231" t="s">
        <v>223</v>
      </c>
      <c r="C32" s="214" t="s">
        <v>248</v>
      </c>
      <c r="D32" s="214" t="s">
        <v>225</v>
      </c>
      <c r="E32" s="231" t="s">
        <v>226</v>
      </c>
      <c r="F32" s="290">
        <f t="shared" ref="F32:G32" si="2">F33</f>
        <v>2585.327</v>
      </c>
      <c r="G32" s="290">
        <f t="shared" si="2"/>
        <v>2585.327</v>
      </c>
    </row>
    <row r="33" ht="12" spans="1:7">
      <c r="A33" s="292" t="s">
        <v>249</v>
      </c>
      <c r="B33" s="293" t="s">
        <v>223</v>
      </c>
      <c r="C33" s="294" t="s">
        <v>248</v>
      </c>
      <c r="D33" s="294" t="s">
        <v>250</v>
      </c>
      <c r="E33" s="293" t="s">
        <v>226</v>
      </c>
      <c r="F33" s="295">
        <f>F34+F38+F41+F45</f>
        <v>2585.327</v>
      </c>
      <c r="G33" s="295">
        <f>G34+G38+G41+G45</f>
        <v>2585.327</v>
      </c>
    </row>
    <row r="34" s="148" customFormat="1" ht="33.75" spans="1:7">
      <c r="A34" s="162" t="s">
        <v>233</v>
      </c>
      <c r="B34" s="220" t="s">
        <v>223</v>
      </c>
      <c r="C34" s="219" t="s">
        <v>248</v>
      </c>
      <c r="D34" s="219" t="s">
        <v>251</v>
      </c>
      <c r="E34" s="220" t="s">
        <v>234</v>
      </c>
      <c r="F34" s="296">
        <f t="shared" ref="F34:G34" si="3">F35</f>
        <v>1357.527</v>
      </c>
      <c r="G34" s="296">
        <f t="shared" si="3"/>
        <v>1357.527</v>
      </c>
    </row>
    <row r="35" s="148" customFormat="1" ht="12.75" spans="1:7">
      <c r="A35" s="162" t="s">
        <v>235</v>
      </c>
      <c r="B35" s="220" t="s">
        <v>223</v>
      </c>
      <c r="C35" s="219" t="s">
        <v>248</v>
      </c>
      <c r="D35" s="219" t="s">
        <v>251</v>
      </c>
      <c r="E35" s="220" t="s">
        <v>236</v>
      </c>
      <c r="F35" s="296">
        <f t="shared" ref="F35:G35" si="4">F36+F37</f>
        <v>1357.527</v>
      </c>
      <c r="G35" s="296">
        <f t="shared" si="4"/>
        <v>1357.527</v>
      </c>
    </row>
    <row r="36" s="268" customFormat="1" ht="12.75" spans="1:7">
      <c r="A36" s="170" t="s">
        <v>237</v>
      </c>
      <c r="B36" s="220" t="s">
        <v>223</v>
      </c>
      <c r="C36" s="219" t="s">
        <v>248</v>
      </c>
      <c r="D36" s="219" t="s">
        <v>251</v>
      </c>
      <c r="E36" s="220" t="s">
        <v>238</v>
      </c>
      <c r="F36" s="296">
        <f>'Пр9 ведм 25-26'!G971</f>
        <v>1043.092</v>
      </c>
      <c r="G36" s="296">
        <f>'Пр9 ведм 25-26'!H971</f>
        <v>1043.092</v>
      </c>
    </row>
    <row r="37" s="268" customFormat="1" ht="22.5" spans="1:7">
      <c r="A37" s="170" t="s">
        <v>239</v>
      </c>
      <c r="B37" s="220" t="s">
        <v>223</v>
      </c>
      <c r="C37" s="219" t="s">
        <v>248</v>
      </c>
      <c r="D37" s="219" t="s">
        <v>251</v>
      </c>
      <c r="E37" s="220">
        <v>129</v>
      </c>
      <c r="F37" s="296">
        <f>'Пр9 ведм 25-26'!G972</f>
        <v>314.435</v>
      </c>
      <c r="G37" s="296">
        <f>'Пр9 ведм 25-26'!H972</f>
        <v>314.435</v>
      </c>
    </row>
    <row r="38" s="268" customFormat="1" ht="33.75" spans="1:7">
      <c r="A38" s="162" t="s">
        <v>233</v>
      </c>
      <c r="B38" s="220" t="s">
        <v>223</v>
      </c>
      <c r="C38" s="219" t="s">
        <v>248</v>
      </c>
      <c r="D38" s="219" t="s">
        <v>252</v>
      </c>
      <c r="E38" s="220">
        <v>100</v>
      </c>
      <c r="F38" s="296">
        <f t="shared" ref="F38:G39" si="5">F39</f>
        <v>0</v>
      </c>
      <c r="G38" s="296">
        <f t="shared" si="5"/>
        <v>0</v>
      </c>
    </row>
    <row r="39" s="268" customFormat="1" ht="12.75" spans="1:7">
      <c r="A39" s="162" t="s">
        <v>235</v>
      </c>
      <c r="B39" s="220" t="s">
        <v>223</v>
      </c>
      <c r="C39" s="219" t="s">
        <v>248</v>
      </c>
      <c r="D39" s="219" t="s">
        <v>252</v>
      </c>
      <c r="E39" s="220">
        <v>120</v>
      </c>
      <c r="F39" s="296">
        <f t="shared" si="5"/>
        <v>0</v>
      </c>
      <c r="G39" s="296">
        <f t="shared" si="5"/>
        <v>0</v>
      </c>
    </row>
    <row r="40" s="268" customFormat="1" ht="22.5" spans="1:7">
      <c r="A40" s="170" t="s">
        <v>253</v>
      </c>
      <c r="B40" s="220" t="s">
        <v>223</v>
      </c>
      <c r="C40" s="219" t="s">
        <v>248</v>
      </c>
      <c r="D40" s="219" t="s">
        <v>252</v>
      </c>
      <c r="E40" s="220" t="s">
        <v>254</v>
      </c>
      <c r="F40" s="296">
        <f>'Пр9 ведм 25-26'!G975</f>
        <v>0</v>
      </c>
      <c r="G40" s="296">
        <f>'Пр9 ведм 25-26'!H975</f>
        <v>0</v>
      </c>
    </row>
    <row r="41" s="268" customFormat="1" ht="12.75" spans="1:7">
      <c r="A41" s="162" t="s">
        <v>255</v>
      </c>
      <c r="B41" s="220" t="s">
        <v>223</v>
      </c>
      <c r="C41" s="219" t="s">
        <v>248</v>
      </c>
      <c r="D41" s="219" t="s">
        <v>252</v>
      </c>
      <c r="E41" s="220">
        <v>200</v>
      </c>
      <c r="F41" s="296">
        <f t="shared" ref="F41:G41" si="6">F42</f>
        <v>1214.9</v>
      </c>
      <c r="G41" s="296">
        <f t="shared" si="6"/>
        <v>1214.9</v>
      </c>
    </row>
    <row r="42" s="268" customFormat="1" ht="22.5" spans="1:7">
      <c r="A42" s="162" t="s">
        <v>256</v>
      </c>
      <c r="B42" s="220" t="s">
        <v>223</v>
      </c>
      <c r="C42" s="219" t="s">
        <v>248</v>
      </c>
      <c r="D42" s="219" t="s">
        <v>252</v>
      </c>
      <c r="E42" s="220">
        <v>240</v>
      </c>
      <c r="F42" s="296">
        <f t="shared" ref="F42:G42" si="7">F44+F43</f>
        <v>1214.9</v>
      </c>
      <c r="G42" s="296">
        <f t="shared" si="7"/>
        <v>1214.9</v>
      </c>
    </row>
    <row r="43" s="148" customFormat="1" ht="22.5" spans="1:7">
      <c r="A43" s="228" t="s">
        <v>257</v>
      </c>
      <c r="B43" s="220" t="s">
        <v>223</v>
      </c>
      <c r="C43" s="219" t="s">
        <v>248</v>
      </c>
      <c r="D43" s="219" t="s">
        <v>252</v>
      </c>
      <c r="E43" s="220">
        <v>242</v>
      </c>
      <c r="F43" s="296">
        <f>'Пр9 ведм 25-26'!G978</f>
        <v>13</v>
      </c>
      <c r="G43" s="296">
        <f>'Пр9 ведм 25-26'!H978</f>
        <v>13</v>
      </c>
    </row>
    <row r="44" s="148" customFormat="1" ht="12.75" spans="1:7">
      <c r="A44" s="228" t="s">
        <v>258</v>
      </c>
      <c r="B44" s="220" t="s">
        <v>223</v>
      </c>
      <c r="C44" s="219" t="s">
        <v>248</v>
      </c>
      <c r="D44" s="219" t="s">
        <v>252</v>
      </c>
      <c r="E44" s="220" t="s">
        <v>259</v>
      </c>
      <c r="F44" s="296">
        <f>'Пр9 ведм 25-26'!G979</f>
        <v>1201.9</v>
      </c>
      <c r="G44" s="296">
        <f>'Пр9 ведм 25-26'!H979</f>
        <v>1201.9</v>
      </c>
    </row>
    <row r="45" s="148" customFormat="1" ht="12.75" spans="1:7">
      <c r="A45" s="228" t="s">
        <v>260</v>
      </c>
      <c r="B45" s="220" t="s">
        <v>223</v>
      </c>
      <c r="C45" s="219" t="s">
        <v>248</v>
      </c>
      <c r="D45" s="219" t="s">
        <v>252</v>
      </c>
      <c r="E45" s="220" t="s">
        <v>261</v>
      </c>
      <c r="F45" s="296">
        <f>F48+F46</f>
        <v>12.9</v>
      </c>
      <c r="G45" s="296">
        <f>G48+G46</f>
        <v>12.9</v>
      </c>
    </row>
    <row r="46" s="148" customFormat="1" ht="12.75" spans="1:7">
      <c r="A46" s="228"/>
      <c r="B46" s="220" t="s">
        <v>223</v>
      </c>
      <c r="C46" s="219" t="s">
        <v>248</v>
      </c>
      <c r="D46" s="219" t="s">
        <v>252</v>
      </c>
      <c r="E46" s="220">
        <v>830</v>
      </c>
      <c r="F46" s="296">
        <f>F47</f>
        <v>7.1</v>
      </c>
      <c r="G46" s="296">
        <f>G47</f>
        <v>7.1</v>
      </c>
    </row>
    <row r="47" s="148" customFormat="1" ht="12.75" spans="1:7">
      <c r="A47" s="228"/>
      <c r="B47" s="220" t="s">
        <v>223</v>
      </c>
      <c r="C47" s="219" t="s">
        <v>248</v>
      </c>
      <c r="D47" s="219" t="s">
        <v>252</v>
      </c>
      <c r="E47" s="220">
        <v>831</v>
      </c>
      <c r="F47" s="296">
        <f>'Пр9 ведм 25-26'!G982</f>
        <v>7.1</v>
      </c>
      <c r="G47" s="296">
        <f>'Пр9 ведм 25-26'!H982</f>
        <v>7.1</v>
      </c>
    </row>
    <row r="48" s="148" customFormat="1" ht="12.75" spans="1:7">
      <c r="A48" s="228" t="s">
        <v>262</v>
      </c>
      <c r="B48" s="220" t="s">
        <v>223</v>
      </c>
      <c r="C48" s="219" t="s">
        <v>248</v>
      </c>
      <c r="D48" s="219" t="s">
        <v>252</v>
      </c>
      <c r="E48" s="220" t="s">
        <v>263</v>
      </c>
      <c r="F48" s="296">
        <f>F49+F50</f>
        <v>5.8</v>
      </c>
      <c r="G48" s="296">
        <f>G49+G50</f>
        <v>5.8</v>
      </c>
    </row>
    <row r="49" s="148" customFormat="1" ht="12.75" spans="1:7">
      <c r="A49" s="228" t="s">
        <v>264</v>
      </c>
      <c r="B49" s="220" t="s">
        <v>223</v>
      </c>
      <c r="C49" s="219" t="s">
        <v>248</v>
      </c>
      <c r="D49" s="219" t="s">
        <v>252</v>
      </c>
      <c r="E49" s="220">
        <v>852</v>
      </c>
      <c r="F49" s="296">
        <f>'Пр9 ведм 25-26'!G984</f>
        <v>1.8</v>
      </c>
      <c r="G49" s="296">
        <f>'Пр9 ведм 25-26'!H984</f>
        <v>1.8</v>
      </c>
    </row>
    <row r="50" s="148" customFormat="1" ht="12.75" spans="1:7">
      <c r="A50" s="228" t="s">
        <v>265</v>
      </c>
      <c r="B50" s="220" t="s">
        <v>223</v>
      </c>
      <c r="C50" s="219" t="s">
        <v>248</v>
      </c>
      <c r="D50" s="219" t="s">
        <v>252</v>
      </c>
      <c r="E50" s="220">
        <v>853</v>
      </c>
      <c r="F50" s="296">
        <f>'Пр9 ведм 25-26'!G985</f>
        <v>4</v>
      </c>
      <c r="G50" s="296">
        <f>'Пр9 ведм 25-26'!H985</f>
        <v>4</v>
      </c>
    </row>
    <row r="51" s="148" customFormat="1" ht="31.5" spans="1:7">
      <c r="A51" s="207" t="s">
        <v>266</v>
      </c>
      <c r="B51" s="231" t="s">
        <v>223</v>
      </c>
      <c r="C51" s="214" t="s">
        <v>267</v>
      </c>
      <c r="D51" s="214"/>
      <c r="E51" s="231"/>
      <c r="F51" s="290">
        <f>F69+F52</f>
        <v>17035.507</v>
      </c>
      <c r="G51" s="290">
        <f>G69+G52</f>
        <v>17035.507</v>
      </c>
    </row>
    <row r="52" s="148" customFormat="1" ht="12.75" spans="1:7">
      <c r="A52" s="170" t="s">
        <v>268</v>
      </c>
      <c r="B52" s="220" t="s">
        <v>223</v>
      </c>
      <c r="C52" s="219" t="s">
        <v>267</v>
      </c>
      <c r="D52" s="219" t="s">
        <v>269</v>
      </c>
      <c r="E52" s="220" t="s">
        <v>226</v>
      </c>
      <c r="F52" s="296">
        <f>F53+F57+F64+F60</f>
        <v>1789</v>
      </c>
      <c r="G52" s="296">
        <f>G53+G57+G64+G60</f>
        <v>1789</v>
      </c>
    </row>
    <row r="53" s="148" customFormat="1" ht="33.75" spans="1:7">
      <c r="A53" s="162" t="s">
        <v>233</v>
      </c>
      <c r="B53" s="220" t="s">
        <v>223</v>
      </c>
      <c r="C53" s="219" t="s">
        <v>267</v>
      </c>
      <c r="D53" s="219" t="s">
        <v>270</v>
      </c>
      <c r="E53" s="220" t="s">
        <v>234</v>
      </c>
      <c r="F53" s="296">
        <f t="shared" ref="F53:G53" si="8">SUM(F54)</f>
        <v>1789</v>
      </c>
      <c r="G53" s="296">
        <f t="shared" si="8"/>
        <v>1789</v>
      </c>
    </row>
    <row r="54" s="148" customFormat="1" ht="12.75" spans="1:7">
      <c r="A54" s="162" t="s">
        <v>235</v>
      </c>
      <c r="B54" s="220" t="s">
        <v>223</v>
      </c>
      <c r="C54" s="219" t="s">
        <v>267</v>
      </c>
      <c r="D54" s="219" t="s">
        <v>270</v>
      </c>
      <c r="E54" s="220" t="s">
        <v>236</v>
      </c>
      <c r="F54" s="296">
        <f t="shared" ref="F54:G54" si="9">SUM(F55:F56)</f>
        <v>1789</v>
      </c>
      <c r="G54" s="296">
        <f t="shared" si="9"/>
        <v>1789</v>
      </c>
    </row>
    <row r="55" s="148" customFormat="1" ht="12.75" spans="1:7">
      <c r="A55" s="170" t="s">
        <v>237</v>
      </c>
      <c r="B55" s="220" t="s">
        <v>223</v>
      </c>
      <c r="C55" s="219" t="s">
        <v>267</v>
      </c>
      <c r="D55" s="219" t="s">
        <v>270</v>
      </c>
      <c r="E55" s="220" t="s">
        <v>238</v>
      </c>
      <c r="F55" s="296">
        <f>'Пр9 ведм 25-26'!G591</f>
        <v>1374</v>
      </c>
      <c r="G55" s="296">
        <f>'Пр9 ведм 25-26'!H591</f>
        <v>1374</v>
      </c>
    </row>
    <row r="56" s="148" customFormat="1" ht="22.5" spans="1:7">
      <c r="A56" s="170" t="s">
        <v>239</v>
      </c>
      <c r="B56" s="220" t="s">
        <v>223</v>
      </c>
      <c r="C56" s="219" t="s">
        <v>267</v>
      </c>
      <c r="D56" s="219" t="s">
        <v>270</v>
      </c>
      <c r="E56" s="220">
        <v>129</v>
      </c>
      <c r="F56" s="296">
        <f>'Пр9 ведм 25-26'!G592</f>
        <v>415</v>
      </c>
      <c r="G56" s="296">
        <f>'Пр9 ведм 25-26'!H592</f>
        <v>415</v>
      </c>
    </row>
    <row r="57" s="148" customFormat="1" ht="12.75" spans="1:7">
      <c r="A57" s="170" t="s">
        <v>242</v>
      </c>
      <c r="B57" s="220" t="s">
        <v>223</v>
      </c>
      <c r="C57" s="219" t="s">
        <v>267</v>
      </c>
      <c r="D57" s="219" t="s">
        <v>270</v>
      </c>
      <c r="E57" s="220">
        <v>300</v>
      </c>
      <c r="F57" s="296">
        <f>F58</f>
        <v>0</v>
      </c>
      <c r="G57" s="296">
        <f>G58</f>
        <v>0</v>
      </c>
    </row>
    <row r="58" s="148" customFormat="1" ht="33.75" spans="1:7">
      <c r="A58" s="170" t="s">
        <v>243</v>
      </c>
      <c r="B58" s="220" t="s">
        <v>223</v>
      </c>
      <c r="C58" s="219" t="s">
        <v>267</v>
      </c>
      <c r="D58" s="219" t="s">
        <v>270</v>
      </c>
      <c r="E58" s="220">
        <v>320</v>
      </c>
      <c r="F58" s="296">
        <f>F59</f>
        <v>0</v>
      </c>
      <c r="G58" s="296">
        <f>G59</f>
        <v>0</v>
      </c>
    </row>
    <row r="59" s="148" customFormat="1" ht="22.5" spans="1:7">
      <c r="A59" s="170" t="s">
        <v>244</v>
      </c>
      <c r="B59" s="220" t="s">
        <v>223</v>
      </c>
      <c r="C59" s="219" t="s">
        <v>267</v>
      </c>
      <c r="D59" s="219" t="s">
        <v>270</v>
      </c>
      <c r="E59" s="220">
        <v>321</v>
      </c>
      <c r="F59" s="296">
        <f>'Пр9 ведм 25-26'!G595</f>
        <v>0</v>
      </c>
      <c r="G59" s="296">
        <f>'Пр9 ведм 25-26'!H595</f>
        <v>0</v>
      </c>
    </row>
    <row r="60" s="148" customFormat="1" ht="12.75" spans="1:7">
      <c r="A60" s="170" t="s">
        <v>271</v>
      </c>
      <c r="B60" s="220" t="s">
        <v>223</v>
      </c>
      <c r="C60" s="219" t="s">
        <v>267</v>
      </c>
      <c r="D60" s="219" t="s">
        <v>272</v>
      </c>
      <c r="E60" s="220"/>
      <c r="F60" s="296">
        <f t="shared" ref="F60:G62" si="10">F61</f>
        <v>0</v>
      </c>
      <c r="G60" s="296">
        <f t="shared" si="10"/>
        <v>0</v>
      </c>
    </row>
    <row r="61" s="148" customFormat="1" ht="33.75" spans="1:7">
      <c r="A61" s="162" t="s">
        <v>233</v>
      </c>
      <c r="B61" s="220" t="s">
        <v>223</v>
      </c>
      <c r="C61" s="219" t="s">
        <v>267</v>
      </c>
      <c r="D61" s="219" t="s">
        <v>272</v>
      </c>
      <c r="E61" s="220">
        <v>100</v>
      </c>
      <c r="F61" s="296">
        <f t="shared" si="10"/>
        <v>0</v>
      </c>
      <c r="G61" s="296">
        <f t="shared" si="10"/>
        <v>0</v>
      </c>
    </row>
    <row r="62" s="148" customFormat="1" ht="12.75" spans="1:7">
      <c r="A62" s="162" t="s">
        <v>235</v>
      </c>
      <c r="B62" s="220" t="s">
        <v>223</v>
      </c>
      <c r="C62" s="219" t="s">
        <v>267</v>
      </c>
      <c r="D62" s="219" t="s">
        <v>272</v>
      </c>
      <c r="E62" s="220">
        <v>120</v>
      </c>
      <c r="F62" s="296">
        <f t="shared" si="10"/>
        <v>0</v>
      </c>
      <c r="G62" s="296">
        <f t="shared" si="10"/>
        <v>0</v>
      </c>
    </row>
    <row r="63" s="148" customFormat="1" ht="22.5" spans="1:7">
      <c r="A63" s="170" t="s">
        <v>253</v>
      </c>
      <c r="B63" s="220" t="s">
        <v>223</v>
      </c>
      <c r="C63" s="219" t="s">
        <v>267</v>
      </c>
      <c r="D63" s="219" t="s">
        <v>272</v>
      </c>
      <c r="E63" s="220">
        <v>122</v>
      </c>
      <c r="F63" s="296">
        <f>'Пр9 ведм 25-26'!G599</f>
        <v>0</v>
      </c>
      <c r="G63" s="296">
        <f>'Пр9 ведм 25-26'!H599</f>
        <v>0</v>
      </c>
    </row>
    <row r="64" s="148" customFormat="1" ht="22.5" spans="1:7">
      <c r="A64" s="170" t="s">
        <v>273</v>
      </c>
      <c r="B64" s="220" t="s">
        <v>223</v>
      </c>
      <c r="C64" s="219" t="s">
        <v>267</v>
      </c>
      <c r="D64" s="219" t="s">
        <v>274</v>
      </c>
      <c r="E64" s="220" t="s">
        <v>226</v>
      </c>
      <c r="F64" s="296">
        <f>F65</f>
        <v>0</v>
      </c>
      <c r="G64" s="296">
        <f>G65</f>
        <v>0</v>
      </c>
    </row>
    <row r="65" s="148" customFormat="1" ht="33.75" spans="1:7">
      <c r="A65" s="162" t="s">
        <v>233</v>
      </c>
      <c r="B65" s="220" t="s">
        <v>223</v>
      </c>
      <c r="C65" s="219" t="s">
        <v>267</v>
      </c>
      <c r="D65" s="219" t="s">
        <v>274</v>
      </c>
      <c r="E65" s="220" t="s">
        <v>234</v>
      </c>
      <c r="F65" s="296">
        <f>F66</f>
        <v>0</v>
      </c>
      <c r="G65" s="296">
        <f>G66</f>
        <v>0</v>
      </c>
    </row>
    <row r="66" s="148" customFormat="1" ht="12.75" spans="1:7">
      <c r="A66" s="162" t="s">
        <v>235</v>
      </c>
      <c r="B66" s="220" t="s">
        <v>223</v>
      </c>
      <c r="C66" s="219" t="s">
        <v>267</v>
      </c>
      <c r="D66" s="219" t="s">
        <v>274</v>
      </c>
      <c r="E66" s="220" t="s">
        <v>236</v>
      </c>
      <c r="F66" s="296">
        <f>F67+F68</f>
        <v>0</v>
      </c>
      <c r="G66" s="296">
        <f>G67+G68</f>
        <v>0</v>
      </c>
    </row>
    <row r="67" s="148" customFormat="1" ht="12.75" spans="1:7">
      <c r="A67" s="170" t="s">
        <v>237</v>
      </c>
      <c r="B67" s="220" t="s">
        <v>223</v>
      </c>
      <c r="C67" s="219" t="s">
        <v>267</v>
      </c>
      <c r="D67" s="219" t="s">
        <v>274</v>
      </c>
      <c r="E67" s="220" t="s">
        <v>238</v>
      </c>
      <c r="F67" s="296">
        <f>'Пр9 ведм 25-26'!G603</f>
        <v>0</v>
      </c>
      <c r="G67" s="296">
        <f>'Пр9 ведм 25-26'!H603</f>
        <v>0</v>
      </c>
    </row>
    <row r="68" s="148" customFormat="1" ht="22.5" spans="1:7">
      <c r="A68" s="170" t="s">
        <v>239</v>
      </c>
      <c r="B68" s="220" t="s">
        <v>223</v>
      </c>
      <c r="C68" s="219" t="s">
        <v>267</v>
      </c>
      <c r="D68" s="219" t="s">
        <v>274</v>
      </c>
      <c r="E68" s="220">
        <v>129</v>
      </c>
      <c r="F68" s="296">
        <f>'Пр9 ведм 25-26'!G604</f>
        <v>0</v>
      </c>
      <c r="G68" s="296">
        <f>'Пр9 ведм 25-26'!H604</f>
        <v>0</v>
      </c>
    </row>
    <row r="69" s="148" customFormat="1" ht="22.5" spans="1:7">
      <c r="A69" s="162" t="s">
        <v>275</v>
      </c>
      <c r="B69" s="220" t="s">
        <v>223</v>
      </c>
      <c r="C69" s="219" t="s">
        <v>267</v>
      </c>
      <c r="D69" s="219" t="s">
        <v>276</v>
      </c>
      <c r="E69" s="220" t="s">
        <v>226</v>
      </c>
      <c r="F69" s="296">
        <f>F70+F75+F78+F83+F88</f>
        <v>15246.507</v>
      </c>
      <c r="G69" s="296">
        <f>G70+G75+G78+G83+G88</f>
        <v>15246.507</v>
      </c>
    </row>
    <row r="70" s="148" customFormat="1" ht="33.75" spans="1:7">
      <c r="A70" s="162" t="s">
        <v>233</v>
      </c>
      <c r="B70" s="220" t="s">
        <v>223</v>
      </c>
      <c r="C70" s="219" t="s">
        <v>267</v>
      </c>
      <c r="D70" s="219" t="s">
        <v>277</v>
      </c>
      <c r="E70" s="220" t="s">
        <v>234</v>
      </c>
      <c r="F70" s="296">
        <f t="shared" ref="F70:G70" si="11">F71</f>
        <v>12241.896</v>
      </c>
      <c r="G70" s="296">
        <f t="shared" si="11"/>
        <v>12241.896</v>
      </c>
    </row>
    <row r="71" s="148" customFormat="1" ht="12.75" spans="1:7">
      <c r="A71" s="162" t="s">
        <v>235</v>
      </c>
      <c r="B71" s="220" t="s">
        <v>223</v>
      </c>
      <c r="C71" s="219" t="s">
        <v>267</v>
      </c>
      <c r="D71" s="219" t="s">
        <v>277</v>
      </c>
      <c r="E71" s="220" t="s">
        <v>236</v>
      </c>
      <c r="F71" s="296">
        <f t="shared" ref="F71:G71" si="12">F72+F73</f>
        <v>12241.896</v>
      </c>
      <c r="G71" s="296">
        <f t="shared" si="12"/>
        <v>12241.896</v>
      </c>
    </row>
    <row r="72" s="148" customFormat="1" ht="12.75" spans="1:7">
      <c r="A72" s="170" t="s">
        <v>237</v>
      </c>
      <c r="B72" s="220" t="s">
        <v>223</v>
      </c>
      <c r="C72" s="219" t="s">
        <v>267</v>
      </c>
      <c r="D72" s="219" t="s">
        <v>277</v>
      </c>
      <c r="E72" s="220" t="s">
        <v>238</v>
      </c>
      <c r="F72" s="296">
        <f>'Пр9 ведм 25-26'!G608</f>
        <v>9402.418</v>
      </c>
      <c r="G72" s="296">
        <f>'Пр9 ведм 25-26'!H608</f>
        <v>9402.418</v>
      </c>
    </row>
    <row r="73" s="148" customFormat="1" ht="22.5" spans="1:7">
      <c r="A73" s="170" t="s">
        <v>239</v>
      </c>
      <c r="B73" s="220" t="s">
        <v>223</v>
      </c>
      <c r="C73" s="219" t="s">
        <v>267</v>
      </c>
      <c r="D73" s="219" t="s">
        <v>277</v>
      </c>
      <c r="E73" s="220">
        <v>129</v>
      </c>
      <c r="F73" s="296">
        <f>'Пр9 ведм 25-26'!G609</f>
        <v>2839.478</v>
      </c>
      <c r="G73" s="296">
        <f>'Пр9 ведм 25-26'!H609</f>
        <v>2839.478</v>
      </c>
    </row>
    <row r="74" s="148" customFormat="1" ht="12.75" spans="1:7">
      <c r="A74" s="170" t="s">
        <v>271</v>
      </c>
      <c r="B74" s="220" t="s">
        <v>223</v>
      </c>
      <c r="C74" s="219" t="s">
        <v>267</v>
      </c>
      <c r="D74" s="219" t="s">
        <v>278</v>
      </c>
      <c r="E74" s="220"/>
      <c r="F74" s="296"/>
      <c r="G74" s="296"/>
    </row>
    <row r="75" s="148" customFormat="1" ht="33.75" spans="1:7">
      <c r="A75" s="162" t="s">
        <v>233</v>
      </c>
      <c r="B75" s="220" t="s">
        <v>223</v>
      </c>
      <c r="C75" s="219" t="s">
        <v>267</v>
      </c>
      <c r="D75" s="219" t="s">
        <v>278</v>
      </c>
      <c r="E75" s="220">
        <v>100</v>
      </c>
      <c r="F75" s="296">
        <f t="shared" ref="F75:G76" si="13">F76</f>
        <v>0</v>
      </c>
      <c r="G75" s="296">
        <f t="shared" si="13"/>
        <v>0</v>
      </c>
    </row>
    <row r="76" s="148" customFormat="1" ht="12.75" spans="1:7">
      <c r="A76" s="162" t="s">
        <v>235</v>
      </c>
      <c r="B76" s="220" t="s">
        <v>223</v>
      </c>
      <c r="C76" s="219" t="s">
        <v>267</v>
      </c>
      <c r="D76" s="219" t="s">
        <v>278</v>
      </c>
      <c r="E76" s="220">
        <v>120</v>
      </c>
      <c r="F76" s="296">
        <f t="shared" si="13"/>
        <v>0</v>
      </c>
      <c r="G76" s="296">
        <f t="shared" si="13"/>
        <v>0</v>
      </c>
    </row>
    <row r="77" s="148" customFormat="1" ht="22.5" spans="1:7">
      <c r="A77" s="170" t="s">
        <v>253</v>
      </c>
      <c r="B77" s="220" t="s">
        <v>223</v>
      </c>
      <c r="C77" s="219" t="s">
        <v>267</v>
      </c>
      <c r="D77" s="219" t="s">
        <v>278</v>
      </c>
      <c r="E77" s="220">
        <v>122</v>
      </c>
      <c r="F77" s="296">
        <f>'Пр9 ведм 25-26'!G612</f>
        <v>0</v>
      </c>
      <c r="G77" s="296">
        <f>'Пр9 ведм 25-26'!H612</f>
        <v>0</v>
      </c>
    </row>
    <row r="78" s="148" customFormat="1" ht="12.75" spans="1:7">
      <c r="A78" s="162" t="s">
        <v>255</v>
      </c>
      <c r="B78" s="220" t="s">
        <v>223</v>
      </c>
      <c r="C78" s="219" t="s">
        <v>267</v>
      </c>
      <c r="D78" s="219" t="s">
        <v>278</v>
      </c>
      <c r="E78" s="220" t="s">
        <v>279</v>
      </c>
      <c r="F78" s="296">
        <f t="shared" ref="F78:G78" si="14">F79</f>
        <v>2007.611</v>
      </c>
      <c r="G78" s="296">
        <f t="shared" si="14"/>
        <v>2007.611</v>
      </c>
    </row>
    <row r="79" s="148" customFormat="1" ht="22.5" spans="1:7">
      <c r="A79" s="162" t="s">
        <v>256</v>
      </c>
      <c r="B79" s="220" t="s">
        <v>223</v>
      </c>
      <c r="C79" s="219" t="s">
        <v>267</v>
      </c>
      <c r="D79" s="219" t="s">
        <v>278</v>
      </c>
      <c r="E79" s="220" t="s">
        <v>280</v>
      </c>
      <c r="F79" s="296">
        <f>F81+F80+F82</f>
        <v>2007.611</v>
      </c>
      <c r="G79" s="296">
        <f>G81+G80+G82</f>
        <v>2007.611</v>
      </c>
    </row>
    <row r="80" s="148" customFormat="1" ht="22.5" spans="1:7">
      <c r="A80" s="228" t="s">
        <v>257</v>
      </c>
      <c r="B80" s="220" t="s">
        <v>223</v>
      </c>
      <c r="C80" s="219" t="s">
        <v>267</v>
      </c>
      <c r="D80" s="219" t="s">
        <v>278</v>
      </c>
      <c r="E80" s="220">
        <v>242</v>
      </c>
      <c r="F80" s="296">
        <f>'Пр9 ведм 25-26'!G615</f>
        <v>193</v>
      </c>
      <c r="G80" s="296">
        <f>'Пр9 ведм 25-26'!H615</f>
        <v>193</v>
      </c>
    </row>
    <row r="81" s="148" customFormat="1" ht="12.75" spans="1:7">
      <c r="A81" s="228" t="s">
        <v>258</v>
      </c>
      <c r="B81" s="220" t="s">
        <v>223</v>
      </c>
      <c r="C81" s="219" t="s">
        <v>267</v>
      </c>
      <c r="D81" s="219" t="s">
        <v>278</v>
      </c>
      <c r="E81" s="220" t="s">
        <v>259</v>
      </c>
      <c r="F81" s="296">
        <f>'Пр9 ведм 25-26'!G616</f>
        <v>1402.756</v>
      </c>
      <c r="G81" s="296">
        <f>'Пр9 ведм 25-26'!H616</f>
        <v>1402.756</v>
      </c>
    </row>
    <row r="82" s="148" customFormat="1" ht="12.75" spans="1:7">
      <c r="A82" s="228" t="s">
        <v>281</v>
      </c>
      <c r="B82" s="220" t="s">
        <v>223</v>
      </c>
      <c r="C82" s="219" t="s">
        <v>267</v>
      </c>
      <c r="D82" s="219" t="s">
        <v>278</v>
      </c>
      <c r="E82" s="220">
        <v>247</v>
      </c>
      <c r="F82" s="296">
        <f>'Пр9 ведм 25-26'!G617</f>
        <v>411.855</v>
      </c>
      <c r="G82" s="296">
        <f>'Пр9 ведм 25-26'!H617</f>
        <v>411.855</v>
      </c>
    </row>
    <row r="83" s="148" customFormat="1" ht="12.75" spans="1:7">
      <c r="A83" s="228" t="s">
        <v>260</v>
      </c>
      <c r="B83" s="220" t="s">
        <v>223</v>
      </c>
      <c r="C83" s="219" t="s">
        <v>267</v>
      </c>
      <c r="D83" s="219" t="s">
        <v>278</v>
      </c>
      <c r="E83" s="220" t="s">
        <v>261</v>
      </c>
      <c r="F83" s="296">
        <f t="shared" ref="F83:G83" si="15">F84</f>
        <v>997</v>
      </c>
      <c r="G83" s="296">
        <f t="shared" si="15"/>
        <v>997</v>
      </c>
    </row>
    <row r="84" s="148" customFormat="1" ht="12.75" spans="1:7">
      <c r="A84" s="228" t="s">
        <v>262</v>
      </c>
      <c r="B84" s="220" t="s">
        <v>223</v>
      </c>
      <c r="C84" s="219" t="s">
        <v>267</v>
      </c>
      <c r="D84" s="219" t="s">
        <v>278</v>
      </c>
      <c r="E84" s="220" t="s">
        <v>263</v>
      </c>
      <c r="F84" s="296">
        <f t="shared" ref="F84:G84" si="16">F85+F86+F87</f>
        <v>997</v>
      </c>
      <c r="G84" s="296">
        <f t="shared" si="16"/>
        <v>997</v>
      </c>
    </row>
    <row r="85" s="148" customFormat="1" ht="12.75" spans="1:7">
      <c r="A85" s="230" t="s">
        <v>282</v>
      </c>
      <c r="B85" s="220" t="s">
        <v>223</v>
      </c>
      <c r="C85" s="219" t="s">
        <v>267</v>
      </c>
      <c r="D85" s="219" t="s">
        <v>278</v>
      </c>
      <c r="E85" s="220" t="s">
        <v>283</v>
      </c>
      <c r="F85" s="296">
        <f>'Пр9 ведм 25-26'!G620</f>
        <v>658</v>
      </c>
      <c r="G85" s="296">
        <f>'Пр9 ведм 25-26'!H620</f>
        <v>658</v>
      </c>
    </row>
    <row r="86" s="148" customFormat="1" ht="12.75" spans="1:7">
      <c r="A86" s="228" t="s">
        <v>264</v>
      </c>
      <c r="B86" s="220" t="s">
        <v>223</v>
      </c>
      <c r="C86" s="219" t="s">
        <v>267</v>
      </c>
      <c r="D86" s="219" t="s">
        <v>278</v>
      </c>
      <c r="E86" s="220">
        <v>852</v>
      </c>
      <c r="F86" s="296">
        <f>'Пр9 ведм 25-26'!G621</f>
        <v>30</v>
      </c>
      <c r="G86" s="296">
        <f>'Пр9 ведм 25-26'!H621</f>
        <v>30</v>
      </c>
    </row>
    <row r="87" s="269" customFormat="1" ht="12.75" spans="1:7">
      <c r="A87" s="228" t="s">
        <v>265</v>
      </c>
      <c r="B87" s="220" t="s">
        <v>223</v>
      </c>
      <c r="C87" s="219" t="s">
        <v>267</v>
      </c>
      <c r="D87" s="219" t="s">
        <v>278</v>
      </c>
      <c r="E87" s="220">
        <v>853</v>
      </c>
      <c r="F87" s="296">
        <f>'Пр9 ведм 25-26'!G622</f>
        <v>309</v>
      </c>
      <c r="G87" s="296">
        <f>'Пр9 ведм 25-26'!H622</f>
        <v>309</v>
      </c>
    </row>
    <row r="88" s="148" customFormat="1" ht="22.5" spans="1:7">
      <c r="A88" s="170" t="s">
        <v>273</v>
      </c>
      <c r="B88" s="220" t="s">
        <v>223</v>
      </c>
      <c r="C88" s="219" t="s">
        <v>267</v>
      </c>
      <c r="D88" s="219" t="s">
        <v>284</v>
      </c>
      <c r="E88" s="220"/>
      <c r="F88" s="296">
        <f>F89</f>
        <v>0</v>
      </c>
      <c r="G88" s="296">
        <f>G89</f>
        <v>0</v>
      </c>
    </row>
    <row r="89" s="148" customFormat="1" ht="33.75" spans="1:7">
      <c r="A89" s="162" t="s">
        <v>233</v>
      </c>
      <c r="B89" s="220" t="s">
        <v>223</v>
      </c>
      <c r="C89" s="219" t="s">
        <v>267</v>
      </c>
      <c r="D89" s="219" t="s">
        <v>284</v>
      </c>
      <c r="E89" s="220" t="s">
        <v>234</v>
      </c>
      <c r="F89" s="167">
        <f>F90</f>
        <v>0</v>
      </c>
      <c r="G89" s="167">
        <f>G90</f>
        <v>0</v>
      </c>
    </row>
    <row r="90" s="148" customFormat="1" ht="12.75" spans="1:7">
      <c r="A90" s="162" t="s">
        <v>235</v>
      </c>
      <c r="B90" s="220" t="s">
        <v>223</v>
      </c>
      <c r="C90" s="219" t="s">
        <v>267</v>
      </c>
      <c r="D90" s="219" t="s">
        <v>284</v>
      </c>
      <c r="E90" s="220" t="s">
        <v>236</v>
      </c>
      <c r="F90" s="167">
        <f>F91+F92</f>
        <v>0</v>
      </c>
      <c r="G90" s="167">
        <f>G91+G92</f>
        <v>0</v>
      </c>
    </row>
    <row r="91" s="148" customFormat="1" ht="12.75" spans="1:7">
      <c r="A91" s="170" t="s">
        <v>237</v>
      </c>
      <c r="B91" s="220" t="s">
        <v>223</v>
      </c>
      <c r="C91" s="219" t="s">
        <v>267</v>
      </c>
      <c r="D91" s="219" t="s">
        <v>284</v>
      </c>
      <c r="E91" s="220" t="s">
        <v>238</v>
      </c>
      <c r="F91" s="296">
        <f>'Пр9 ведм 25-26'!G626</f>
        <v>0</v>
      </c>
      <c r="G91" s="296">
        <f>'Пр9 ведм 25-26'!H626</f>
        <v>0</v>
      </c>
    </row>
    <row r="92" s="148" customFormat="1" ht="22.5" spans="1:7">
      <c r="A92" s="170" t="s">
        <v>239</v>
      </c>
      <c r="B92" s="220" t="s">
        <v>223</v>
      </c>
      <c r="C92" s="219" t="s">
        <v>267</v>
      </c>
      <c r="D92" s="219" t="s">
        <v>284</v>
      </c>
      <c r="E92" s="220">
        <v>129</v>
      </c>
      <c r="F92" s="296">
        <f>'Пр9 ведм 25-26'!G627</f>
        <v>0</v>
      </c>
      <c r="G92" s="296">
        <f>'Пр9 ведм 25-26'!H627</f>
        <v>0</v>
      </c>
    </row>
    <row r="93" s="148" customFormat="1" ht="12.75" spans="1:7">
      <c r="A93" s="207" t="s">
        <v>285</v>
      </c>
      <c r="B93" s="231" t="s">
        <v>223</v>
      </c>
      <c r="C93" s="214" t="s">
        <v>286</v>
      </c>
      <c r="D93" s="214"/>
      <c r="E93" s="231"/>
      <c r="F93" s="290">
        <f t="shared" ref="F93:G96" si="17">F94</f>
        <v>130</v>
      </c>
      <c r="G93" s="290">
        <f t="shared" si="17"/>
        <v>130</v>
      </c>
    </row>
    <row r="94" s="148" customFormat="1" ht="22.5" spans="1:7">
      <c r="A94" s="170" t="s">
        <v>287</v>
      </c>
      <c r="B94" s="220" t="s">
        <v>223</v>
      </c>
      <c r="C94" s="219" t="s">
        <v>286</v>
      </c>
      <c r="D94" s="219" t="s">
        <v>288</v>
      </c>
      <c r="E94" s="220"/>
      <c r="F94" s="296">
        <f t="shared" si="17"/>
        <v>130</v>
      </c>
      <c r="G94" s="296">
        <f t="shared" si="17"/>
        <v>130</v>
      </c>
    </row>
    <row r="95" s="148" customFormat="1" ht="12.75" spans="1:7">
      <c r="A95" s="162" t="s">
        <v>255</v>
      </c>
      <c r="B95" s="220" t="s">
        <v>223</v>
      </c>
      <c r="C95" s="219" t="s">
        <v>286</v>
      </c>
      <c r="D95" s="219" t="s">
        <v>288</v>
      </c>
      <c r="E95" s="220" t="s">
        <v>279</v>
      </c>
      <c r="F95" s="296">
        <f t="shared" si="17"/>
        <v>130</v>
      </c>
      <c r="G95" s="296">
        <f t="shared" si="17"/>
        <v>130</v>
      </c>
    </row>
    <row r="96" s="148" customFormat="1" ht="22.5" spans="1:7">
      <c r="A96" s="162" t="s">
        <v>256</v>
      </c>
      <c r="B96" s="220" t="s">
        <v>223</v>
      </c>
      <c r="C96" s="219" t="s">
        <v>286</v>
      </c>
      <c r="D96" s="219" t="s">
        <v>288</v>
      </c>
      <c r="E96" s="220" t="s">
        <v>280</v>
      </c>
      <c r="F96" s="296">
        <f t="shared" si="17"/>
        <v>130</v>
      </c>
      <c r="G96" s="296">
        <f t="shared" si="17"/>
        <v>130</v>
      </c>
    </row>
    <row r="97" s="148" customFormat="1" ht="12.75" spans="1:7">
      <c r="A97" s="228" t="s">
        <v>258</v>
      </c>
      <c r="B97" s="220" t="s">
        <v>223</v>
      </c>
      <c r="C97" s="219" t="s">
        <v>286</v>
      </c>
      <c r="D97" s="219" t="s">
        <v>288</v>
      </c>
      <c r="E97" s="220" t="s">
        <v>259</v>
      </c>
      <c r="F97" s="296">
        <f>'Пр9 ведм 25-26'!G632</f>
        <v>130</v>
      </c>
      <c r="G97" s="296">
        <f>'Пр9 ведм 25-26'!H632</f>
        <v>130</v>
      </c>
    </row>
    <row r="98" s="148" customFormat="1" ht="21" spans="1:7">
      <c r="A98" s="207" t="s">
        <v>289</v>
      </c>
      <c r="B98" s="231" t="s">
        <v>223</v>
      </c>
      <c r="C98" s="214" t="s">
        <v>290</v>
      </c>
      <c r="D98" s="214" t="s">
        <v>225</v>
      </c>
      <c r="E98" s="231" t="s">
        <v>226</v>
      </c>
      <c r="F98" s="290">
        <f>+F118+F99</f>
        <v>17636.449</v>
      </c>
      <c r="G98" s="290">
        <f>+G118+G99</f>
        <v>17636.449</v>
      </c>
    </row>
    <row r="99" s="148" customFormat="1" ht="22.5" spans="1:7">
      <c r="A99" s="292" t="s">
        <v>291</v>
      </c>
      <c r="B99" s="293" t="s">
        <v>223</v>
      </c>
      <c r="C99" s="294" t="s">
        <v>290</v>
      </c>
      <c r="D99" s="294" t="s">
        <v>292</v>
      </c>
      <c r="E99" s="293" t="s">
        <v>226</v>
      </c>
      <c r="F99" s="295">
        <f t="shared" ref="F99:G100" si="18">F100</f>
        <v>16141.8</v>
      </c>
      <c r="G99" s="295">
        <f t="shared" si="18"/>
        <v>16141.8</v>
      </c>
    </row>
    <row r="100" s="148" customFormat="1" ht="33.75" spans="1:7">
      <c r="A100" s="162" t="s">
        <v>293</v>
      </c>
      <c r="B100" s="220" t="s">
        <v>223</v>
      </c>
      <c r="C100" s="219" t="s">
        <v>290</v>
      </c>
      <c r="D100" s="219" t="s">
        <v>294</v>
      </c>
      <c r="E100" s="220" t="s">
        <v>226</v>
      </c>
      <c r="F100" s="296">
        <f t="shared" si="18"/>
        <v>16141.8</v>
      </c>
      <c r="G100" s="296">
        <f t="shared" si="18"/>
        <v>16141.8</v>
      </c>
    </row>
    <row r="101" s="148" customFormat="1" ht="22.5" spans="1:7">
      <c r="A101" s="162" t="s">
        <v>295</v>
      </c>
      <c r="B101" s="220" t="s">
        <v>223</v>
      </c>
      <c r="C101" s="219" t="s">
        <v>290</v>
      </c>
      <c r="D101" s="219" t="s">
        <v>296</v>
      </c>
      <c r="E101" s="220"/>
      <c r="F101" s="296">
        <f>F102+F106+F109+F113</f>
        <v>16141.8</v>
      </c>
      <c r="G101" s="296">
        <f>G102+G106+G109+G113</f>
        <v>16141.8</v>
      </c>
    </row>
    <row r="102" s="148" customFormat="1" ht="33.75" spans="1:7">
      <c r="A102" s="162" t="s">
        <v>233</v>
      </c>
      <c r="B102" s="220" t="s">
        <v>223</v>
      </c>
      <c r="C102" s="219" t="s">
        <v>290</v>
      </c>
      <c r="D102" s="219" t="s">
        <v>297</v>
      </c>
      <c r="E102" s="220" t="s">
        <v>234</v>
      </c>
      <c r="F102" s="296">
        <f t="shared" ref="F102:G102" si="19">F103</f>
        <v>10740</v>
      </c>
      <c r="G102" s="296">
        <f t="shared" si="19"/>
        <v>10740</v>
      </c>
    </row>
    <row r="103" s="148" customFormat="1" ht="12.75" spans="1:7">
      <c r="A103" s="162" t="s">
        <v>235</v>
      </c>
      <c r="B103" s="220" t="s">
        <v>223</v>
      </c>
      <c r="C103" s="219" t="s">
        <v>290</v>
      </c>
      <c r="D103" s="219" t="s">
        <v>298</v>
      </c>
      <c r="E103" s="220" t="s">
        <v>236</v>
      </c>
      <c r="F103" s="296">
        <f t="shared" ref="F103:G103" si="20">F104+F105</f>
        <v>10740</v>
      </c>
      <c r="G103" s="296">
        <f t="shared" si="20"/>
        <v>10740</v>
      </c>
    </row>
    <row r="104" s="148" customFormat="1" ht="12.75" spans="1:7">
      <c r="A104" s="170" t="s">
        <v>237</v>
      </c>
      <c r="B104" s="220" t="s">
        <v>223</v>
      </c>
      <c r="C104" s="219" t="s">
        <v>290</v>
      </c>
      <c r="D104" s="219" t="s">
        <v>298</v>
      </c>
      <c r="E104" s="220" t="s">
        <v>238</v>
      </c>
      <c r="F104" s="296">
        <f>'Пр9 ведм 25-26'!G531</f>
        <v>8249</v>
      </c>
      <c r="G104" s="296">
        <f>'Пр9 ведм 25-26'!H531</f>
        <v>8249</v>
      </c>
    </row>
    <row r="105" s="148" customFormat="1" ht="22.5" spans="1:7">
      <c r="A105" s="170" t="s">
        <v>239</v>
      </c>
      <c r="B105" s="220" t="s">
        <v>223</v>
      </c>
      <c r="C105" s="219" t="s">
        <v>290</v>
      </c>
      <c r="D105" s="219" t="s">
        <v>298</v>
      </c>
      <c r="E105" s="220">
        <v>129</v>
      </c>
      <c r="F105" s="296">
        <f>'Пр9 ведм 25-26'!G532</f>
        <v>2491</v>
      </c>
      <c r="G105" s="296">
        <f>'Пр9 ведм 25-26'!H532</f>
        <v>2491</v>
      </c>
    </row>
    <row r="106" s="268" customFormat="1" ht="33.75" spans="1:7">
      <c r="A106" s="162" t="s">
        <v>233</v>
      </c>
      <c r="B106" s="220" t="s">
        <v>223</v>
      </c>
      <c r="C106" s="219" t="s">
        <v>290</v>
      </c>
      <c r="D106" s="219" t="s">
        <v>299</v>
      </c>
      <c r="E106" s="220">
        <v>100</v>
      </c>
      <c r="F106" s="296">
        <f t="shared" ref="F106:G107" si="21">F107</f>
        <v>157.2</v>
      </c>
      <c r="G106" s="296">
        <f t="shared" si="21"/>
        <v>157.2</v>
      </c>
    </row>
    <row r="107" s="268" customFormat="1" ht="12.75" spans="1:7">
      <c r="A107" s="162" t="s">
        <v>235</v>
      </c>
      <c r="B107" s="220" t="s">
        <v>223</v>
      </c>
      <c r="C107" s="219" t="s">
        <v>290</v>
      </c>
      <c r="D107" s="219" t="s">
        <v>299</v>
      </c>
      <c r="E107" s="220">
        <v>120</v>
      </c>
      <c r="F107" s="296">
        <f t="shared" si="21"/>
        <v>157.2</v>
      </c>
      <c r="G107" s="296">
        <f t="shared" si="21"/>
        <v>157.2</v>
      </c>
    </row>
    <row r="108" s="268" customFormat="1" ht="22.5" spans="1:7">
      <c r="A108" s="170" t="s">
        <v>253</v>
      </c>
      <c r="B108" s="220" t="s">
        <v>223</v>
      </c>
      <c r="C108" s="219" t="s">
        <v>290</v>
      </c>
      <c r="D108" s="219" t="s">
        <v>299</v>
      </c>
      <c r="E108" s="220" t="s">
        <v>254</v>
      </c>
      <c r="F108" s="296">
        <f>'Пр9 ведм 25-26'!G535</f>
        <v>157.2</v>
      </c>
      <c r="G108" s="296">
        <f>'Пр9 ведм 25-26'!H535</f>
        <v>157.2</v>
      </c>
    </row>
    <row r="109" s="268" customFormat="1" ht="12.75" spans="1:7">
      <c r="A109" s="162" t="s">
        <v>255</v>
      </c>
      <c r="B109" s="220" t="s">
        <v>223</v>
      </c>
      <c r="C109" s="219" t="s">
        <v>290</v>
      </c>
      <c r="D109" s="219" t="s">
        <v>299</v>
      </c>
      <c r="E109" s="220" t="s">
        <v>279</v>
      </c>
      <c r="F109" s="296">
        <f t="shared" ref="F109:G109" si="22">F110</f>
        <v>5223.8</v>
      </c>
      <c r="G109" s="296">
        <f t="shared" si="22"/>
        <v>5223.8</v>
      </c>
    </row>
    <row r="110" s="268" customFormat="1" ht="22.5" spans="1:7">
      <c r="A110" s="162" t="s">
        <v>256</v>
      </c>
      <c r="B110" s="220" t="s">
        <v>223</v>
      </c>
      <c r="C110" s="219" t="s">
        <v>290</v>
      </c>
      <c r="D110" s="219" t="s">
        <v>299</v>
      </c>
      <c r="E110" s="220" t="s">
        <v>280</v>
      </c>
      <c r="F110" s="296">
        <f t="shared" ref="F110:G110" si="23">F112+F111</f>
        <v>5223.8</v>
      </c>
      <c r="G110" s="296">
        <f t="shared" si="23"/>
        <v>5223.8</v>
      </c>
    </row>
    <row r="111" s="268" customFormat="1" ht="22.5" spans="1:7">
      <c r="A111" s="228" t="s">
        <v>257</v>
      </c>
      <c r="B111" s="220" t="s">
        <v>223</v>
      </c>
      <c r="C111" s="219" t="s">
        <v>290</v>
      </c>
      <c r="D111" s="219" t="s">
        <v>299</v>
      </c>
      <c r="E111" s="220">
        <v>242</v>
      </c>
      <c r="F111" s="296">
        <f>'Пр9 ведм 25-26'!G538</f>
        <v>2222.685</v>
      </c>
      <c r="G111" s="296">
        <f>'Пр9 ведм 25-26'!H538</f>
        <v>2222.685</v>
      </c>
    </row>
    <row r="112" s="268" customFormat="1" ht="12.75" spans="1:7">
      <c r="A112" s="228" t="s">
        <v>258</v>
      </c>
      <c r="B112" s="220" t="s">
        <v>223</v>
      </c>
      <c r="C112" s="219" t="s">
        <v>290</v>
      </c>
      <c r="D112" s="219" t="s">
        <v>299</v>
      </c>
      <c r="E112" s="220" t="s">
        <v>259</v>
      </c>
      <c r="F112" s="296">
        <f>'Пр9 ведм 25-26'!G539</f>
        <v>3001.115</v>
      </c>
      <c r="G112" s="296">
        <f>'Пр9 ведм 25-26'!H539</f>
        <v>3001.115</v>
      </c>
    </row>
    <row r="113" s="148" customFormat="1" ht="12.75" spans="1:7">
      <c r="A113" s="228" t="s">
        <v>260</v>
      </c>
      <c r="B113" s="220" t="s">
        <v>223</v>
      </c>
      <c r="C113" s="219" t="s">
        <v>290</v>
      </c>
      <c r="D113" s="219" t="s">
        <v>299</v>
      </c>
      <c r="E113" s="220" t="s">
        <v>261</v>
      </c>
      <c r="F113" s="296">
        <f t="shared" ref="F113:G113" si="24">F114</f>
        <v>20.8</v>
      </c>
      <c r="G113" s="296">
        <f t="shared" si="24"/>
        <v>20.8</v>
      </c>
    </row>
    <row r="114" s="148" customFormat="1" ht="12.75" spans="1:7">
      <c r="A114" s="228" t="s">
        <v>262</v>
      </c>
      <c r="B114" s="220" t="s">
        <v>223</v>
      </c>
      <c r="C114" s="219" t="s">
        <v>290</v>
      </c>
      <c r="D114" s="219" t="s">
        <v>299</v>
      </c>
      <c r="E114" s="220" t="s">
        <v>263</v>
      </c>
      <c r="F114" s="296">
        <f t="shared" ref="F114:G114" si="25">F116+F117+F115</f>
        <v>20.8</v>
      </c>
      <c r="G114" s="296">
        <f t="shared" si="25"/>
        <v>20.8</v>
      </c>
    </row>
    <row r="115" s="148" customFormat="1" ht="12.75" spans="1:7">
      <c r="A115" s="230" t="s">
        <v>282</v>
      </c>
      <c r="B115" s="220" t="s">
        <v>223</v>
      </c>
      <c r="C115" s="219" t="s">
        <v>290</v>
      </c>
      <c r="D115" s="219" t="s">
        <v>299</v>
      </c>
      <c r="E115" s="220">
        <v>851</v>
      </c>
      <c r="F115" s="296">
        <f>'Пр9 ведм 25-26'!G542</f>
        <v>0</v>
      </c>
      <c r="G115" s="296">
        <f>'Пр9 ведм 25-26'!H542</f>
        <v>0</v>
      </c>
    </row>
    <row r="116" s="148" customFormat="1" ht="12.75" spans="1:7">
      <c r="A116" s="228" t="s">
        <v>264</v>
      </c>
      <c r="B116" s="220" t="s">
        <v>223</v>
      </c>
      <c r="C116" s="219" t="s">
        <v>290</v>
      </c>
      <c r="D116" s="219" t="s">
        <v>299</v>
      </c>
      <c r="E116" s="220" t="s">
        <v>300</v>
      </c>
      <c r="F116" s="296">
        <f>'Пр9 ведм 25-26'!G543</f>
        <v>1.8</v>
      </c>
      <c r="G116" s="296">
        <f>'Пр9 ведм 25-26'!H543</f>
        <v>1.8</v>
      </c>
    </row>
    <row r="117" s="148" customFormat="1" ht="12.75" spans="1:7">
      <c r="A117" s="228" t="s">
        <v>265</v>
      </c>
      <c r="B117" s="220" t="s">
        <v>223</v>
      </c>
      <c r="C117" s="219" t="s">
        <v>290</v>
      </c>
      <c r="D117" s="219" t="s">
        <v>299</v>
      </c>
      <c r="E117" s="220">
        <v>853</v>
      </c>
      <c r="F117" s="296">
        <f>'Пр9 ведм 25-26'!G544</f>
        <v>19</v>
      </c>
      <c r="G117" s="296">
        <f>'Пр9 ведм 25-26'!H544</f>
        <v>19</v>
      </c>
    </row>
    <row r="118" s="148" customFormat="1" ht="12.75" spans="1:7">
      <c r="A118" s="297" t="s">
        <v>301</v>
      </c>
      <c r="B118" s="293" t="s">
        <v>223</v>
      </c>
      <c r="C118" s="294" t="s">
        <v>290</v>
      </c>
      <c r="D118" s="294" t="s">
        <v>302</v>
      </c>
      <c r="E118" s="293" t="s">
        <v>226</v>
      </c>
      <c r="F118" s="295">
        <f>F119+F123+F126+F130+F133+F137</f>
        <v>1494.649</v>
      </c>
      <c r="G118" s="295">
        <f>G119+G123+G126+G130+G133+G137</f>
        <v>1494.649</v>
      </c>
    </row>
    <row r="119" s="148" customFormat="1" ht="33.75" spans="1:7">
      <c r="A119" s="162" t="s">
        <v>233</v>
      </c>
      <c r="B119" s="220" t="s">
        <v>223</v>
      </c>
      <c r="C119" s="219" t="s">
        <v>290</v>
      </c>
      <c r="D119" s="219" t="s">
        <v>303</v>
      </c>
      <c r="E119" s="220" t="s">
        <v>234</v>
      </c>
      <c r="F119" s="296">
        <f t="shared" ref="F119:G119" si="26">F120</f>
        <v>1234.649</v>
      </c>
      <c r="G119" s="296">
        <f t="shared" si="26"/>
        <v>1234.649</v>
      </c>
    </row>
    <row r="120" s="148" customFormat="1" ht="12.75" spans="1:7">
      <c r="A120" s="162" t="s">
        <v>235</v>
      </c>
      <c r="B120" s="220" t="s">
        <v>223</v>
      </c>
      <c r="C120" s="219" t="s">
        <v>290</v>
      </c>
      <c r="D120" s="219" t="s">
        <v>303</v>
      </c>
      <c r="E120" s="220" t="s">
        <v>236</v>
      </c>
      <c r="F120" s="296">
        <f t="shared" ref="F120:G120" si="27">F121+F122</f>
        <v>1234.649</v>
      </c>
      <c r="G120" s="296">
        <f t="shared" si="27"/>
        <v>1234.649</v>
      </c>
    </row>
    <row r="121" s="268" customFormat="1" ht="12.75" spans="1:7">
      <c r="A121" s="170" t="s">
        <v>237</v>
      </c>
      <c r="B121" s="220" t="s">
        <v>223</v>
      </c>
      <c r="C121" s="219" t="s">
        <v>290</v>
      </c>
      <c r="D121" s="219" t="s">
        <v>303</v>
      </c>
      <c r="E121" s="220" t="s">
        <v>238</v>
      </c>
      <c r="F121" s="296">
        <f>'Пр9 ведм 25-26'!G992</f>
        <v>948.271</v>
      </c>
      <c r="G121" s="296">
        <f>'Пр9 ведм 25-26'!H992</f>
        <v>948.271</v>
      </c>
    </row>
    <row r="122" s="268" customFormat="1" ht="22.5" spans="1:7">
      <c r="A122" s="170" t="s">
        <v>239</v>
      </c>
      <c r="B122" s="220" t="s">
        <v>223</v>
      </c>
      <c r="C122" s="219" t="s">
        <v>290</v>
      </c>
      <c r="D122" s="219" t="s">
        <v>303</v>
      </c>
      <c r="E122" s="220">
        <v>129</v>
      </c>
      <c r="F122" s="296">
        <f>'Пр9 ведм 25-26'!G993</f>
        <v>286.378</v>
      </c>
      <c r="G122" s="296">
        <f>'Пр9 ведм 25-26'!H993</f>
        <v>286.378</v>
      </c>
    </row>
    <row r="123" s="268" customFormat="1" ht="33.75" spans="1:7">
      <c r="A123" s="162" t="s">
        <v>233</v>
      </c>
      <c r="B123" s="220" t="s">
        <v>223</v>
      </c>
      <c r="C123" s="219" t="s">
        <v>290</v>
      </c>
      <c r="D123" s="219" t="s">
        <v>304</v>
      </c>
      <c r="E123" s="220">
        <v>100</v>
      </c>
      <c r="F123" s="296">
        <f t="shared" ref="F123:G124" si="28">F124</f>
        <v>18.6</v>
      </c>
      <c r="G123" s="296">
        <f t="shared" si="28"/>
        <v>18.6</v>
      </c>
    </row>
    <row r="124" s="148" customFormat="1" ht="12.75" spans="1:7">
      <c r="A124" s="162" t="s">
        <v>235</v>
      </c>
      <c r="B124" s="220" t="s">
        <v>223</v>
      </c>
      <c r="C124" s="219" t="s">
        <v>290</v>
      </c>
      <c r="D124" s="219" t="s">
        <v>304</v>
      </c>
      <c r="E124" s="220">
        <v>120</v>
      </c>
      <c r="F124" s="296">
        <f t="shared" si="28"/>
        <v>18.6</v>
      </c>
      <c r="G124" s="296">
        <f t="shared" si="28"/>
        <v>18.6</v>
      </c>
    </row>
    <row r="125" s="148" customFormat="1" ht="22.5" spans="1:7">
      <c r="A125" s="170" t="s">
        <v>253</v>
      </c>
      <c r="B125" s="220" t="s">
        <v>223</v>
      </c>
      <c r="C125" s="219" t="s">
        <v>290</v>
      </c>
      <c r="D125" s="219" t="s">
        <v>304</v>
      </c>
      <c r="E125" s="220">
        <v>122</v>
      </c>
      <c r="F125" s="296">
        <f>'Пр9 ведм 25-26'!G996</f>
        <v>18.6</v>
      </c>
      <c r="G125" s="296">
        <f>'Пр9 ведм 25-26'!H996</f>
        <v>18.6</v>
      </c>
    </row>
    <row r="126" s="148" customFormat="1" ht="12.75" spans="1:7">
      <c r="A126" s="162" t="s">
        <v>255</v>
      </c>
      <c r="B126" s="220" t="s">
        <v>223</v>
      </c>
      <c r="C126" s="219" t="s">
        <v>290</v>
      </c>
      <c r="D126" s="219" t="s">
        <v>304</v>
      </c>
      <c r="E126" s="220" t="s">
        <v>279</v>
      </c>
      <c r="F126" s="296">
        <f t="shared" ref="F126:G126" si="29">F127</f>
        <v>236.4</v>
      </c>
      <c r="G126" s="296">
        <f t="shared" si="29"/>
        <v>236.4</v>
      </c>
    </row>
    <row r="127" s="148" customFormat="1" ht="22.5" spans="1:7">
      <c r="A127" s="228" t="s">
        <v>256</v>
      </c>
      <c r="B127" s="220" t="s">
        <v>223</v>
      </c>
      <c r="C127" s="219" t="s">
        <v>290</v>
      </c>
      <c r="D127" s="219" t="s">
        <v>304</v>
      </c>
      <c r="E127" s="220" t="s">
        <v>280</v>
      </c>
      <c r="F127" s="296">
        <f t="shared" ref="F127:G127" si="30">F129+F128</f>
        <v>236.4</v>
      </c>
      <c r="G127" s="296">
        <f t="shared" si="30"/>
        <v>236.4</v>
      </c>
    </row>
    <row r="128" s="148" customFormat="1" ht="22.5" spans="1:7">
      <c r="A128" s="228" t="s">
        <v>257</v>
      </c>
      <c r="B128" s="220" t="s">
        <v>223</v>
      </c>
      <c r="C128" s="219" t="s">
        <v>290</v>
      </c>
      <c r="D128" s="219" t="s">
        <v>304</v>
      </c>
      <c r="E128" s="220">
        <v>242</v>
      </c>
      <c r="F128" s="296">
        <f>'Пр9 ведм 25-26'!G999</f>
        <v>156</v>
      </c>
      <c r="G128" s="296">
        <f>'Пр9 ведм 25-26'!H999</f>
        <v>156</v>
      </c>
    </row>
    <row r="129" s="148" customFormat="1" ht="12.75" spans="1:7">
      <c r="A129" s="228" t="s">
        <v>258</v>
      </c>
      <c r="B129" s="220" t="s">
        <v>223</v>
      </c>
      <c r="C129" s="219" t="s">
        <v>290</v>
      </c>
      <c r="D129" s="219" t="s">
        <v>304</v>
      </c>
      <c r="E129" s="220" t="s">
        <v>259</v>
      </c>
      <c r="F129" s="296">
        <f>'Пр9 ведм 25-26'!G1000</f>
        <v>80.4</v>
      </c>
      <c r="G129" s="296">
        <f>'Пр9 ведм 25-26'!H1000</f>
        <v>80.4</v>
      </c>
    </row>
    <row r="130" s="148" customFormat="1" ht="12.75" spans="1:7">
      <c r="A130" s="228" t="s">
        <v>242</v>
      </c>
      <c r="B130" s="220" t="s">
        <v>223</v>
      </c>
      <c r="C130" s="219" t="s">
        <v>290</v>
      </c>
      <c r="D130" s="219" t="s">
        <v>304</v>
      </c>
      <c r="E130" s="220">
        <v>300</v>
      </c>
      <c r="F130" s="296">
        <f>F131</f>
        <v>0</v>
      </c>
      <c r="G130" s="296">
        <f>G131</f>
        <v>0</v>
      </c>
    </row>
    <row r="131" s="148" customFormat="1" ht="33.75" spans="1:7">
      <c r="A131" s="228" t="s">
        <v>243</v>
      </c>
      <c r="B131" s="220" t="s">
        <v>223</v>
      </c>
      <c r="C131" s="219" t="s">
        <v>290</v>
      </c>
      <c r="D131" s="219" t="s">
        <v>304</v>
      </c>
      <c r="E131" s="220">
        <v>320</v>
      </c>
      <c r="F131" s="296">
        <f>F132</f>
        <v>0</v>
      </c>
      <c r="G131" s="296">
        <f>G132</f>
        <v>0</v>
      </c>
    </row>
    <row r="132" s="148" customFormat="1" ht="22.5" spans="1:7">
      <c r="A132" s="228" t="s">
        <v>244</v>
      </c>
      <c r="B132" s="220" t="s">
        <v>223</v>
      </c>
      <c r="C132" s="219" t="s">
        <v>290</v>
      </c>
      <c r="D132" s="219" t="s">
        <v>304</v>
      </c>
      <c r="E132" s="220">
        <v>321</v>
      </c>
      <c r="F132" s="296">
        <f>'Пр9 ведм 25-26'!G1003</f>
        <v>0</v>
      </c>
      <c r="G132" s="296">
        <f>'Пр9 ведм 25-26'!H1003</f>
        <v>0</v>
      </c>
    </row>
    <row r="133" s="148" customFormat="1" ht="12.75" spans="1:7">
      <c r="A133" s="228" t="s">
        <v>260</v>
      </c>
      <c r="B133" s="220" t="s">
        <v>223</v>
      </c>
      <c r="C133" s="219" t="s">
        <v>290</v>
      </c>
      <c r="D133" s="219" t="s">
        <v>304</v>
      </c>
      <c r="E133" s="220" t="s">
        <v>261</v>
      </c>
      <c r="F133" s="296">
        <f t="shared" ref="F133:G133" si="31">F134</f>
        <v>5</v>
      </c>
      <c r="G133" s="296">
        <f t="shared" si="31"/>
        <v>5</v>
      </c>
    </row>
    <row r="134" s="148" customFormat="1" ht="12.75" spans="1:7">
      <c r="A134" s="228" t="s">
        <v>262</v>
      </c>
      <c r="B134" s="220" t="s">
        <v>223</v>
      </c>
      <c r="C134" s="219" t="s">
        <v>290</v>
      </c>
      <c r="D134" s="219" t="s">
        <v>304</v>
      </c>
      <c r="E134" s="220" t="s">
        <v>263</v>
      </c>
      <c r="F134" s="296">
        <f>F135+F136</f>
        <v>5</v>
      </c>
      <c r="G134" s="296">
        <f>G135+G136</f>
        <v>5</v>
      </c>
    </row>
    <row r="135" s="148" customFormat="1" ht="12.75" spans="1:7">
      <c r="A135" s="228" t="s">
        <v>264</v>
      </c>
      <c r="B135" s="220" t="s">
        <v>223</v>
      </c>
      <c r="C135" s="219" t="s">
        <v>290</v>
      </c>
      <c r="D135" s="219" t="s">
        <v>304</v>
      </c>
      <c r="E135" s="220">
        <v>852</v>
      </c>
      <c r="F135" s="296">
        <f>'Пр9 ведм 25-26'!G1006</f>
        <v>0</v>
      </c>
      <c r="G135" s="296">
        <f>'Пр9 ведм 25-26'!H1006</f>
        <v>0</v>
      </c>
    </row>
    <row r="136" s="148" customFormat="1" ht="12.75" spans="1:7">
      <c r="A136" s="228" t="s">
        <v>265</v>
      </c>
      <c r="B136" s="220" t="s">
        <v>223</v>
      </c>
      <c r="C136" s="219" t="s">
        <v>290</v>
      </c>
      <c r="D136" s="219" t="s">
        <v>304</v>
      </c>
      <c r="E136" s="220">
        <v>853</v>
      </c>
      <c r="F136" s="296">
        <f>'Пр9 ведм 25-26'!G1007</f>
        <v>5</v>
      </c>
      <c r="G136" s="296">
        <f>'Пр9 ведм 25-26'!H1007</f>
        <v>5</v>
      </c>
    </row>
    <row r="137" s="148" customFormat="1" ht="22.5" spans="1:7">
      <c r="A137" s="228" t="s">
        <v>273</v>
      </c>
      <c r="B137" s="220" t="s">
        <v>223</v>
      </c>
      <c r="C137" s="219" t="s">
        <v>290</v>
      </c>
      <c r="D137" s="219" t="s">
        <v>305</v>
      </c>
      <c r="E137" s="220"/>
      <c r="F137" s="296">
        <f t="shared" ref="F137:G139" si="32">F138</f>
        <v>0</v>
      </c>
      <c r="G137" s="296">
        <f t="shared" si="32"/>
        <v>0</v>
      </c>
    </row>
    <row r="138" s="148" customFormat="1" ht="33.75" spans="1:7">
      <c r="A138" s="162" t="s">
        <v>233</v>
      </c>
      <c r="B138" s="220" t="s">
        <v>223</v>
      </c>
      <c r="C138" s="219" t="s">
        <v>290</v>
      </c>
      <c r="D138" s="219" t="s">
        <v>305</v>
      </c>
      <c r="E138" s="220" t="s">
        <v>234</v>
      </c>
      <c r="F138" s="296">
        <f t="shared" si="32"/>
        <v>0</v>
      </c>
      <c r="G138" s="296">
        <f t="shared" si="32"/>
        <v>0</v>
      </c>
    </row>
    <row r="139" s="148" customFormat="1" ht="12.75" spans="1:7">
      <c r="A139" s="162" t="s">
        <v>235</v>
      </c>
      <c r="B139" s="220" t="s">
        <v>223</v>
      </c>
      <c r="C139" s="219" t="s">
        <v>290</v>
      </c>
      <c r="D139" s="219" t="s">
        <v>305</v>
      </c>
      <c r="E139" s="220" t="s">
        <v>236</v>
      </c>
      <c r="F139" s="296">
        <f t="shared" si="32"/>
        <v>0</v>
      </c>
      <c r="G139" s="296">
        <f t="shared" si="32"/>
        <v>0</v>
      </c>
    </row>
    <row r="140" s="148" customFormat="1" ht="12.75" spans="1:7">
      <c r="A140" s="170" t="s">
        <v>237</v>
      </c>
      <c r="B140" s="220" t="s">
        <v>223</v>
      </c>
      <c r="C140" s="219" t="s">
        <v>290</v>
      </c>
      <c r="D140" s="219" t="s">
        <v>305</v>
      </c>
      <c r="E140" s="220" t="s">
        <v>238</v>
      </c>
      <c r="F140" s="296">
        <f>'Пр9 ведм 25-26'!G1010</f>
        <v>0</v>
      </c>
      <c r="G140" s="296">
        <f>'Пр9 ведм 25-26'!H1010</f>
        <v>0</v>
      </c>
    </row>
    <row r="141" s="148" customFormat="1" ht="22.5" spans="1:7">
      <c r="A141" s="170" t="s">
        <v>239</v>
      </c>
      <c r="B141" s="220" t="s">
        <v>223</v>
      </c>
      <c r="C141" s="219" t="s">
        <v>290</v>
      </c>
      <c r="D141" s="219" t="s">
        <v>305</v>
      </c>
      <c r="E141" s="220">
        <v>129</v>
      </c>
      <c r="F141" s="296">
        <f>'Пр9 ведм 25-26'!G1011</f>
        <v>0</v>
      </c>
      <c r="G141" s="296">
        <f>'Пр9 ведм 25-26'!H1011</f>
        <v>0</v>
      </c>
    </row>
    <row r="142" s="148" customFormat="1" ht="12.75" spans="1:7">
      <c r="A142" s="221" t="s">
        <v>306</v>
      </c>
      <c r="B142" s="231" t="s">
        <v>223</v>
      </c>
      <c r="C142" s="214" t="s">
        <v>307</v>
      </c>
      <c r="D142" s="214"/>
      <c r="E142" s="261"/>
      <c r="F142" s="290">
        <f t="shared" ref="F142:G145" si="33">F143</f>
        <v>0</v>
      </c>
      <c r="G142" s="290">
        <f t="shared" si="33"/>
        <v>0</v>
      </c>
    </row>
    <row r="143" s="148" customFormat="1" ht="12.75" spans="1:7">
      <c r="A143" s="228" t="s">
        <v>308</v>
      </c>
      <c r="B143" s="220" t="s">
        <v>223</v>
      </c>
      <c r="C143" s="219" t="s">
        <v>307</v>
      </c>
      <c r="D143" s="219" t="s">
        <v>309</v>
      </c>
      <c r="E143" s="259"/>
      <c r="F143" s="296">
        <f t="shared" si="33"/>
        <v>0</v>
      </c>
      <c r="G143" s="296">
        <f t="shared" si="33"/>
        <v>0</v>
      </c>
    </row>
    <row r="144" s="148" customFormat="1" ht="12.75" spans="1:7">
      <c r="A144" s="162" t="s">
        <v>255</v>
      </c>
      <c r="B144" s="220" t="s">
        <v>223</v>
      </c>
      <c r="C144" s="219" t="s">
        <v>307</v>
      </c>
      <c r="D144" s="219" t="s">
        <v>309</v>
      </c>
      <c r="E144" s="259">
        <v>800</v>
      </c>
      <c r="F144" s="296">
        <f t="shared" si="33"/>
        <v>0</v>
      </c>
      <c r="G144" s="296">
        <f t="shared" si="33"/>
        <v>0</v>
      </c>
    </row>
    <row r="145" s="148" customFormat="1" ht="22.5" spans="1:7">
      <c r="A145" s="162" t="s">
        <v>256</v>
      </c>
      <c r="B145" s="220" t="s">
        <v>223</v>
      </c>
      <c r="C145" s="219" t="s">
        <v>307</v>
      </c>
      <c r="D145" s="219" t="s">
        <v>309</v>
      </c>
      <c r="E145" s="259">
        <v>800</v>
      </c>
      <c r="F145" s="296">
        <f t="shared" si="33"/>
        <v>0</v>
      </c>
      <c r="G145" s="296">
        <f t="shared" si="33"/>
        <v>0</v>
      </c>
    </row>
    <row r="146" s="148" customFormat="1" ht="12.75" spans="1:7">
      <c r="A146" s="162" t="s">
        <v>310</v>
      </c>
      <c r="B146" s="220" t="s">
        <v>223</v>
      </c>
      <c r="C146" s="219" t="s">
        <v>307</v>
      </c>
      <c r="D146" s="219" t="s">
        <v>309</v>
      </c>
      <c r="E146" s="259">
        <v>880</v>
      </c>
      <c r="F146" s="296">
        <f>'Пр9 ведм 25-26'!G637</f>
        <v>0</v>
      </c>
      <c r="G146" s="296">
        <f>'Пр9 ведм 25-26'!H637</f>
        <v>0</v>
      </c>
    </row>
    <row r="147" s="148" customFormat="1" ht="12.75" spans="1:7">
      <c r="A147" s="221" t="s">
        <v>311</v>
      </c>
      <c r="B147" s="231" t="s">
        <v>223</v>
      </c>
      <c r="C147" s="214" t="s">
        <v>312</v>
      </c>
      <c r="D147" s="214"/>
      <c r="E147" s="231"/>
      <c r="F147" s="290">
        <f t="shared" ref="F147:G150" si="34">F148</f>
        <v>1500</v>
      </c>
      <c r="G147" s="290">
        <f t="shared" si="34"/>
        <v>1500</v>
      </c>
    </row>
    <row r="148" s="148" customFormat="1" ht="12.75" spans="1:7">
      <c r="A148" s="228" t="s">
        <v>313</v>
      </c>
      <c r="B148" s="220" t="s">
        <v>223</v>
      </c>
      <c r="C148" s="219" t="s">
        <v>312</v>
      </c>
      <c r="D148" s="219" t="s">
        <v>314</v>
      </c>
      <c r="E148" s="220"/>
      <c r="F148" s="296">
        <f t="shared" si="34"/>
        <v>1500</v>
      </c>
      <c r="G148" s="296">
        <f t="shared" si="34"/>
        <v>1500</v>
      </c>
    </row>
    <row r="149" s="148" customFormat="1" ht="12.75" spans="1:7">
      <c r="A149" s="170" t="s">
        <v>315</v>
      </c>
      <c r="B149" s="220" t="s">
        <v>223</v>
      </c>
      <c r="C149" s="219" t="s">
        <v>312</v>
      </c>
      <c r="D149" s="219" t="s">
        <v>314</v>
      </c>
      <c r="E149" s="220">
        <v>800</v>
      </c>
      <c r="F149" s="296">
        <f t="shared" si="34"/>
        <v>1500</v>
      </c>
      <c r="G149" s="296">
        <f t="shared" si="34"/>
        <v>1500</v>
      </c>
    </row>
    <row r="150" s="148" customFormat="1" ht="22.5" spans="1:7">
      <c r="A150" s="162" t="s">
        <v>256</v>
      </c>
      <c r="B150" s="220" t="s">
        <v>223</v>
      </c>
      <c r="C150" s="219" t="s">
        <v>312</v>
      </c>
      <c r="D150" s="219" t="s">
        <v>314</v>
      </c>
      <c r="E150" s="220">
        <v>800</v>
      </c>
      <c r="F150" s="296">
        <f t="shared" si="34"/>
        <v>1500</v>
      </c>
      <c r="G150" s="296">
        <f t="shared" si="34"/>
        <v>1500</v>
      </c>
    </row>
    <row r="151" s="148" customFormat="1" ht="22.5" spans="1:7">
      <c r="A151" s="228" t="s">
        <v>316</v>
      </c>
      <c r="B151" s="220" t="s">
        <v>223</v>
      </c>
      <c r="C151" s="219" t="s">
        <v>312</v>
      </c>
      <c r="D151" s="219" t="s">
        <v>314</v>
      </c>
      <c r="E151" s="220">
        <v>870</v>
      </c>
      <c r="F151" s="296">
        <f>'Пр9 ведм 25-26'!G642</f>
        <v>1500</v>
      </c>
      <c r="G151" s="296">
        <f>'Пр9 ведм 25-26'!H642</f>
        <v>1500</v>
      </c>
    </row>
    <row r="152" s="148" customFormat="1" ht="12.75" spans="1:7">
      <c r="A152" s="207" t="s">
        <v>317</v>
      </c>
      <c r="B152" s="231" t="s">
        <v>223</v>
      </c>
      <c r="C152" s="214" t="s">
        <v>318</v>
      </c>
      <c r="D152" s="214"/>
      <c r="E152" s="231"/>
      <c r="F152" s="290">
        <f>F174+F180+F153+F170</f>
        <v>7365</v>
      </c>
      <c r="G152" s="290">
        <f>G174+G180+G153+G170</f>
        <v>7365</v>
      </c>
    </row>
    <row r="153" s="148" customFormat="1" ht="22.5" spans="1:7">
      <c r="A153" s="162" t="s">
        <v>319</v>
      </c>
      <c r="B153" s="220" t="s">
        <v>223</v>
      </c>
      <c r="C153" s="219" t="s">
        <v>318</v>
      </c>
      <c r="D153" s="219" t="s">
        <v>320</v>
      </c>
      <c r="E153" s="220"/>
      <c r="F153" s="296">
        <f t="shared" ref="F153:G153" si="35">F161+F165+F154</f>
        <v>6130</v>
      </c>
      <c r="G153" s="296">
        <f t="shared" si="35"/>
        <v>6130</v>
      </c>
    </row>
    <row r="154" s="148" customFormat="1" ht="22.5" spans="1:7">
      <c r="A154" s="175" t="s">
        <v>321</v>
      </c>
      <c r="B154" s="220" t="s">
        <v>223</v>
      </c>
      <c r="C154" s="219" t="s">
        <v>318</v>
      </c>
      <c r="D154" s="219" t="s">
        <v>322</v>
      </c>
      <c r="E154" s="220"/>
      <c r="F154" s="296">
        <f>F155+F158</f>
        <v>2333</v>
      </c>
      <c r="G154" s="296">
        <f>G155+G158</f>
        <v>2333</v>
      </c>
    </row>
    <row r="155" s="148" customFormat="1" ht="33.75" spans="1:7">
      <c r="A155" s="162" t="s">
        <v>233</v>
      </c>
      <c r="B155" s="220" t="s">
        <v>223</v>
      </c>
      <c r="C155" s="219" t="s">
        <v>318</v>
      </c>
      <c r="D155" s="219" t="s">
        <v>322</v>
      </c>
      <c r="E155" s="220">
        <v>100</v>
      </c>
      <c r="F155" s="296">
        <f t="shared" ref="F155:G156" si="36">F156</f>
        <v>106</v>
      </c>
      <c r="G155" s="296">
        <f t="shared" si="36"/>
        <v>106</v>
      </c>
    </row>
    <row r="156" s="148" customFormat="1" ht="12.75" spans="1:7">
      <c r="A156" s="162" t="s">
        <v>235</v>
      </c>
      <c r="B156" s="220" t="s">
        <v>223</v>
      </c>
      <c r="C156" s="219" t="s">
        <v>318</v>
      </c>
      <c r="D156" s="219" t="s">
        <v>322</v>
      </c>
      <c r="E156" s="220">
        <v>120</v>
      </c>
      <c r="F156" s="296">
        <f t="shared" si="36"/>
        <v>106</v>
      </c>
      <c r="G156" s="296">
        <f t="shared" si="36"/>
        <v>106</v>
      </c>
    </row>
    <row r="157" s="148" customFormat="1" ht="22.5" spans="1:7">
      <c r="A157" s="170" t="s">
        <v>253</v>
      </c>
      <c r="B157" s="220" t="s">
        <v>223</v>
      </c>
      <c r="C157" s="219" t="s">
        <v>318</v>
      </c>
      <c r="D157" s="219" t="s">
        <v>322</v>
      </c>
      <c r="E157" s="220">
        <v>122</v>
      </c>
      <c r="F157" s="296">
        <f>'Пр9 ведм 25-26'!G648</f>
        <v>106</v>
      </c>
      <c r="G157" s="296">
        <f>'Пр9 ведм 25-26'!H648</f>
        <v>106</v>
      </c>
    </row>
    <row r="158" s="148" customFormat="1" ht="12.75" spans="1:7">
      <c r="A158" s="162" t="s">
        <v>255</v>
      </c>
      <c r="B158" s="220" t="s">
        <v>223</v>
      </c>
      <c r="C158" s="219" t="s">
        <v>318</v>
      </c>
      <c r="D158" s="219" t="s">
        <v>322</v>
      </c>
      <c r="E158" s="220">
        <v>200</v>
      </c>
      <c r="F158" s="296">
        <f>F159</f>
        <v>2227</v>
      </c>
      <c r="G158" s="296">
        <f>G159</f>
        <v>2227</v>
      </c>
    </row>
    <row r="159" s="148" customFormat="1" ht="22.5" spans="1:7">
      <c r="A159" s="162" t="s">
        <v>256</v>
      </c>
      <c r="B159" s="220" t="s">
        <v>223</v>
      </c>
      <c r="C159" s="219" t="s">
        <v>318</v>
      </c>
      <c r="D159" s="219" t="s">
        <v>322</v>
      </c>
      <c r="E159" s="220">
        <v>240</v>
      </c>
      <c r="F159" s="296">
        <f>F160</f>
        <v>2227</v>
      </c>
      <c r="G159" s="296">
        <f>G160</f>
        <v>2227</v>
      </c>
    </row>
    <row r="160" s="148" customFormat="1" ht="12.75" spans="1:7">
      <c r="A160" s="228" t="s">
        <v>258</v>
      </c>
      <c r="B160" s="220" t="s">
        <v>223</v>
      </c>
      <c r="C160" s="219" t="s">
        <v>318</v>
      </c>
      <c r="D160" s="219" t="s">
        <v>322</v>
      </c>
      <c r="E160" s="220">
        <v>244</v>
      </c>
      <c r="F160" s="296">
        <f>'Пр9 ведм 25-26'!G651</f>
        <v>2227</v>
      </c>
      <c r="G160" s="296">
        <f>'Пр9 ведм 25-26'!H651</f>
        <v>2227</v>
      </c>
    </row>
    <row r="161" s="148" customFormat="1" ht="33.75" spans="1:7">
      <c r="A161" s="175" t="s">
        <v>323</v>
      </c>
      <c r="B161" s="220" t="s">
        <v>223</v>
      </c>
      <c r="C161" s="219" t="s">
        <v>318</v>
      </c>
      <c r="D161" s="219" t="s">
        <v>324</v>
      </c>
      <c r="E161" s="220"/>
      <c r="F161" s="296">
        <f t="shared" ref="F161:G163" si="37">F162</f>
        <v>50</v>
      </c>
      <c r="G161" s="296">
        <f t="shared" si="37"/>
        <v>50</v>
      </c>
    </row>
    <row r="162" s="148" customFormat="1" ht="12.75" spans="1:7">
      <c r="A162" s="162" t="s">
        <v>255</v>
      </c>
      <c r="B162" s="220" t="s">
        <v>223</v>
      </c>
      <c r="C162" s="219" t="s">
        <v>318</v>
      </c>
      <c r="D162" s="219" t="s">
        <v>324</v>
      </c>
      <c r="E162" s="220" t="s">
        <v>279</v>
      </c>
      <c r="F162" s="296">
        <f t="shared" si="37"/>
        <v>50</v>
      </c>
      <c r="G162" s="296">
        <f t="shared" si="37"/>
        <v>50</v>
      </c>
    </row>
    <row r="163" s="148" customFormat="1" ht="22.5" spans="1:7">
      <c r="A163" s="162" t="s">
        <v>256</v>
      </c>
      <c r="B163" s="220" t="s">
        <v>223</v>
      </c>
      <c r="C163" s="219" t="s">
        <v>318</v>
      </c>
      <c r="D163" s="219" t="s">
        <v>324</v>
      </c>
      <c r="E163" s="220" t="s">
        <v>280</v>
      </c>
      <c r="F163" s="296">
        <f t="shared" si="37"/>
        <v>50</v>
      </c>
      <c r="G163" s="296">
        <f t="shared" si="37"/>
        <v>50</v>
      </c>
    </row>
    <row r="164" s="148" customFormat="1" ht="12.75" spans="1:7">
      <c r="A164" s="228" t="s">
        <v>258</v>
      </c>
      <c r="B164" s="220" t="s">
        <v>223</v>
      </c>
      <c r="C164" s="219" t="s">
        <v>318</v>
      </c>
      <c r="D164" s="219" t="s">
        <v>324</v>
      </c>
      <c r="E164" s="220" t="s">
        <v>259</v>
      </c>
      <c r="F164" s="296">
        <f>'Пр9 ведм 25-26'!G655</f>
        <v>50</v>
      </c>
      <c r="G164" s="296">
        <f>'Пр9 ведм 25-26'!H655</f>
        <v>50</v>
      </c>
    </row>
    <row r="165" s="148" customFormat="1" ht="22.5" spans="1:7">
      <c r="A165" s="228" t="s">
        <v>325</v>
      </c>
      <c r="B165" s="220" t="s">
        <v>223</v>
      </c>
      <c r="C165" s="219" t="s">
        <v>318</v>
      </c>
      <c r="D165" s="219" t="s">
        <v>326</v>
      </c>
      <c r="E165" s="220"/>
      <c r="F165" s="298">
        <f t="shared" ref="F165:G166" si="38">F166</f>
        <v>3747</v>
      </c>
      <c r="G165" s="298">
        <f t="shared" si="38"/>
        <v>3747</v>
      </c>
    </row>
    <row r="166" s="148" customFormat="1" ht="12.75" spans="1:7">
      <c r="A166" s="162" t="s">
        <v>255</v>
      </c>
      <c r="B166" s="220" t="s">
        <v>223</v>
      </c>
      <c r="C166" s="219" t="s">
        <v>318</v>
      </c>
      <c r="D166" s="219" t="s">
        <v>326</v>
      </c>
      <c r="E166" s="220" t="s">
        <v>279</v>
      </c>
      <c r="F166" s="298">
        <f t="shared" si="38"/>
        <v>3747</v>
      </c>
      <c r="G166" s="298">
        <f t="shared" si="38"/>
        <v>3747</v>
      </c>
    </row>
    <row r="167" s="148" customFormat="1" ht="22.5" spans="1:7">
      <c r="A167" s="162" t="s">
        <v>256</v>
      </c>
      <c r="B167" s="220" t="s">
        <v>223</v>
      </c>
      <c r="C167" s="219" t="s">
        <v>318</v>
      </c>
      <c r="D167" s="219" t="s">
        <v>326</v>
      </c>
      <c r="E167" s="220" t="s">
        <v>280</v>
      </c>
      <c r="F167" s="298">
        <f t="shared" ref="F167:G167" si="39">F169+F168</f>
        <v>3747</v>
      </c>
      <c r="G167" s="298">
        <f t="shared" si="39"/>
        <v>3747</v>
      </c>
    </row>
    <row r="168" ht="22.5" spans="1:7">
      <c r="A168" s="228" t="s">
        <v>257</v>
      </c>
      <c r="B168" s="220" t="s">
        <v>223</v>
      </c>
      <c r="C168" s="219" t="s">
        <v>318</v>
      </c>
      <c r="D168" s="219" t="s">
        <v>326</v>
      </c>
      <c r="E168" s="220">
        <v>242</v>
      </c>
      <c r="F168" s="296">
        <f>'Пр9 ведм 25-26'!G659</f>
        <v>390</v>
      </c>
      <c r="G168" s="296">
        <f>'Пр9 ведм 25-26'!H659</f>
        <v>390</v>
      </c>
    </row>
    <row r="169" ht="12" spans="1:7">
      <c r="A169" s="228" t="s">
        <v>258</v>
      </c>
      <c r="B169" s="220" t="s">
        <v>223</v>
      </c>
      <c r="C169" s="219" t="s">
        <v>318</v>
      </c>
      <c r="D169" s="219" t="s">
        <v>326</v>
      </c>
      <c r="E169" s="220" t="s">
        <v>259</v>
      </c>
      <c r="F169" s="296">
        <f>'Пр9 ведм 25-26'!G660</f>
        <v>3357</v>
      </c>
      <c r="G169" s="296">
        <f>'Пр9 ведм 25-26'!H660</f>
        <v>3357</v>
      </c>
    </row>
    <row r="170" ht="12" spans="1:7">
      <c r="A170" s="262" t="s">
        <v>327</v>
      </c>
      <c r="B170" s="220" t="s">
        <v>223</v>
      </c>
      <c r="C170" s="219" t="s">
        <v>318</v>
      </c>
      <c r="D170" s="219" t="s">
        <v>328</v>
      </c>
      <c r="E170" s="220"/>
      <c r="F170" s="296">
        <f t="shared" ref="F170:G172" si="40">F171</f>
        <v>130</v>
      </c>
      <c r="G170" s="296">
        <f t="shared" si="40"/>
        <v>130</v>
      </c>
    </row>
    <row r="171" s="148" customFormat="1" ht="12.75" spans="1:7">
      <c r="A171" s="228" t="s">
        <v>260</v>
      </c>
      <c r="B171" s="220" t="s">
        <v>223</v>
      </c>
      <c r="C171" s="219" t="s">
        <v>318</v>
      </c>
      <c r="D171" s="219" t="s">
        <v>328</v>
      </c>
      <c r="E171" s="220" t="s">
        <v>261</v>
      </c>
      <c r="F171" s="296">
        <f t="shared" si="40"/>
        <v>130</v>
      </c>
      <c r="G171" s="296">
        <f t="shared" si="40"/>
        <v>130</v>
      </c>
    </row>
    <row r="172" s="148" customFormat="1" ht="12.75" spans="1:7">
      <c r="A172" s="228" t="s">
        <v>262</v>
      </c>
      <c r="B172" s="220" t="s">
        <v>223</v>
      </c>
      <c r="C172" s="219" t="s">
        <v>318</v>
      </c>
      <c r="D172" s="219" t="s">
        <v>328</v>
      </c>
      <c r="E172" s="220" t="s">
        <v>263</v>
      </c>
      <c r="F172" s="296">
        <f t="shared" si="40"/>
        <v>130</v>
      </c>
      <c r="G172" s="296">
        <f t="shared" si="40"/>
        <v>130</v>
      </c>
    </row>
    <row r="173" s="148" customFormat="1" ht="12.75" spans="1:7">
      <c r="A173" s="228" t="s">
        <v>265</v>
      </c>
      <c r="B173" s="220" t="s">
        <v>223</v>
      </c>
      <c r="C173" s="219" t="s">
        <v>318</v>
      </c>
      <c r="D173" s="219" t="s">
        <v>328</v>
      </c>
      <c r="E173" s="220">
        <v>853</v>
      </c>
      <c r="F173" s="296">
        <f>'Пр9 ведм 25-26'!G664</f>
        <v>130</v>
      </c>
      <c r="G173" s="296">
        <f>'Пр9 ведм 25-26'!H664</f>
        <v>130</v>
      </c>
    </row>
    <row r="174" s="148" customFormat="1" ht="22.5" spans="1:7">
      <c r="A174" s="170" t="s">
        <v>329</v>
      </c>
      <c r="B174" s="220" t="s">
        <v>223</v>
      </c>
      <c r="C174" s="219" t="s">
        <v>318</v>
      </c>
      <c r="D174" s="219" t="s">
        <v>330</v>
      </c>
      <c r="E174" s="220"/>
      <c r="F174" s="296">
        <f>F176+F178</f>
        <v>0</v>
      </c>
      <c r="G174" s="296">
        <f>G176+G178</f>
        <v>0</v>
      </c>
    </row>
    <row r="175" s="148" customFormat="1" ht="12.75" spans="1:7">
      <c r="A175" s="162" t="s">
        <v>255</v>
      </c>
      <c r="B175" s="220" t="s">
        <v>223</v>
      </c>
      <c r="C175" s="219" t="s">
        <v>318</v>
      </c>
      <c r="D175" s="219" t="s">
        <v>330</v>
      </c>
      <c r="E175" s="220">
        <v>200</v>
      </c>
      <c r="F175" s="296">
        <f t="shared" ref="F175:G176" si="41">F176</f>
        <v>0</v>
      </c>
      <c r="G175" s="296">
        <f t="shared" si="41"/>
        <v>0</v>
      </c>
    </row>
    <row r="176" s="148" customFormat="1" ht="22.5" spans="1:7">
      <c r="A176" s="162" t="s">
        <v>256</v>
      </c>
      <c r="B176" s="220" t="s">
        <v>223</v>
      </c>
      <c r="C176" s="219" t="s">
        <v>318</v>
      </c>
      <c r="D176" s="219" t="s">
        <v>330</v>
      </c>
      <c r="E176" s="220">
        <v>240</v>
      </c>
      <c r="F176" s="296">
        <f t="shared" si="41"/>
        <v>0</v>
      </c>
      <c r="G176" s="296">
        <f t="shared" si="41"/>
        <v>0</v>
      </c>
    </row>
    <row r="177" s="148" customFormat="1" ht="12.75" spans="1:7">
      <c r="A177" s="228" t="s">
        <v>258</v>
      </c>
      <c r="B177" s="220" t="s">
        <v>223</v>
      </c>
      <c r="C177" s="219" t="s">
        <v>318</v>
      </c>
      <c r="D177" s="219" t="s">
        <v>330</v>
      </c>
      <c r="E177" s="220">
        <v>244</v>
      </c>
      <c r="F177" s="296">
        <f>'Пр9 ведм 25-26'!G668</f>
        <v>0</v>
      </c>
      <c r="G177" s="296">
        <f>'Пр9 ведм 25-26'!H668</f>
        <v>0</v>
      </c>
    </row>
    <row r="178" ht="12" spans="1:7">
      <c r="A178" s="162" t="s">
        <v>331</v>
      </c>
      <c r="B178" s="220" t="s">
        <v>223</v>
      </c>
      <c r="C178" s="219" t="s">
        <v>318</v>
      </c>
      <c r="D178" s="219" t="s">
        <v>330</v>
      </c>
      <c r="E178" s="220">
        <v>500</v>
      </c>
      <c r="F178" s="296">
        <f>F179</f>
        <v>0</v>
      </c>
      <c r="G178" s="296">
        <f>G179</f>
        <v>0</v>
      </c>
    </row>
    <row r="179" ht="12" spans="1:7">
      <c r="A179" s="162" t="s">
        <v>332</v>
      </c>
      <c r="B179" s="220" t="s">
        <v>223</v>
      </c>
      <c r="C179" s="219" t="s">
        <v>318</v>
      </c>
      <c r="D179" s="219" t="s">
        <v>330</v>
      </c>
      <c r="E179" s="220">
        <v>530</v>
      </c>
      <c r="F179" s="296">
        <f>'Пр9 ведм 25-26'!G549</f>
        <v>0</v>
      </c>
      <c r="G179" s="296">
        <f>'Пр9 ведм 25-26'!H549</f>
        <v>0</v>
      </c>
    </row>
    <row r="180" s="148" customFormat="1" ht="33.75" spans="1:7">
      <c r="A180" s="299" t="s">
        <v>333</v>
      </c>
      <c r="B180" s="293" t="s">
        <v>223</v>
      </c>
      <c r="C180" s="294" t="s">
        <v>318</v>
      </c>
      <c r="D180" s="294" t="s">
        <v>334</v>
      </c>
      <c r="E180" s="293" t="s">
        <v>226</v>
      </c>
      <c r="F180" s="295">
        <f>F181+F186</f>
        <v>1105</v>
      </c>
      <c r="G180" s="295">
        <f>G181+G186</f>
        <v>1105</v>
      </c>
    </row>
    <row r="181" s="148" customFormat="1" ht="33.75" spans="1:7">
      <c r="A181" s="162" t="s">
        <v>233</v>
      </c>
      <c r="B181" s="220" t="s">
        <v>223</v>
      </c>
      <c r="C181" s="219" t="s">
        <v>318</v>
      </c>
      <c r="D181" s="219" t="s">
        <v>334</v>
      </c>
      <c r="E181" s="220" t="s">
        <v>234</v>
      </c>
      <c r="F181" s="296">
        <f t="shared" ref="F181:G181" si="42">F182</f>
        <v>840.311</v>
      </c>
      <c r="G181" s="296">
        <f t="shared" si="42"/>
        <v>840.311</v>
      </c>
    </row>
    <row r="182" s="148" customFormat="1" ht="12.75" spans="1:7">
      <c r="A182" s="162" t="s">
        <v>235</v>
      </c>
      <c r="B182" s="220" t="s">
        <v>223</v>
      </c>
      <c r="C182" s="219" t="s">
        <v>318</v>
      </c>
      <c r="D182" s="219" t="s">
        <v>334</v>
      </c>
      <c r="E182" s="220" t="s">
        <v>236</v>
      </c>
      <c r="F182" s="296">
        <f t="shared" ref="F182:G182" si="43">F183+F184</f>
        <v>840.311</v>
      </c>
      <c r="G182" s="296">
        <f t="shared" si="43"/>
        <v>840.311</v>
      </c>
    </row>
    <row r="183" ht="12" spans="1:7">
      <c r="A183" s="170" t="s">
        <v>237</v>
      </c>
      <c r="B183" s="220" t="s">
        <v>223</v>
      </c>
      <c r="C183" s="219" t="s">
        <v>318</v>
      </c>
      <c r="D183" s="219" t="s">
        <v>334</v>
      </c>
      <c r="E183" s="220" t="s">
        <v>238</v>
      </c>
      <c r="F183" s="296">
        <f>'Пр9 ведм 25-26'!G672</f>
        <v>645.4</v>
      </c>
      <c r="G183" s="296">
        <f>'Пр9 ведм 25-26'!H672</f>
        <v>645.4</v>
      </c>
    </row>
    <row r="184" s="148" customFormat="1" ht="22.5" spans="1:7">
      <c r="A184" s="170" t="s">
        <v>239</v>
      </c>
      <c r="B184" s="220" t="s">
        <v>223</v>
      </c>
      <c r="C184" s="219" t="s">
        <v>318</v>
      </c>
      <c r="D184" s="219" t="s">
        <v>334</v>
      </c>
      <c r="E184" s="220">
        <v>129</v>
      </c>
      <c r="F184" s="296">
        <f>'Пр9 ведм 25-26'!G673</f>
        <v>194.911</v>
      </c>
      <c r="G184" s="296">
        <f>'Пр9 ведм 25-26'!H673</f>
        <v>194.911</v>
      </c>
    </row>
    <row r="185" ht="12" spans="1:7">
      <c r="A185" s="162" t="s">
        <v>255</v>
      </c>
      <c r="B185" s="220" t="s">
        <v>223</v>
      </c>
      <c r="C185" s="219" t="s">
        <v>318</v>
      </c>
      <c r="D185" s="219" t="s">
        <v>334</v>
      </c>
      <c r="E185" s="220">
        <v>200</v>
      </c>
      <c r="F185" s="296">
        <f t="shared" ref="F185:G185" si="44">F186</f>
        <v>264.689</v>
      </c>
      <c r="G185" s="296">
        <f t="shared" si="44"/>
        <v>264.689</v>
      </c>
    </row>
    <row r="186" ht="22.5" spans="1:7">
      <c r="A186" s="162" t="s">
        <v>256</v>
      </c>
      <c r="B186" s="220" t="s">
        <v>223</v>
      </c>
      <c r="C186" s="219" t="s">
        <v>318</v>
      </c>
      <c r="D186" s="219" t="s">
        <v>334</v>
      </c>
      <c r="E186" s="220" t="s">
        <v>280</v>
      </c>
      <c r="F186" s="296">
        <f t="shared" ref="F186:G186" si="45">F188+F187</f>
        <v>264.689</v>
      </c>
      <c r="G186" s="296">
        <f t="shared" si="45"/>
        <v>264.689</v>
      </c>
    </row>
    <row r="187" s="148" customFormat="1" ht="22.5" spans="1:7">
      <c r="A187" s="228" t="s">
        <v>257</v>
      </c>
      <c r="B187" s="220" t="s">
        <v>223</v>
      </c>
      <c r="C187" s="219" t="s">
        <v>318</v>
      </c>
      <c r="D187" s="219" t="s">
        <v>334</v>
      </c>
      <c r="E187" s="220">
        <v>242</v>
      </c>
      <c r="F187" s="296">
        <f>'Пр9 ведм 25-26'!G676</f>
        <v>0</v>
      </c>
      <c r="G187" s="296">
        <f>'Пр9 ведм 25-26'!H676</f>
        <v>0</v>
      </c>
    </row>
    <row r="188" s="148" customFormat="1" ht="12.75" spans="1:7">
      <c r="A188" s="228" t="s">
        <v>258</v>
      </c>
      <c r="B188" s="220" t="s">
        <v>223</v>
      </c>
      <c r="C188" s="219" t="s">
        <v>318</v>
      </c>
      <c r="D188" s="219" t="s">
        <v>334</v>
      </c>
      <c r="E188" s="220" t="s">
        <v>259</v>
      </c>
      <c r="F188" s="296">
        <f>'Пр9 ведм 25-26'!G677</f>
        <v>264.689</v>
      </c>
      <c r="G188" s="296">
        <f>'Пр9 ведм 25-26'!H677</f>
        <v>264.689</v>
      </c>
    </row>
    <row r="189" s="148" customFormat="1" ht="12.75" spans="1:7">
      <c r="A189" s="207" t="s">
        <v>335</v>
      </c>
      <c r="B189" s="214" t="s">
        <v>228</v>
      </c>
      <c r="C189" s="214"/>
      <c r="D189" s="214"/>
      <c r="E189" s="231"/>
      <c r="F189" s="290">
        <f t="shared" ref="F189:G190" si="46">F190</f>
        <v>4027.7</v>
      </c>
      <c r="G189" s="290">
        <f t="shared" si="46"/>
        <v>5189.9</v>
      </c>
    </row>
    <row r="190" s="148" customFormat="1" ht="12.75" spans="1:7">
      <c r="A190" s="207" t="s">
        <v>336</v>
      </c>
      <c r="B190" s="214" t="s">
        <v>228</v>
      </c>
      <c r="C190" s="214" t="s">
        <v>248</v>
      </c>
      <c r="D190" s="214"/>
      <c r="E190" s="219"/>
      <c r="F190" s="290">
        <f t="shared" si="46"/>
        <v>4027.7</v>
      </c>
      <c r="G190" s="290">
        <f t="shared" si="46"/>
        <v>5189.9</v>
      </c>
    </row>
    <row r="191" ht="12" spans="1:7">
      <c r="A191" s="162" t="s">
        <v>337</v>
      </c>
      <c r="B191" s="219" t="s">
        <v>228</v>
      </c>
      <c r="C191" s="219" t="s">
        <v>248</v>
      </c>
      <c r="D191" s="229" t="s">
        <v>338</v>
      </c>
      <c r="E191" s="220"/>
      <c r="F191" s="296">
        <f>F192+F200</f>
        <v>4027.7</v>
      </c>
      <c r="G191" s="296">
        <f>G192+G200</f>
        <v>5189.9</v>
      </c>
    </row>
    <row r="192" ht="45" spans="1:7">
      <c r="A192" s="297" t="s">
        <v>339</v>
      </c>
      <c r="B192" s="294" t="s">
        <v>228</v>
      </c>
      <c r="C192" s="294" t="s">
        <v>248</v>
      </c>
      <c r="D192" s="294" t="s">
        <v>340</v>
      </c>
      <c r="E192" s="293"/>
      <c r="F192" s="295">
        <f>F193+F197</f>
        <v>1118.7</v>
      </c>
      <c r="G192" s="295">
        <f>G193+G197</f>
        <v>1441.4</v>
      </c>
    </row>
    <row r="193" ht="33.75" spans="1:7">
      <c r="A193" s="162" t="s">
        <v>233</v>
      </c>
      <c r="B193" s="219" t="s">
        <v>228</v>
      </c>
      <c r="C193" s="219" t="s">
        <v>248</v>
      </c>
      <c r="D193" s="219" t="s">
        <v>340</v>
      </c>
      <c r="E193" s="220" t="s">
        <v>234</v>
      </c>
      <c r="F193" s="296">
        <f t="shared" ref="F193:G193" si="47">F194</f>
        <v>804.272</v>
      </c>
      <c r="G193" s="296">
        <f t="shared" si="47"/>
        <v>804.272</v>
      </c>
    </row>
    <row r="194" ht="12" spans="1:7">
      <c r="A194" s="162" t="s">
        <v>341</v>
      </c>
      <c r="B194" s="219" t="s">
        <v>228</v>
      </c>
      <c r="C194" s="219" t="s">
        <v>248</v>
      </c>
      <c r="D194" s="219" t="s">
        <v>340</v>
      </c>
      <c r="E194" s="220">
        <v>110</v>
      </c>
      <c r="F194" s="296">
        <f>F195+F196</f>
        <v>804.272</v>
      </c>
      <c r="G194" s="296">
        <f>G195+G196</f>
        <v>804.272</v>
      </c>
    </row>
    <row r="195" ht="12" spans="1:7">
      <c r="A195" s="162" t="s">
        <v>342</v>
      </c>
      <c r="B195" s="219" t="s">
        <v>228</v>
      </c>
      <c r="C195" s="219" t="s">
        <v>248</v>
      </c>
      <c r="D195" s="219" t="s">
        <v>340</v>
      </c>
      <c r="E195" s="220">
        <v>111</v>
      </c>
      <c r="F195" s="296">
        <f>'Пр9 ведм 25-26'!G684</f>
        <v>617.72</v>
      </c>
      <c r="G195" s="296">
        <f>'Пр9 ведм 25-26'!H684</f>
        <v>617.72</v>
      </c>
    </row>
    <row r="196" ht="22.5" spans="1:7">
      <c r="A196" s="170" t="s">
        <v>343</v>
      </c>
      <c r="B196" s="219" t="s">
        <v>228</v>
      </c>
      <c r="C196" s="219" t="s">
        <v>248</v>
      </c>
      <c r="D196" s="219" t="s">
        <v>340</v>
      </c>
      <c r="E196" s="220">
        <v>119</v>
      </c>
      <c r="F196" s="296">
        <f>'Пр9 ведм 25-26'!G685</f>
        <v>186.552</v>
      </c>
      <c r="G196" s="296">
        <f>'Пр9 ведм 25-26'!H685</f>
        <v>186.552</v>
      </c>
    </row>
    <row r="197" ht="12" spans="1:7">
      <c r="A197" s="162" t="s">
        <v>255</v>
      </c>
      <c r="B197" s="219" t="s">
        <v>228</v>
      </c>
      <c r="C197" s="219" t="s">
        <v>248</v>
      </c>
      <c r="D197" s="219" t="s">
        <v>340</v>
      </c>
      <c r="E197" s="220">
        <v>200</v>
      </c>
      <c r="F197" s="296">
        <f t="shared" ref="F197:G198" si="48">F198</f>
        <v>314.428</v>
      </c>
      <c r="G197" s="296">
        <f t="shared" si="48"/>
        <v>637.128</v>
      </c>
    </row>
    <row r="198" ht="22.5" spans="1:7">
      <c r="A198" s="162" t="s">
        <v>256</v>
      </c>
      <c r="B198" s="219" t="s">
        <v>228</v>
      </c>
      <c r="C198" s="219" t="s">
        <v>248</v>
      </c>
      <c r="D198" s="219" t="s">
        <v>340</v>
      </c>
      <c r="E198" s="220" t="s">
        <v>280</v>
      </c>
      <c r="F198" s="296">
        <f t="shared" si="48"/>
        <v>314.428</v>
      </c>
      <c r="G198" s="296">
        <f t="shared" si="48"/>
        <v>637.128</v>
      </c>
    </row>
    <row r="199" ht="12" spans="1:7">
      <c r="A199" s="228" t="s">
        <v>258</v>
      </c>
      <c r="B199" s="219" t="s">
        <v>228</v>
      </c>
      <c r="C199" s="219" t="s">
        <v>248</v>
      </c>
      <c r="D199" s="219" t="s">
        <v>340</v>
      </c>
      <c r="E199" s="220" t="s">
        <v>259</v>
      </c>
      <c r="F199" s="296">
        <f>'Пр9 ведм 25-26'!G688</f>
        <v>314.428</v>
      </c>
      <c r="G199" s="296">
        <f>'Пр9 ведм 25-26'!H688</f>
        <v>637.128</v>
      </c>
    </row>
    <row r="200" ht="12" spans="1:7">
      <c r="A200" s="162" t="s">
        <v>331</v>
      </c>
      <c r="B200" s="219" t="s">
        <v>228</v>
      </c>
      <c r="C200" s="219" t="s">
        <v>248</v>
      </c>
      <c r="D200" s="219" t="s">
        <v>340</v>
      </c>
      <c r="E200" s="219" t="s">
        <v>344</v>
      </c>
      <c r="F200" s="296">
        <f>F201</f>
        <v>2909</v>
      </c>
      <c r="G200" s="296">
        <f>G201</f>
        <v>3748.5</v>
      </c>
    </row>
    <row r="201" ht="12" spans="1:7">
      <c r="A201" s="162" t="s">
        <v>332</v>
      </c>
      <c r="B201" s="219" t="s">
        <v>228</v>
      </c>
      <c r="C201" s="219" t="s">
        <v>248</v>
      </c>
      <c r="D201" s="219" t="s">
        <v>340</v>
      </c>
      <c r="E201" s="219" t="s">
        <v>345</v>
      </c>
      <c r="F201" s="296">
        <f>'Пр9 ведм 25-26'!G555</f>
        <v>2909</v>
      </c>
      <c r="G201" s="296">
        <f>'Пр9 ведм 25-26'!H555</f>
        <v>3748.5</v>
      </c>
    </row>
    <row r="202" s="270" customFormat="1" ht="21" spans="1:7">
      <c r="A202" s="207" t="s">
        <v>346</v>
      </c>
      <c r="B202" s="231" t="s">
        <v>248</v>
      </c>
      <c r="C202" s="214" t="s">
        <v>224</v>
      </c>
      <c r="D202" s="214" t="s">
        <v>225</v>
      </c>
      <c r="E202" s="231" t="s">
        <v>226</v>
      </c>
      <c r="F202" s="290">
        <f>F203+F231</f>
        <v>2586.066</v>
      </c>
      <c r="G202" s="290">
        <f>G203+G231</f>
        <v>2586.066</v>
      </c>
    </row>
    <row r="203" ht="21" spans="1:7">
      <c r="A203" s="207" t="s">
        <v>347</v>
      </c>
      <c r="B203" s="231" t="s">
        <v>248</v>
      </c>
      <c r="C203" s="214" t="s">
        <v>348</v>
      </c>
      <c r="D203" s="214"/>
      <c r="E203" s="231"/>
      <c r="F203" s="290">
        <f>F204+F213+F217</f>
        <v>1701.066</v>
      </c>
      <c r="G203" s="290">
        <f>G204+G213+G217</f>
        <v>1701.066</v>
      </c>
    </row>
    <row r="204" ht="12" spans="1:7">
      <c r="A204" s="170" t="s">
        <v>349</v>
      </c>
      <c r="B204" s="220" t="s">
        <v>248</v>
      </c>
      <c r="C204" s="219" t="s">
        <v>348</v>
      </c>
      <c r="D204" s="219" t="s">
        <v>350</v>
      </c>
      <c r="E204" s="220"/>
      <c r="F204" s="296">
        <f t="shared" ref="F204:G204" si="49">F205+F209</f>
        <v>1216.066</v>
      </c>
      <c r="G204" s="296">
        <f t="shared" si="49"/>
        <v>1216.066</v>
      </c>
    </row>
    <row r="205" ht="33.75" spans="1:7">
      <c r="A205" s="162" t="s">
        <v>233</v>
      </c>
      <c r="B205" s="220" t="s">
        <v>248</v>
      </c>
      <c r="C205" s="219" t="s">
        <v>348</v>
      </c>
      <c r="D205" s="219" t="s">
        <v>350</v>
      </c>
      <c r="E205" s="220" t="s">
        <v>234</v>
      </c>
      <c r="F205" s="296">
        <f t="shared" ref="F205:G205" si="50">F206</f>
        <v>1127.066</v>
      </c>
      <c r="G205" s="296">
        <f t="shared" si="50"/>
        <v>1127.066</v>
      </c>
    </row>
    <row r="206" ht="12" spans="1:7">
      <c r="A206" s="162" t="s">
        <v>341</v>
      </c>
      <c r="B206" s="220" t="s">
        <v>248</v>
      </c>
      <c r="C206" s="219" t="s">
        <v>348</v>
      </c>
      <c r="D206" s="219" t="s">
        <v>350</v>
      </c>
      <c r="E206" s="220">
        <v>110</v>
      </c>
      <c r="F206" s="296">
        <f t="shared" ref="F206:G206" si="51">F207+F208</f>
        <v>1127.066</v>
      </c>
      <c r="G206" s="296">
        <f t="shared" si="51"/>
        <v>1127.066</v>
      </c>
    </row>
    <row r="207" ht="12" spans="1:7">
      <c r="A207" s="162" t="s">
        <v>342</v>
      </c>
      <c r="B207" s="220" t="s">
        <v>248</v>
      </c>
      <c r="C207" s="219" t="s">
        <v>348</v>
      </c>
      <c r="D207" s="219" t="s">
        <v>350</v>
      </c>
      <c r="E207" s="220">
        <v>111</v>
      </c>
      <c r="F207" s="296">
        <f>'Пр9 ведм 25-26'!G694</f>
        <v>865.642</v>
      </c>
      <c r="G207" s="296">
        <f>'Пр9 ведм 25-26'!H694</f>
        <v>865.642</v>
      </c>
    </row>
    <row r="208" ht="22.5" spans="1:7">
      <c r="A208" s="170" t="s">
        <v>343</v>
      </c>
      <c r="B208" s="220" t="s">
        <v>248</v>
      </c>
      <c r="C208" s="219" t="s">
        <v>348</v>
      </c>
      <c r="D208" s="219" t="s">
        <v>350</v>
      </c>
      <c r="E208" s="220">
        <v>119</v>
      </c>
      <c r="F208" s="296">
        <f>'Пр9 ведм 25-26'!G695</f>
        <v>261.424</v>
      </c>
      <c r="G208" s="296">
        <f>'Пр9 ведм 25-26'!H695</f>
        <v>261.424</v>
      </c>
    </row>
    <row r="209" ht="12" spans="1:7">
      <c r="A209" s="162" t="s">
        <v>255</v>
      </c>
      <c r="B209" s="220" t="s">
        <v>248</v>
      </c>
      <c r="C209" s="219" t="s">
        <v>348</v>
      </c>
      <c r="D209" s="219" t="s">
        <v>350</v>
      </c>
      <c r="E209" s="220">
        <v>200</v>
      </c>
      <c r="F209" s="296">
        <f t="shared" ref="F209:G209" si="52">F210</f>
        <v>89</v>
      </c>
      <c r="G209" s="296">
        <f t="shared" si="52"/>
        <v>89</v>
      </c>
    </row>
    <row r="210" ht="22.5" spans="1:7">
      <c r="A210" s="162" t="s">
        <v>256</v>
      </c>
      <c r="B210" s="220" t="s">
        <v>248</v>
      </c>
      <c r="C210" s="219" t="s">
        <v>348</v>
      </c>
      <c r="D210" s="219" t="s">
        <v>350</v>
      </c>
      <c r="E210" s="220">
        <v>240</v>
      </c>
      <c r="F210" s="296">
        <f t="shared" ref="F210:G210" si="53">F211+F212</f>
        <v>89</v>
      </c>
      <c r="G210" s="296">
        <f t="shared" si="53"/>
        <v>89</v>
      </c>
    </row>
    <row r="211" ht="22.5" spans="1:7">
      <c r="A211" s="228" t="s">
        <v>257</v>
      </c>
      <c r="B211" s="220" t="s">
        <v>248</v>
      </c>
      <c r="C211" s="219" t="s">
        <v>348</v>
      </c>
      <c r="D211" s="219" t="s">
        <v>350</v>
      </c>
      <c r="E211" s="220">
        <v>242</v>
      </c>
      <c r="F211" s="296">
        <f>'Пр9 ведм 25-26'!G698</f>
        <v>89</v>
      </c>
      <c r="G211" s="296">
        <f>'Пр9 ведм 25-26'!H698</f>
        <v>89</v>
      </c>
    </row>
    <row r="212" ht="12" spans="1:7">
      <c r="A212" s="228" t="s">
        <v>258</v>
      </c>
      <c r="B212" s="220" t="s">
        <v>248</v>
      </c>
      <c r="C212" s="219" t="s">
        <v>348</v>
      </c>
      <c r="D212" s="219" t="s">
        <v>350</v>
      </c>
      <c r="E212" s="220">
        <v>244</v>
      </c>
      <c r="F212" s="296">
        <f>'Пр9 ведм 25-26'!G699</f>
        <v>0</v>
      </c>
      <c r="G212" s="296">
        <f>'Пр9 ведм 25-26'!H699</f>
        <v>0</v>
      </c>
    </row>
    <row r="213" ht="12" spans="1:7">
      <c r="A213" s="228" t="s">
        <v>313</v>
      </c>
      <c r="B213" s="220" t="s">
        <v>248</v>
      </c>
      <c r="C213" s="219" t="s">
        <v>348</v>
      </c>
      <c r="D213" s="219" t="s">
        <v>314</v>
      </c>
      <c r="E213" s="220"/>
      <c r="F213" s="296">
        <f t="shared" ref="F213:G215" si="54">F214</f>
        <v>0</v>
      </c>
      <c r="G213" s="296">
        <f t="shared" si="54"/>
        <v>0</v>
      </c>
    </row>
    <row r="214" ht="12" spans="1:7">
      <c r="A214" s="228" t="s">
        <v>255</v>
      </c>
      <c r="B214" s="220" t="s">
        <v>248</v>
      </c>
      <c r="C214" s="219" t="s">
        <v>348</v>
      </c>
      <c r="D214" s="219" t="s">
        <v>314</v>
      </c>
      <c r="E214" s="220">
        <v>200</v>
      </c>
      <c r="F214" s="296">
        <f t="shared" si="54"/>
        <v>0</v>
      </c>
      <c r="G214" s="296">
        <f t="shared" si="54"/>
        <v>0</v>
      </c>
    </row>
    <row r="215" ht="22.5" spans="1:7">
      <c r="A215" s="228" t="s">
        <v>256</v>
      </c>
      <c r="B215" s="220" t="s">
        <v>248</v>
      </c>
      <c r="C215" s="219" t="s">
        <v>348</v>
      </c>
      <c r="D215" s="219" t="s">
        <v>314</v>
      </c>
      <c r="E215" s="220">
        <v>240</v>
      </c>
      <c r="F215" s="296">
        <f t="shared" si="54"/>
        <v>0</v>
      </c>
      <c r="G215" s="296">
        <f t="shared" si="54"/>
        <v>0</v>
      </c>
    </row>
    <row r="216" ht="12" spans="1:7">
      <c r="A216" s="228" t="s">
        <v>258</v>
      </c>
      <c r="B216" s="220" t="s">
        <v>248</v>
      </c>
      <c r="C216" s="219" t="s">
        <v>348</v>
      </c>
      <c r="D216" s="219" t="s">
        <v>314</v>
      </c>
      <c r="E216" s="220">
        <v>244</v>
      </c>
      <c r="F216" s="296">
        <f>'Пр9 ведм 25-26'!G703</f>
        <v>0</v>
      </c>
      <c r="G216" s="296">
        <f>'Пр9 ведм 25-26'!H703</f>
        <v>0</v>
      </c>
    </row>
    <row r="217" s="148" customFormat="1" ht="31.5" spans="1:7">
      <c r="A217" s="263" t="s">
        <v>351</v>
      </c>
      <c r="B217" s="231" t="s">
        <v>248</v>
      </c>
      <c r="C217" s="214" t="s">
        <v>348</v>
      </c>
      <c r="D217" s="214" t="s">
        <v>352</v>
      </c>
      <c r="E217" s="231"/>
      <c r="F217" s="290">
        <f t="shared" ref="F217:G217" si="55">F218+F223+F227</f>
        <v>485</v>
      </c>
      <c r="G217" s="290">
        <f t="shared" si="55"/>
        <v>485</v>
      </c>
    </row>
    <row r="218" s="148" customFormat="1" ht="22.5" spans="1:7">
      <c r="A218" s="170" t="s">
        <v>353</v>
      </c>
      <c r="B218" s="220" t="s">
        <v>248</v>
      </c>
      <c r="C218" s="219" t="s">
        <v>348</v>
      </c>
      <c r="D218" s="219" t="s">
        <v>354</v>
      </c>
      <c r="E218" s="220"/>
      <c r="F218" s="296">
        <f t="shared" ref="F218:G219" si="56">F219</f>
        <v>390</v>
      </c>
      <c r="G218" s="296">
        <f t="shared" si="56"/>
        <v>390</v>
      </c>
    </row>
    <row r="219" s="148" customFormat="1" ht="12.75" spans="1:7">
      <c r="A219" s="162" t="s">
        <v>255</v>
      </c>
      <c r="B219" s="220" t="s">
        <v>248</v>
      </c>
      <c r="C219" s="219" t="s">
        <v>348</v>
      </c>
      <c r="D219" s="219" t="s">
        <v>354</v>
      </c>
      <c r="E219" s="220">
        <v>200</v>
      </c>
      <c r="F219" s="296">
        <f t="shared" si="56"/>
        <v>390</v>
      </c>
      <c r="G219" s="296">
        <f t="shared" si="56"/>
        <v>390</v>
      </c>
    </row>
    <row r="220" s="148" customFormat="1" ht="22.5" spans="1:7">
      <c r="A220" s="162" t="s">
        <v>256</v>
      </c>
      <c r="B220" s="220" t="s">
        <v>248</v>
      </c>
      <c r="C220" s="219" t="s">
        <v>348</v>
      </c>
      <c r="D220" s="219" t="s">
        <v>354</v>
      </c>
      <c r="E220" s="220">
        <v>240</v>
      </c>
      <c r="F220" s="296">
        <f>F222+F221</f>
        <v>390</v>
      </c>
      <c r="G220" s="296">
        <f>G222+G221</f>
        <v>390</v>
      </c>
    </row>
    <row r="221" ht="12" spans="1:7">
      <c r="A221" s="162"/>
      <c r="B221" s="220" t="s">
        <v>248</v>
      </c>
      <c r="C221" s="219" t="s">
        <v>348</v>
      </c>
      <c r="D221" s="219" t="s">
        <v>354</v>
      </c>
      <c r="E221" s="220">
        <v>242</v>
      </c>
      <c r="F221" s="296">
        <f>'Пр9 ведм 25-26'!G708</f>
        <v>0</v>
      </c>
      <c r="G221" s="296">
        <f>'Пр9 ведм 25-26'!H708</f>
        <v>0</v>
      </c>
    </row>
    <row r="222" s="148" customFormat="1" ht="12.75" spans="1:7">
      <c r="A222" s="228" t="s">
        <v>258</v>
      </c>
      <c r="B222" s="220" t="s">
        <v>248</v>
      </c>
      <c r="C222" s="219" t="s">
        <v>348</v>
      </c>
      <c r="D222" s="219" t="s">
        <v>354</v>
      </c>
      <c r="E222" s="220">
        <v>244</v>
      </c>
      <c r="F222" s="296">
        <f>'Пр9 ведм 25-26'!G709</f>
        <v>390</v>
      </c>
      <c r="G222" s="296">
        <f>'Пр9 ведм 25-26'!H709</f>
        <v>390</v>
      </c>
    </row>
    <row r="223" s="148" customFormat="1" ht="33.75" spans="1:7">
      <c r="A223" s="170" t="s">
        <v>355</v>
      </c>
      <c r="B223" s="220" t="s">
        <v>248</v>
      </c>
      <c r="C223" s="219" t="s">
        <v>348</v>
      </c>
      <c r="D223" s="219" t="s">
        <v>356</v>
      </c>
      <c r="E223" s="220"/>
      <c r="F223" s="296">
        <f t="shared" ref="F223:G225" si="57">F224</f>
        <v>85</v>
      </c>
      <c r="G223" s="296">
        <f t="shared" si="57"/>
        <v>85</v>
      </c>
    </row>
    <row r="224" s="148" customFormat="1" ht="12.75" spans="1:7">
      <c r="A224" s="162" t="s">
        <v>255</v>
      </c>
      <c r="B224" s="220" t="s">
        <v>248</v>
      </c>
      <c r="C224" s="219" t="s">
        <v>348</v>
      </c>
      <c r="D224" s="219" t="s">
        <v>356</v>
      </c>
      <c r="E224" s="220">
        <v>200</v>
      </c>
      <c r="F224" s="296">
        <f t="shared" si="57"/>
        <v>85</v>
      </c>
      <c r="G224" s="296">
        <f t="shared" si="57"/>
        <v>85</v>
      </c>
    </row>
    <row r="225" s="148" customFormat="1" ht="22.5" spans="1:7">
      <c r="A225" s="162" t="s">
        <v>256</v>
      </c>
      <c r="B225" s="220" t="s">
        <v>248</v>
      </c>
      <c r="C225" s="219" t="s">
        <v>348</v>
      </c>
      <c r="D225" s="219" t="s">
        <v>356</v>
      </c>
      <c r="E225" s="220">
        <v>240</v>
      </c>
      <c r="F225" s="296">
        <f t="shared" si="57"/>
        <v>85</v>
      </c>
      <c r="G225" s="296">
        <f t="shared" si="57"/>
        <v>85</v>
      </c>
    </row>
    <row r="226" s="148" customFormat="1" ht="12.75" spans="1:7">
      <c r="A226" s="228" t="s">
        <v>258</v>
      </c>
      <c r="B226" s="220" t="s">
        <v>248</v>
      </c>
      <c r="C226" s="219" t="s">
        <v>348</v>
      </c>
      <c r="D226" s="219" t="s">
        <v>356</v>
      </c>
      <c r="E226" s="220">
        <v>244</v>
      </c>
      <c r="F226" s="296">
        <f>'Пр9 ведм 25-26'!G713</f>
        <v>85</v>
      </c>
      <c r="G226" s="296">
        <f>'Пр9 ведм 25-26'!H713</f>
        <v>85</v>
      </c>
    </row>
    <row r="227" s="148" customFormat="1" ht="22.5" spans="1:7">
      <c r="A227" s="170" t="s">
        <v>357</v>
      </c>
      <c r="B227" s="220" t="s">
        <v>248</v>
      </c>
      <c r="C227" s="219" t="s">
        <v>348</v>
      </c>
      <c r="D227" s="219" t="s">
        <v>358</v>
      </c>
      <c r="E227" s="220"/>
      <c r="F227" s="296">
        <f t="shared" ref="F227:G229" si="58">F228</f>
        <v>10</v>
      </c>
      <c r="G227" s="296">
        <f t="shared" si="58"/>
        <v>10</v>
      </c>
    </row>
    <row r="228" s="148" customFormat="1" ht="12.75" spans="1:7">
      <c r="A228" s="162" t="s">
        <v>255</v>
      </c>
      <c r="B228" s="220" t="s">
        <v>248</v>
      </c>
      <c r="C228" s="219" t="s">
        <v>348</v>
      </c>
      <c r="D228" s="219" t="s">
        <v>358</v>
      </c>
      <c r="E228" s="220">
        <v>200</v>
      </c>
      <c r="F228" s="296">
        <f t="shared" si="58"/>
        <v>10</v>
      </c>
      <c r="G228" s="296">
        <f t="shared" si="58"/>
        <v>10</v>
      </c>
    </row>
    <row r="229" s="148" customFormat="1" ht="22.5" spans="1:7">
      <c r="A229" s="162" t="s">
        <v>256</v>
      </c>
      <c r="B229" s="220" t="s">
        <v>248</v>
      </c>
      <c r="C229" s="219" t="s">
        <v>348</v>
      </c>
      <c r="D229" s="219" t="s">
        <v>358</v>
      </c>
      <c r="E229" s="220">
        <v>240</v>
      </c>
      <c r="F229" s="296">
        <f t="shared" si="58"/>
        <v>10</v>
      </c>
      <c r="G229" s="296">
        <f t="shared" si="58"/>
        <v>10</v>
      </c>
    </row>
    <row r="230" s="148" customFormat="1" ht="12.75" spans="1:7">
      <c r="A230" s="228" t="s">
        <v>258</v>
      </c>
      <c r="B230" s="220" t="s">
        <v>248</v>
      </c>
      <c r="C230" s="219" t="s">
        <v>348</v>
      </c>
      <c r="D230" s="219" t="s">
        <v>358</v>
      </c>
      <c r="E230" s="220">
        <v>244</v>
      </c>
      <c r="F230" s="296">
        <f>'Пр9 ведм 25-26'!G717</f>
        <v>10</v>
      </c>
      <c r="G230" s="296">
        <f>'Пр9 ведм 25-26'!H717</f>
        <v>10</v>
      </c>
    </row>
    <row r="231" s="148" customFormat="1" ht="21" spans="1:7">
      <c r="A231" s="207" t="s">
        <v>359</v>
      </c>
      <c r="B231" s="231" t="s">
        <v>248</v>
      </c>
      <c r="C231" s="214" t="s">
        <v>360</v>
      </c>
      <c r="D231" s="214" t="s">
        <v>225</v>
      </c>
      <c r="E231" s="231" t="s">
        <v>226</v>
      </c>
      <c r="F231" s="290">
        <f>F232+F244</f>
        <v>885</v>
      </c>
      <c r="G231" s="290">
        <f>G232+G244</f>
        <v>885</v>
      </c>
    </row>
    <row r="232" s="271" customFormat="1" ht="21" spans="1:7">
      <c r="A232" s="207" t="s">
        <v>361</v>
      </c>
      <c r="B232" s="231" t="s">
        <v>248</v>
      </c>
      <c r="C232" s="214" t="s">
        <v>360</v>
      </c>
      <c r="D232" s="214" t="s">
        <v>362</v>
      </c>
      <c r="E232" s="231" t="s">
        <v>226</v>
      </c>
      <c r="F232" s="290">
        <f t="shared" ref="F232:G232" si="59">F237+F233</f>
        <v>885</v>
      </c>
      <c r="G232" s="290">
        <f t="shared" si="59"/>
        <v>885</v>
      </c>
    </row>
    <row r="233" s="271" customFormat="1" ht="22.5" spans="1:7">
      <c r="A233" s="292" t="s">
        <v>363</v>
      </c>
      <c r="B233" s="293" t="s">
        <v>248</v>
      </c>
      <c r="C233" s="293" t="s">
        <v>360</v>
      </c>
      <c r="D233" s="294" t="s">
        <v>364</v>
      </c>
      <c r="E233" s="293" t="s">
        <v>226</v>
      </c>
      <c r="F233" s="295">
        <f t="shared" ref="F233:G235" si="60">+F234</f>
        <v>50</v>
      </c>
      <c r="G233" s="295">
        <f t="shared" si="60"/>
        <v>50</v>
      </c>
    </row>
    <row r="234" s="148" customFormat="1" ht="12.75" spans="1:7">
      <c r="A234" s="162" t="s">
        <v>255</v>
      </c>
      <c r="B234" s="220" t="s">
        <v>248</v>
      </c>
      <c r="C234" s="220" t="s">
        <v>360</v>
      </c>
      <c r="D234" s="219" t="s">
        <v>364</v>
      </c>
      <c r="E234" s="220" t="s">
        <v>279</v>
      </c>
      <c r="F234" s="296">
        <f t="shared" si="60"/>
        <v>50</v>
      </c>
      <c r="G234" s="296">
        <f t="shared" si="60"/>
        <v>50</v>
      </c>
    </row>
    <row r="235" s="148" customFormat="1" ht="22.5" spans="1:7">
      <c r="A235" s="162" t="s">
        <v>256</v>
      </c>
      <c r="B235" s="220" t="s">
        <v>248</v>
      </c>
      <c r="C235" s="220" t="s">
        <v>360</v>
      </c>
      <c r="D235" s="219" t="s">
        <v>364</v>
      </c>
      <c r="E235" s="220" t="s">
        <v>280</v>
      </c>
      <c r="F235" s="296">
        <f t="shared" si="60"/>
        <v>50</v>
      </c>
      <c r="G235" s="296">
        <f t="shared" si="60"/>
        <v>50</v>
      </c>
    </row>
    <row r="236" s="148" customFormat="1" ht="12.75" spans="1:7">
      <c r="A236" s="228" t="s">
        <v>258</v>
      </c>
      <c r="B236" s="220" t="s">
        <v>248</v>
      </c>
      <c r="C236" s="220" t="s">
        <v>360</v>
      </c>
      <c r="D236" s="219" t="s">
        <v>364</v>
      </c>
      <c r="E236" s="220" t="s">
        <v>259</v>
      </c>
      <c r="F236" s="296">
        <f>'Пр9 ведм 25-26'!G723</f>
        <v>50</v>
      </c>
      <c r="G236" s="296">
        <f>'Пр9 ведм 25-26'!H723</f>
        <v>50</v>
      </c>
    </row>
    <row r="237" s="148" customFormat="1" ht="22.5" spans="1:7">
      <c r="A237" s="175" t="s">
        <v>365</v>
      </c>
      <c r="B237" s="293" t="s">
        <v>248</v>
      </c>
      <c r="C237" s="293" t="s">
        <v>360</v>
      </c>
      <c r="D237" s="294" t="s">
        <v>366</v>
      </c>
      <c r="E237" s="293" t="s">
        <v>226</v>
      </c>
      <c r="F237" s="295">
        <f>+F238+F242</f>
        <v>835</v>
      </c>
      <c r="G237" s="295">
        <f>+G238+G242</f>
        <v>835</v>
      </c>
    </row>
    <row r="238" s="148" customFormat="1" ht="12.75" spans="1:7">
      <c r="A238" s="162" t="s">
        <v>255</v>
      </c>
      <c r="B238" s="220" t="s">
        <v>248</v>
      </c>
      <c r="C238" s="220" t="s">
        <v>360</v>
      </c>
      <c r="D238" s="294" t="s">
        <v>366</v>
      </c>
      <c r="E238" s="220" t="s">
        <v>279</v>
      </c>
      <c r="F238" s="296">
        <f t="shared" ref="F238:G238" si="61">+F239</f>
        <v>775</v>
      </c>
      <c r="G238" s="296">
        <f t="shared" si="61"/>
        <v>775</v>
      </c>
    </row>
    <row r="239" s="148" customFormat="1" ht="22.5" spans="1:7">
      <c r="A239" s="162" t="s">
        <v>256</v>
      </c>
      <c r="B239" s="220" t="s">
        <v>248</v>
      </c>
      <c r="C239" s="220" t="s">
        <v>360</v>
      </c>
      <c r="D239" s="294" t="s">
        <v>366</v>
      </c>
      <c r="E239" s="220" t="s">
        <v>280</v>
      </c>
      <c r="F239" s="296">
        <f>F240+F241</f>
        <v>775</v>
      </c>
      <c r="G239" s="296">
        <f>G240+G241</f>
        <v>775</v>
      </c>
    </row>
    <row r="240" s="148" customFormat="1" ht="22.5" spans="1:7">
      <c r="A240" s="162" t="s">
        <v>257</v>
      </c>
      <c r="B240" s="220" t="s">
        <v>248</v>
      </c>
      <c r="C240" s="220" t="s">
        <v>360</v>
      </c>
      <c r="D240" s="294" t="s">
        <v>366</v>
      </c>
      <c r="E240" s="220">
        <v>242</v>
      </c>
      <c r="F240" s="296">
        <f>'Пр9 ведм 25-26'!G727</f>
        <v>480</v>
      </c>
      <c r="G240" s="296">
        <f>'Пр9 ведм 25-26'!H727</f>
        <v>480</v>
      </c>
    </row>
    <row r="241" s="148" customFormat="1" ht="12.75" spans="1:7">
      <c r="A241" s="228" t="s">
        <v>258</v>
      </c>
      <c r="B241" s="220" t="s">
        <v>248</v>
      </c>
      <c r="C241" s="220" t="s">
        <v>360</v>
      </c>
      <c r="D241" s="294" t="s">
        <v>366</v>
      </c>
      <c r="E241" s="220" t="s">
        <v>259</v>
      </c>
      <c r="F241" s="296">
        <f>'Пр9 ведм 25-26'!G728</f>
        <v>295</v>
      </c>
      <c r="G241" s="296">
        <f>'Пр9 ведм 25-26'!H728</f>
        <v>295</v>
      </c>
    </row>
    <row r="242" s="148" customFormat="1" ht="12.75" spans="1:7">
      <c r="A242" s="162" t="s">
        <v>255</v>
      </c>
      <c r="B242" s="220" t="s">
        <v>248</v>
      </c>
      <c r="C242" s="220" t="s">
        <v>360</v>
      </c>
      <c r="D242" s="294" t="s">
        <v>366</v>
      </c>
      <c r="E242" s="220">
        <v>300</v>
      </c>
      <c r="F242" s="296">
        <f>F243</f>
        <v>60</v>
      </c>
      <c r="G242" s="296">
        <f>G243</f>
        <v>60</v>
      </c>
    </row>
    <row r="243" s="148" customFormat="1" ht="12.75" spans="1:7">
      <c r="A243" s="228" t="s">
        <v>367</v>
      </c>
      <c r="B243" s="220" t="s">
        <v>248</v>
      </c>
      <c r="C243" s="220" t="s">
        <v>360</v>
      </c>
      <c r="D243" s="294" t="s">
        <v>366</v>
      </c>
      <c r="E243" s="220">
        <v>350</v>
      </c>
      <c r="F243" s="296">
        <f>'Пр9 ведм 25-26'!G730</f>
        <v>60</v>
      </c>
      <c r="G243" s="296">
        <f>'Пр9 ведм 25-26'!H730</f>
        <v>60</v>
      </c>
    </row>
    <row r="244" s="148" customFormat="1" ht="12.75" spans="1:7">
      <c r="A244" s="228" t="s">
        <v>313</v>
      </c>
      <c r="B244" s="220" t="s">
        <v>248</v>
      </c>
      <c r="C244" s="220" t="s">
        <v>360</v>
      </c>
      <c r="D244" s="219" t="s">
        <v>314</v>
      </c>
      <c r="E244" s="220"/>
      <c r="F244" s="296">
        <f t="shared" ref="F244:G246" si="62">F245</f>
        <v>0</v>
      </c>
      <c r="G244" s="296">
        <f t="shared" si="62"/>
        <v>0</v>
      </c>
    </row>
    <row r="245" s="148" customFormat="1" ht="12.75" spans="1:7">
      <c r="A245" s="162" t="s">
        <v>255</v>
      </c>
      <c r="B245" s="220" t="s">
        <v>248</v>
      </c>
      <c r="C245" s="220" t="s">
        <v>360</v>
      </c>
      <c r="D245" s="219" t="s">
        <v>314</v>
      </c>
      <c r="E245" s="220">
        <v>300</v>
      </c>
      <c r="F245" s="296">
        <f t="shared" si="62"/>
        <v>0</v>
      </c>
      <c r="G245" s="296">
        <f t="shared" si="62"/>
        <v>0</v>
      </c>
    </row>
    <row r="246" s="148" customFormat="1" ht="22.5" spans="1:7">
      <c r="A246" s="162" t="s">
        <v>256</v>
      </c>
      <c r="B246" s="220" t="s">
        <v>248</v>
      </c>
      <c r="C246" s="220" t="s">
        <v>360</v>
      </c>
      <c r="D246" s="219" t="s">
        <v>314</v>
      </c>
      <c r="E246" s="220">
        <v>320</v>
      </c>
      <c r="F246" s="296">
        <f t="shared" si="62"/>
        <v>0</v>
      </c>
      <c r="G246" s="296">
        <f t="shared" si="62"/>
        <v>0</v>
      </c>
    </row>
    <row r="247" s="148" customFormat="1" ht="12.75" spans="1:7">
      <c r="A247" s="228" t="s">
        <v>258</v>
      </c>
      <c r="B247" s="220" t="s">
        <v>248</v>
      </c>
      <c r="C247" s="220" t="s">
        <v>360</v>
      </c>
      <c r="D247" s="219" t="s">
        <v>314</v>
      </c>
      <c r="E247" s="220">
        <v>321</v>
      </c>
      <c r="F247" s="296">
        <f>'Пр9 ведм 25-26'!G734</f>
        <v>0</v>
      </c>
      <c r="G247" s="296">
        <f>'Пр9 ведм 25-26'!H734</f>
        <v>0</v>
      </c>
    </row>
    <row r="248" s="148" customFormat="1" ht="12.75" spans="1:7">
      <c r="A248" s="207" t="s">
        <v>368</v>
      </c>
      <c r="B248" s="231" t="s">
        <v>267</v>
      </c>
      <c r="C248" s="214" t="s">
        <v>224</v>
      </c>
      <c r="D248" s="214" t="s">
        <v>225</v>
      </c>
      <c r="E248" s="231" t="s">
        <v>226</v>
      </c>
      <c r="F248" s="290">
        <f>F249+F284+F298</f>
        <v>27712.779</v>
      </c>
      <c r="G248" s="290">
        <f>G249+G284+G298</f>
        <v>28176.779</v>
      </c>
    </row>
    <row r="249" s="148" customFormat="1" ht="12.75" spans="1:7">
      <c r="A249" s="207" t="s">
        <v>369</v>
      </c>
      <c r="B249" s="231" t="s">
        <v>267</v>
      </c>
      <c r="C249" s="214" t="s">
        <v>286</v>
      </c>
      <c r="D249" s="214" t="s">
        <v>225</v>
      </c>
      <c r="E249" s="231" t="s">
        <v>226</v>
      </c>
      <c r="F249" s="290">
        <f>F250+F254+F279</f>
        <v>6277.779</v>
      </c>
      <c r="G249" s="290">
        <f>G250+G254+G279</f>
        <v>6277.779</v>
      </c>
    </row>
    <row r="250" s="148" customFormat="1" ht="31.5" spans="1:7">
      <c r="A250" s="207" t="s">
        <v>370</v>
      </c>
      <c r="B250" s="219" t="s">
        <v>267</v>
      </c>
      <c r="C250" s="219" t="s">
        <v>286</v>
      </c>
      <c r="D250" s="219" t="s">
        <v>371</v>
      </c>
      <c r="E250" s="220"/>
      <c r="F250" s="296">
        <f t="shared" ref="F250:G252" si="63">F251</f>
        <v>444</v>
      </c>
      <c r="G250" s="296">
        <f t="shared" si="63"/>
        <v>444</v>
      </c>
    </row>
    <row r="251" s="148" customFormat="1" ht="12.75" spans="1:7">
      <c r="A251" s="162" t="s">
        <v>255</v>
      </c>
      <c r="B251" s="219" t="s">
        <v>267</v>
      </c>
      <c r="C251" s="219" t="s">
        <v>286</v>
      </c>
      <c r="D251" s="219" t="s">
        <v>371</v>
      </c>
      <c r="E251" s="220" t="s">
        <v>279</v>
      </c>
      <c r="F251" s="296">
        <f t="shared" si="63"/>
        <v>444</v>
      </c>
      <c r="G251" s="296">
        <f t="shared" si="63"/>
        <v>444</v>
      </c>
    </row>
    <row r="252" s="148" customFormat="1" ht="22.5" spans="1:7">
      <c r="A252" s="162" t="s">
        <v>256</v>
      </c>
      <c r="B252" s="219" t="s">
        <v>267</v>
      </c>
      <c r="C252" s="219" t="s">
        <v>286</v>
      </c>
      <c r="D252" s="219" t="s">
        <v>371</v>
      </c>
      <c r="E252" s="220" t="s">
        <v>280</v>
      </c>
      <c r="F252" s="296">
        <f t="shared" si="63"/>
        <v>444</v>
      </c>
      <c r="G252" s="296">
        <f t="shared" si="63"/>
        <v>444</v>
      </c>
    </row>
    <row r="253" s="148" customFormat="1" ht="12.75" spans="1:7">
      <c r="A253" s="228" t="s">
        <v>258</v>
      </c>
      <c r="B253" s="219" t="s">
        <v>267</v>
      </c>
      <c r="C253" s="219" t="s">
        <v>286</v>
      </c>
      <c r="D253" s="219" t="s">
        <v>371</v>
      </c>
      <c r="E253" s="220" t="s">
        <v>259</v>
      </c>
      <c r="F253" s="296">
        <f>'Пр9 ведм 25-26'!G463</f>
        <v>444</v>
      </c>
      <c r="G253" s="296">
        <f>'Пр9 ведм 25-26'!H463</f>
        <v>444</v>
      </c>
    </row>
    <row r="254" s="148" customFormat="1" ht="12.75" spans="1:7">
      <c r="A254" s="162" t="s">
        <v>372</v>
      </c>
      <c r="B254" s="220" t="s">
        <v>267</v>
      </c>
      <c r="C254" s="219" t="s">
        <v>286</v>
      </c>
      <c r="D254" s="219" t="s">
        <v>373</v>
      </c>
      <c r="E254" s="220" t="s">
        <v>226</v>
      </c>
      <c r="F254" s="296">
        <f>F255+F274</f>
        <v>5833.779</v>
      </c>
      <c r="G254" s="296">
        <f>G255+G274</f>
        <v>5833.779</v>
      </c>
    </row>
    <row r="255" s="148" customFormat="1" ht="22.5" spans="1:7">
      <c r="A255" s="162" t="s">
        <v>374</v>
      </c>
      <c r="B255" s="220" t="s">
        <v>267</v>
      </c>
      <c r="C255" s="219" t="s">
        <v>286</v>
      </c>
      <c r="D255" s="219" t="s">
        <v>375</v>
      </c>
      <c r="E255" s="220" t="s">
        <v>226</v>
      </c>
      <c r="F255" s="296">
        <f>F256+F260+F263+F267</f>
        <v>5833.779</v>
      </c>
      <c r="G255" s="296">
        <f>G256+G260+G263+G267</f>
        <v>5833.779</v>
      </c>
    </row>
    <row r="256" s="148" customFormat="1" ht="33.75" spans="1:7">
      <c r="A256" s="162" t="s">
        <v>233</v>
      </c>
      <c r="B256" s="220" t="s">
        <v>267</v>
      </c>
      <c r="C256" s="219" t="s">
        <v>286</v>
      </c>
      <c r="D256" s="219" t="s">
        <v>376</v>
      </c>
      <c r="E256" s="220" t="s">
        <v>234</v>
      </c>
      <c r="F256" s="296">
        <f t="shared" ref="F256:G256" si="64">F257</f>
        <v>5299</v>
      </c>
      <c r="G256" s="296">
        <f t="shared" si="64"/>
        <v>5299</v>
      </c>
    </row>
    <row r="257" s="148" customFormat="1" ht="12.75" spans="1:7">
      <c r="A257" s="162" t="s">
        <v>235</v>
      </c>
      <c r="B257" s="220" t="s">
        <v>267</v>
      </c>
      <c r="C257" s="219" t="s">
        <v>286</v>
      </c>
      <c r="D257" s="219" t="s">
        <v>376</v>
      </c>
      <c r="E257" s="220" t="s">
        <v>236</v>
      </c>
      <c r="F257" s="296">
        <f t="shared" ref="F257:G257" si="65">F258+F259</f>
        <v>5299</v>
      </c>
      <c r="G257" s="296">
        <f t="shared" si="65"/>
        <v>5299</v>
      </c>
    </row>
    <row r="258" s="148" customFormat="1" ht="12.75" spans="1:7">
      <c r="A258" s="170" t="s">
        <v>237</v>
      </c>
      <c r="B258" s="220" t="s">
        <v>267</v>
      </c>
      <c r="C258" s="219" t="s">
        <v>286</v>
      </c>
      <c r="D258" s="219" t="s">
        <v>376</v>
      </c>
      <c r="E258" s="220">
        <v>121</v>
      </c>
      <c r="F258" s="296">
        <f>'Пр9 ведм 25-26'!G468</f>
        <v>4070</v>
      </c>
      <c r="G258" s="296">
        <f>'Пр9 ведм 25-26'!H468</f>
        <v>4070</v>
      </c>
    </row>
    <row r="259" s="148" customFormat="1" ht="22.5" spans="1:7">
      <c r="A259" s="170" t="s">
        <v>239</v>
      </c>
      <c r="B259" s="220" t="s">
        <v>267</v>
      </c>
      <c r="C259" s="219" t="s">
        <v>286</v>
      </c>
      <c r="D259" s="219" t="s">
        <v>376</v>
      </c>
      <c r="E259" s="220">
        <v>129</v>
      </c>
      <c r="F259" s="296">
        <f>'Пр9 ведм 25-26'!G469</f>
        <v>1229</v>
      </c>
      <c r="G259" s="296">
        <f>'Пр9 ведм 25-26'!H469</f>
        <v>1229</v>
      </c>
    </row>
    <row r="260" s="148" customFormat="1" ht="33.75" spans="1:7">
      <c r="A260" s="162" t="s">
        <v>233</v>
      </c>
      <c r="B260" s="220" t="s">
        <v>267</v>
      </c>
      <c r="C260" s="219" t="s">
        <v>286</v>
      </c>
      <c r="D260" s="219" t="s">
        <v>377</v>
      </c>
      <c r="E260" s="220">
        <v>100</v>
      </c>
      <c r="F260" s="296">
        <f t="shared" ref="F260:G261" si="66">F261</f>
        <v>13</v>
      </c>
      <c r="G260" s="296">
        <f t="shared" si="66"/>
        <v>13</v>
      </c>
    </row>
    <row r="261" s="148" customFormat="1" ht="12.75" spans="1:7">
      <c r="A261" s="162" t="s">
        <v>235</v>
      </c>
      <c r="B261" s="220" t="s">
        <v>267</v>
      </c>
      <c r="C261" s="219" t="s">
        <v>286</v>
      </c>
      <c r="D261" s="219" t="s">
        <v>377</v>
      </c>
      <c r="E261" s="220">
        <v>120</v>
      </c>
      <c r="F261" s="296">
        <f t="shared" si="66"/>
        <v>13</v>
      </c>
      <c r="G261" s="296">
        <f t="shared" si="66"/>
        <v>13</v>
      </c>
    </row>
    <row r="262" s="148" customFormat="1" ht="22.5" spans="1:7">
      <c r="A262" s="170" t="s">
        <v>253</v>
      </c>
      <c r="B262" s="220" t="s">
        <v>267</v>
      </c>
      <c r="C262" s="219" t="s">
        <v>286</v>
      </c>
      <c r="D262" s="219" t="s">
        <v>377</v>
      </c>
      <c r="E262" s="220">
        <v>122</v>
      </c>
      <c r="F262" s="296">
        <f>'Пр9 ведм 25-26'!G472</f>
        <v>13</v>
      </c>
      <c r="G262" s="296">
        <f>'Пр9 ведм 25-26'!H472</f>
        <v>13</v>
      </c>
    </row>
    <row r="263" s="148" customFormat="1" ht="12.75" spans="1:7">
      <c r="A263" s="162" t="s">
        <v>255</v>
      </c>
      <c r="B263" s="220" t="s">
        <v>267</v>
      </c>
      <c r="C263" s="219" t="s">
        <v>286</v>
      </c>
      <c r="D263" s="219" t="s">
        <v>377</v>
      </c>
      <c r="E263" s="220" t="s">
        <v>279</v>
      </c>
      <c r="F263" s="296">
        <f t="shared" ref="F263:G263" si="67">F264</f>
        <v>509</v>
      </c>
      <c r="G263" s="296">
        <f t="shared" si="67"/>
        <v>509</v>
      </c>
    </row>
    <row r="264" s="148" customFormat="1" ht="22.5" spans="1:7">
      <c r="A264" s="162" t="s">
        <v>256</v>
      </c>
      <c r="B264" s="220" t="s">
        <v>267</v>
      </c>
      <c r="C264" s="219" t="s">
        <v>286</v>
      </c>
      <c r="D264" s="219" t="s">
        <v>377</v>
      </c>
      <c r="E264" s="220" t="s">
        <v>280</v>
      </c>
      <c r="F264" s="296">
        <f t="shared" ref="F264:G264" si="68">F266+F265</f>
        <v>509</v>
      </c>
      <c r="G264" s="296">
        <f t="shared" si="68"/>
        <v>509</v>
      </c>
    </row>
    <row r="265" s="148" customFormat="1" ht="22.5" spans="1:7">
      <c r="A265" s="228" t="s">
        <v>257</v>
      </c>
      <c r="B265" s="220" t="s">
        <v>267</v>
      </c>
      <c r="C265" s="219" t="s">
        <v>286</v>
      </c>
      <c r="D265" s="219" t="s">
        <v>377</v>
      </c>
      <c r="E265" s="220">
        <v>242</v>
      </c>
      <c r="F265" s="296">
        <f>'Пр9 ведм 25-26'!G475</f>
        <v>79</v>
      </c>
      <c r="G265" s="296">
        <f>'Пр9 ведм 25-26'!H475</f>
        <v>79</v>
      </c>
    </row>
    <row r="266" s="148" customFormat="1" ht="12.75" spans="1:7">
      <c r="A266" s="228" t="s">
        <v>258</v>
      </c>
      <c r="B266" s="220" t="s">
        <v>267</v>
      </c>
      <c r="C266" s="219" t="s">
        <v>286</v>
      </c>
      <c r="D266" s="219" t="s">
        <v>377</v>
      </c>
      <c r="E266" s="220" t="s">
        <v>259</v>
      </c>
      <c r="F266" s="296">
        <f>'Пр9 ведм 25-26'!G476</f>
        <v>430</v>
      </c>
      <c r="G266" s="296">
        <f>'Пр9 ведм 25-26'!H476</f>
        <v>430</v>
      </c>
    </row>
    <row r="267" s="148" customFormat="1" ht="12.75" spans="1:7">
      <c r="A267" s="228" t="s">
        <v>260</v>
      </c>
      <c r="B267" s="220" t="s">
        <v>267</v>
      </c>
      <c r="C267" s="219" t="s">
        <v>286</v>
      </c>
      <c r="D267" s="219" t="s">
        <v>377</v>
      </c>
      <c r="E267" s="220" t="s">
        <v>261</v>
      </c>
      <c r="F267" s="296">
        <f>F268+F270</f>
        <v>12.779</v>
      </c>
      <c r="G267" s="296">
        <f>G268+G270</f>
        <v>12.779</v>
      </c>
    </row>
    <row r="268" s="148" customFormat="1" ht="12.75" spans="1:7">
      <c r="A268" s="228" t="s">
        <v>378</v>
      </c>
      <c r="B268" s="220" t="s">
        <v>267</v>
      </c>
      <c r="C268" s="219" t="s">
        <v>286</v>
      </c>
      <c r="D268" s="219" t="s">
        <v>377</v>
      </c>
      <c r="E268" s="220">
        <v>830</v>
      </c>
      <c r="F268" s="296">
        <f>F269</f>
        <v>0</v>
      </c>
      <c r="G268" s="296">
        <f>G269</f>
        <v>0</v>
      </c>
    </row>
    <row r="269" s="148" customFormat="1" ht="22.5" spans="1:7">
      <c r="A269" s="228" t="s">
        <v>379</v>
      </c>
      <c r="B269" s="220" t="s">
        <v>267</v>
      </c>
      <c r="C269" s="219" t="s">
        <v>286</v>
      </c>
      <c r="D269" s="219" t="s">
        <v>377</v>
      </c>
      <c r="E269" s="220">
        <v>831</v>
      </c>
      <c r="F269" s="296">
        <f>'Пр9 ведм 25-26'!G479</f>
        <v>0</v>
      </c>
      <c r="G269" s="296">
        <f>'Пр9 ведм 25-26'!H479</f>
        <v>0</v>
      </c>
    </row>
    <row r="270" s="148" customFormat="1" ht="12.75" spans="1:7">
      <c r="A270" s="228" t="s">
        <v>262</v>
      </c>
      <c r="B270" s="220" t="s">
        <v>267</v>
      </c>
      <c r="C270" s="219" t="s">
        <v>286</v>
      </c>
      <c r="D270" s="219" t="s">
        <v>377</v>
      </c>
      <c r="E270" s="220" t="s">
        <v>263</v>
      </c>
      <c r="F270" s="296">
        <f>F272+F271+F273</f>
        <v>12.779</v>
      </c>
      <c r="G270" s="296">
        <f>G272+G271+G273</f>
        <v>12.779</v>
      </c>
    </row>
    <row r="271" s="148" customFormat="1" ht="12.75" spans="1:7">
      <c r="A271" s="230" t="s">
        <v>282</v>
      </c>
      <c r="B271" s="220" t="s">
        <v>267</v>
      </c>
      <c r="C271" s="219" t="s">
        <v>286</v>
      </c>
      <c r="D271" s="219" t="s">
        <v>377</v>
      </c>
      <c r="E271" s="220">
        <v>851</v>
      </c>
      <c r="F271" s="296">
        <f>'Пр9 ведм 25-26'!G481</f>
        <v>0</v>
      </c>
      <c r="G271" s="296">
        <f>'Пр9 ведм 25-26'!H481</f>
        <v>0</v>
      </c>
    </row>
    <row r="272" s="148" customFormat="1" ht="12.75" spans="1:7">
      <c r="A272" s="228" t="s">
        <v>264</v>
      </c>
      <c r="B272" s="220" t="s">
        <v>267</v>
      </c>
      <c r="C272" s="219" t="s">
        <v>286</v>
      </c>
      <c r="D272" s="219" t="s">
        <v>377</v>
      </c>
      <c r="E272" s="220" t="s">
        <v>300</v>
      </c>
      <c r="F272" s="296">
        <f>'Пр9 ведм 25-26'!G482</f>
        <v>4.779</v>
      </c>
      <c r="G272" s="296">
        <f>'Пр9 ведм 25-26'!H482</f>
        <v>4.779</v>
      </c>
    </row>
    <row r="273" s="148" customFormat="1" ht="12.75" spans="1:7">
      <c r="A273" s="228" t="s">
        <v>265</v>
      </c>
      <c r="B273" s="220" t="s">
        <v>267</v>
      </c>
      <c r="C273" s="219" t="s">
        <v>286</v>
      </c>
      <c r="D273" s="219" t="s">
        <v>377</v>
      </c>
      <c r="E273" s="220">
        <v>853</v>
      </c>
      <c r="F273" s="296">
        <f>'Пр9 ведм 25-26'!G483</f>
        <v>8</v>
      </c>
      <c r="G273" s="296">
        <f>'Пр9 ведм 25-26'!H483</f>
        <v>8</v>
      </c>
    </row>
    <row r="274" s="148" customFormat="1" ht="33.75" spans="1:7">
      <c r="A274" s="170" t="s">
        <v>245</v>
      </c>
      <c r="B274" s="220" t="s">
        <v>267</v>
      </c>
      <c r="C274" s="219" t="s">
        <v>286</v>
      </c>
      <c r="D274" s="219" t="s">
        <v>380</v>
      </c>
      <c r="E274" s="220"/>
      <c r="F274" s="296">
        <f>F275</f>
        <v>0</v>
      </c>
      <c r="G274" s="296">
        <f>G275</f>
        <v>0</v>
      </c>
    </row>
    <row r="275" s="148" customFormat="1" ht="33.75" spans="1:7">
      <c r="A275" s="162" t="s">
        <v>233</v>
      </c>
      <c r="B275" s="220" t="s">
        <v>267</v>
      </c>
      <c r="C275" s="219" t="s">
        <v>286</v>
      </c>
      <c r="D275" s="219" t="s">
        <v>380</v>
      </c>
      <c r="E275" s="220">
        <v>100</v>
      </c>
      <c r="F275" s="296">
        <f>F276</f>
        <v>0</v>
      </c>
      <c r="G275" s="296">
        <f>G276</f>
        <v>0</v>
      </c>
    </row>
    <row r="276" s="148" customFormat="1" ht="12.75" spans="1:7">
      <c r="A276" s="162" t="s">
        <v>235</v>
      </c>
      <c r="B276" s="220" t="s">
        <v>267</v>
      </c>
      <c r="C276" s="219" t="s">
        <v>286</v>
      </c>
      <c r="D276" s="219" t="s">
        <v>380</v>
      </c>
      <c r="E276" s="220">
        <v>120</v>
      </c>
      <c r="F276" s="296">
        <f>F277+F278</f>
        <v>0</v>
      </c>
      <c r="G276" s="296">
        <f>G277+G278</f>
        <v>0</v>
      </c>
    </row>
    <row r="277" s="148" customFormat="1" ht="12.75" spans="1:7">
      <c r="A277" s="170" t="s">
        <v>237</v>
      </c>
      <c r="B277" s="220" t="s">
        <v>267</v>
      </c>
      <c r="C277" s="219" t="s">
        <v>286</v>
      </c>
      <c r="D277" s="219" t="s">
        <v>380</v>
      </c>
      <c r="E277" s="220">
        <v>121</v>
      </c>
      <c r="F277" s="296">
        <f>'Пр9 ведм 25-26'!G487</f>
        <v>0</v>
      </c>
      <c r="G277" s="296">
        <f>'Пр9 ведм 25-26'!H487</f>
        <v>0</v>
      </c>
    </row>
    <row r="278" s="148" customFormat="1" ht="22.5" spans="1:7">
      <c r="A278" s="170" t="s">
        <v>239</v>
      </c>
      <c r="B278" s="220" t="s">
        <v>267</v>
      </c>
      <c r="C278" s="219" t="s">
        <v>286</v>
      </c>
      <c r="D278" s="219" t="s">
        <v>380</v>
      </c>
      <c r="E278" s="220">
        <v>129</v>
      </c>
      <c r="F278" s="296">
        <f>'Пр9 ведм 25-26'!G488</f>
        <v>0</v>
      </c>
      <c r="G278" s="296">
        <f>'Пр9 ведм 25-26'!H488</f>
        <v>0</v>
      </c>
    </row>
    <row r="279" s="148" customFormat="1" ht="21" spans="1:7">
      <c r="A279" s="207" t="s">
        <v>381</v>
      </c>
      <c r="B279" s="231" t="s">
        <v>267</v>
      </c>
      <c r="C279" s="214" t="s">
        <v>286</v>
      </c>
      <c r="D279" s="214" t="s">
        <v>382</v>
      </c>
      <c r="E279" s="231"/>
      <c r="F279" s="290">
        <f>F280</f>
        <v>0</v>
      </c>
      <c r="G279" s="290">
        <f>G280</f>
        <v>0</v>
      </c>
    </row>
    <row r="280" s="148" customFormat="1" ht="22.5" spans="1:7">
      <c r="A280" s="170" t="s">
        <v>383</v>
      </c>
      <c r="B280" s="220" t="s">
        <v>267</v>
      </c>
      <c r="C280" s="219" t="s">
        <v>286</v>
      </c>
      <c r="D280" s="219" t="s">
        <v>384</v>
      </c>
      <c r="E280" s="231"/>
      <c r="F280" s="296">
        <f t="shared" ref="F280:G282" si="69">F281</f>
        <v>0</v>
      </c>
      <c r="G280" s="296">
        <f t="shared" si="69"/>
        <v>0</v>
      </c>
    </row>
    <row r="281" s="148" customFormat="1" ht="12.75" spans="1:7">
      <c r="A281" s="162" t="s">
        <v>255</v>
      </c>
      <c r="B281" s="220" t="s">
        <v>267</v>
      </c>
      <c r="C281" s="219" t="s">
        <v>286</v>
      </c>
      <c r="D281" s="219" t="s">
        <v>384</v>
      </c>
      <c r="E281" s="220">
        <v>200</v>
      </c>
      <c r="F281" s="296">
        <f t="shared" si="69"/>
        <v>0</v>
      </c>
      <c r="G281" s="296">
        <f t="shared" si="69"/>
        <v>0</v>
      </c>
    </row>
    <row r="282" s="148" customFormat="1" ht="22.5" spans="1:7">
      <c r="A282" s="162" t="s">
        <v>256</v>
      </c>
      <c r="B282" s="220" t="s">
        <v>267</v>
      </c>
      <c r="C282" s="219" t="s">
        <v>286</v>
      </c>
      <c r="D282" s="219" t="s">
        <v>384</v>
      </c>
      <c r="E282" s="220">
        <v>240</v>
      </c>
      <c r="F282" s="296">
        <f t="shared" si="69"/>
        <v>0</v>
      </c>
      <c r="G282" s="296">
        <f t="shared" si="69"/>
        <v>0</v>
      </c>
    </row>
    <row r="283" s="148" customFormat="1" ht="12.75" spans="1:7">
      <c r="A283" s="228" t="s">
        <v>258</v>
      </c>
      <c r="B283" s="220" t="s">
        <v>267</v>
      </c>
      <c r="C283" s="219" t="s">
        <v>286</v>
      </c>
      <c r="D283" s="219" t="s">
        <v>384</v>
      </c>
      <c r="E283" s="220">
        <v>244</v>
      </c>
      <c r="F283" s="296">
        <f>'Пр9 ведм 25-26'!G741</f>
        <v>0</v>
      </c>
      <c r="G283" s="296">
        <f>'Пр9 ведм 25-26'!H741</f>
        <v>0</v>
      </c>
    </row>
    <row r="284" s="148" customFormat="1" ht="12.75" spans="1:7">
      <c r="A284" s="221" t="s">
        <v>385</v>
      </c>
      <c r="B284" s="214" t="s">
        <v>267</v>
      </c>
      <c r="C284" s="214" t="s">
        <v>348</v>
      </c>
      <c r="D284" s="214"/>
      <c r="E284" s="231"/>
      <c r="F284" s="290">
        <f>F285+F294</f>
        <v>11418</v>
      </c>
      <c r="G284" s="290">
        <f>G285+G294</f>
        <v>11882</v>
      </c>
    </row>
    <row r="285" s="148" customFormat="1" ht="31.5" spans="1:7">
      <c r="A285" s="207" t="s">
        <v>386</v>
      </c>
      <c r="B285" s="214" t="s">
        <v>267</v>
      </c>
      <c r="C285" s="214" t="s">
        <v>348</v>
      </c>
      <c r="D285" s="214" t="s">
        <v>387</v>
      </c>
      <c r="E285" s="231"/>
      <c r="F285" s="290">
        <f>F286+F290</f>
        <v>11418</v>
      </c>
      <c r="G285" s="290">
        <f>G286+G290</f>
        <v>11882</v>
      </c>
    </row>
    <row r="286" s="148" customFormat="1" ht="101.25" spans="1:7">
      <c r="A286" s="170" t="s">
        <v>388</v>
      </c>
      <c r="B286" s="219" t="s">
        <v>267</v>
      </c>
      <c r="C286" s="219" t="s">
        <v>348</v>
      </c>
      <c r="D286" s="219" t="s">
        <v>389</v>
      </c>
      <c r="E286" s="220"/>
      <c r="F286" s="296">
        <f t="shared" ref="F286:G288" si="70">F287</f>
        <v>2677</v>
      </c>
      <c r="G286" s="296">
        <f t="shared" si="70"/>
        <v>2677</v>
      </c>
    </row>
    <row r="287" s="148" customFormat="1" ht="12.75" spans="1:7">
      <c r="A287" s="162" t="s">
        <v>255</v>
      </c>
      <c r="B287" s="219" t="s">
        <v>267</v>
      </c>
      <c r="C287" s="219" t="s">
        <v>348</v>
      </c>
      <c r="D287" s="219" t="s">
        <v>389</v>
      </c>
      <c r="E287" s="220" t="s">
        <v>279</v>
      </c>
      <c r="F287" s="296">
        <f t="shared" si="70"/>
        <v>2677</v>
      </c>
      <c r="G287" s="296">
        <f t="shared" si="70"/>
        <v>2677</v>
      </c>
    </row>
    <row r="288" s="148" customFormat="1" ht="22.5" spans="1:7">
      <c r="A288" s="162" t="s">
        <v>256</v>
      </c>
      <c r="B288" s="219" t="s">
        <v>267</v>
      </c>
      <c r="C288" s="219" t="s">
        <v>348</v>
      </c>
      <c r="D288" s="219" t="s">
        <v>389</v>
      </c>
      <c r="E288" s="220" t="s">
        <v>280</v>
      </c>
      <c r="F288" s="296">
        <f t="shared" si="70"/>
        <v>2677</v>
      </c>
      <c r="G288" s="296">
        <f t="shared" si="70"/>
        <v>2677</v>
      </c>
    </row>
    <row r="289" s="148" customFormat="1" ht="12.75" spans="1:7">
      <c r="A289" s="228" t="s">
        <v>258</v>
      </c>
      <c r="B289" s="219" t="s">
        <v>267</v>
      </c>
      <c r="C289" s="219" t="s">
        <v>348</v>
      </c>
      <c r="D289" s="219" t="s">
        <v>389</v>
      </c>
      <c r="E289" s="220" t="s">
        <v>259</v>
      </c>
      <c r="F289" s="296">
        <f>'Пр9 ведм 25-26'!G747</f>
        <v>2677</v>
      </c>
      <c r="G289" s="296">
        <f>'Пр9 ведм 25-26'!H747</f>
        <v>2677</v>
      </c>
    </row>
    <row r="290" s="148" customFormat="1" ht="101.25" spans="1:7">
      <c r="A290" s="170" t="s">
        <v>390</v>
      </c>
      <c r="B290" s="219" t="s">
        <v>267</v>
      </c>
      <c r="C290" s="219" t="s">
        <v>348</v>
      </c>
      <c r="D290" s="219" t="s">
        <v>391</v>
      </c>
      <c r="E290" s="220"/>
      <c r="F290" s="296">
        <f t="shared" ref="F290:G292" si="71">F291</f>
        <v>8741</v>
      </c>
      <c r="G290" s="296">
        <f t="shared" si="71"/>
        <v>9205</v>
      </c>
    </row>
    <row r="291" s="148" customFormat="1" ht="12.75" spans="1:7">
      <c r="A291" s="162" t="s">
        <v>255</v>
      </c>
      <c r="B291" s="219" t="s">
        <v>267</v>
      </c>
      <c r="C291" s="219" t="s">
        <v>348</v>
      </c>
      <c r="D291" s="219" t="s">
        <v>391</v>
      </c>
      <c r="E291" s="220" t="s">
        <v>279</v>
      </c>
      <c r="F291" s="296">
        <f t="shared" si="71"/>
        <v>8741</v>
      </c>
      <c r="G291" s="296">
        <f t="shared" si="71"/>
        <v>9205</v>
      </c>
    </row>
    <row r="292" s="148" customFormat="1" ht="22.5" spans="1:7">
      <c r="A292" s="162" t="s">
        <v>256</v>
      </c>
      <c r="B292" s="219" t="s">
        <v>267</v>
      </c>
      <c r="C292" s="219" t="s">
        <v>348</v>
      </c>
      <c r="D292" s="219" t="s">
        <v>391</v>
      </c>
      <c r="E292" s="220" t="s">
        <v>280</v>
      </c>
      <c r="F292" s="296">
        <f t="shared" si="71"/>
        <v>8741</v>
      </c>
      <c r="G292" s="296">
        <f t="shared" si="71"/>
        <v>9205</v>
      </c>
    </row>
    <row r="293" s="148" customFormat="1" ht="12.75" spans="1:7">
      <c r="A293" s="228" t="s">
        <v>258</v>
      </c>
      <c r="B293" s="219" t="s">
        <v>267</v>
      </c>
      <c r="C293" s="219" t="s">
        <v>348</v>
      </c>
      <c r="D293" s="219" t="s">
        <v>391</v>
      </c>
      <c r="E293" s="220" t="s">
        <v>259</v>
      </c>
      <c r="F293" s="296">
        <f>'Пр9 ведм 25-26'!G751</f>
        <v>8741</v>
      </c>
      <c r="G293" s="296">
        <f>'Пр9 ведм 25-26'!H751</f>
        <v>9205</v>
      </c>
    </row>
    <row r="294" s="148" customFormat="1" ht="33.75" spans="1:7">
      <c r="A294" s="228" t="s">
        <v>392</v>
      </c>
      <c r="B294" s="219" t="s">
        <v>267</v>
      </c>
      <c r="C294" s="219" t="s">
        <v>348</v>
      </c>
      <c r="D294" s="219" t="s">
        <v>393</v>
      </c>
      <c r="E294" s="220"/>
      <c r="F294" s="296">
        <f t="shared" ref="F294:G296" si="72">F295</f>
        <v>0</v>
      </c>
      <c r="G294" s="296">
        <f t="shared" si="72"/>
        <v>0</v>
      </c>
    </row>
    <row r="295" s="148" customFormat="1" ht="12.75" spans="1:7">
      <c r="A295" s="228" t="s">
        <v>255</v>
      </c>
      <c r="B295" s="219" t="s">
        <v>267</v>
      </c>
      <c r="C295" s="219" t="s">
        <v>348</v>
      </c>
      <c r="D295" s="219" t="s">
        <v>393</v>
      </c>
      <c r="E295" s="220" t="s">
        <v>279</v>
      </c>
      <c r="F295" s="296">
        <f t="shared" si="72"/>
        <v>0</v>
      </c>
      <c r="G295" s="296">
        <f t="shared" si="72"/>
        <v>0</v>
      </c>
    </row>
    <row r="296" s="148" customFormat="1" ht="22.5" spans="1:7">
      <c r="A296" s="228" t="s">
        <v>256</v>
      </c>
      <c r="B296" s="219" t="s">
        <v>267</v>
      </c>
      <c r="C296" s="219" t="s">
        <v>348</v>
      </c>
      <c r="D296" s="219" t="s">
        <v>393</v>
      </c>
      <c r="E296" s="220" t="s">
        <v>280</v>
      </c>
      <c r="F296" s="296">
        <f t="shared" si="72"/>
        <v>0</v>
      </c>
      <c r="G296" s="296">
        <f t="shared" si="72"/>
        <v>0</v>
      </c>
    </row>
    <row r="297" s="148" customFormat="1" ht="12.75" spans="1:7">
      <c r="A297" s="228" t="s">
        <v>258</v>
      </c>
      <c r="B297" s="219" t="s">
        <v>267</v>
      </c>
      <c r="C297" s="219" t="s">
        <v>348</v>
      </c>
      <c r="D297" s="219" t="s">
        <v>393</v>
      </c>
      <c r="E297" s="220" t="s">
        <v>259</v>
      </c>
      <c r="F297" s="296">
        <f>'Пр9 ведм 25-26'!G755</f>
        <v>0</v>
      </c>
      <c r="G297" s="296">
        <f>'Пр9 ведм 25-26'!H755</f>
        <v>0</v>
      </c>
    </row>
    <row r="298" s="148" customFormat="1" ht="12.75" spans="1:7">
      <c r="A298" s="207" t="s">
        <v>394</v>
      </c>
      <c r="B298" s="214" t="s">
        <v>267</v>
      </c>
      <c r="C298" s="214" t="s">
        <v>395</v>
      </c>
      <c r="D298" s="214"/>
      <c r="E298" s="231"/>
      <c r="F298" s="290">
        <f>F299+F332+F358+F374+F379</f>
        <v>10017</v>
      </c>
      <c r="G298" s="290">
        <f>G299+G332+G358+G374+G379</f>
        <v>10017</v>
      </c>
    </row>
    <row r="299" s="148" customFormat="1" ht="31.5" spans="1:7">
      <c r="A299" s="207" t="s">
        <v>396</v>
      </c>
      <c r="B299" s="214" t="s">
        <v>267</v>
      </c>
      <c r="C299" s="214" t="s">
        <v>395</v>
      </c>
      <c r="D299" s="214" t="s">
        <v>397</v>
      </c>
      <c r="E299" s="231" t="s">
        <v>226</v>
      </c>
      <c r="F299" s="290">
        <f>F300+F323</f>
        <v>2840</v>
      </c>
      <c r="G299" s="290">
        <f>G300+G323</f>
        <v>2840</v>
      </c>
    </row>
    <row r="300" s="148" customFormat="1" ht="12.75" spans="1:7">
      <c r="A300" s="162" t="s">
        <v>398</v>
      </c>
      <c r="B300" s="219" t="s">
        <v>267</v>
      </c>
      <c r="C300" s="219" t="s">
        <v>395</v>
      </c>
      <c r="D300" s="219" t="s">
        <v>399</v>
      </c>
      <c r="E300" s="220"/>
      <c r="F300" s="296">
        <f>F301+F305+F309+F313+F319</f>
        <v>2140</v>
      </c>
      <c r="G300" s="296">
        <f>G301+G305+G309+G313+G319</f>
        <v>2140</v>
      </c>
    </row>
    <row r="301" s="148" customFormat="1" ht="22.5" spans="1:7">
      <c r="A301" s="162" t="s">
        <v>400</v>
      </c>
      <c r="B301" s="219" t="s">
        <v>267</v>
      </c>
      <c r="C301" s="219" t="s">
        <v>395</v>
      </c>
      <c r="D301" s="219" t="s">
        <v>401</v>
      </c>
      <c r="E301" s="220"/>
      <c r="F301" s="296">
        <f t="shared" ref="F301:G303" si="73">F302</f>
        <v>130</v>
      </c>
      <c r="G301" s="296">
        <f t="shared" si="73"/>
        <v>130</v>
      </c>
    </row>
    <row r="302" s="148" customFormat="1" ht="12.75" spans="1:7">
      <c r="A302" s="162" t="s">
        <v>255</v>
      </c>
      <c r="B302" s="219" t="s">
        <v>267</v>
      </c>
      <c r="C302" s="219" t="s">
        <v>395</v>
      </c>
      <c r="D302" s="219" t="s">
        <v>401</v>
      </c>
      <c r="E302" s="220" t="s">
        <v>279</v>
      </c>
      <c r="F302" s="296">
        <f t="shared" si="73"/>
        <v>130</v>
      </c>
      <c r="G302" s="296">
        <f t="shared" si="73"/>
        <v>130</v>
      </c>
    </row>
    <row r="303" s="148" customFormat="1" ht="22.5" spans="1:7">
      <c r="A303" s="162" t="s">
        <v>256</v>
      </c>
      <c r="B303" s="219" t="s">
        <v>267</v>
      </c>
      <c r="C303" s="219" t="s">
        <v>395</v>
      </c>
      <c r="D303" s="219" t="s">
        <v>401</v>
      </c>
      <c r="E303" s="220" t="s">
        <v>280</v>
      </c>
      <c r="F303" s="296">
        <f t="shared" si="73"/>
        <v>130</v>
      </c>
      <c r="G303" s="296">
        <f t="shared" si="73"/>
        <v>130</v>
      </c>
    </row>
    <row r="304" s="148" customFormat="1" ht="12.75" spans="1:7">
      <c r="A304" s="228" t="s">
        <v>258</v>
      </c>
      <c r="B304" s="219" t="s">
        <v>267</v>
      </c>
      <c r="C304" s="219" t="s">
        <v>395</v>
      </c>
      <c r="D304" s="219" t="s">
        <v>401</v>
      </c>
      <c r="E304" s="220" t="s">
        <v>259</v>
      </c>
      <c r="F304" s="296">
        <f>'Пр9 ведм 25-26'!G495</f>
        <v>130</v>
      </c>
      <c r="G304" s="296">
        <f>'Пр9 ведм 25-26'!H495</f>
        <v>130</v>
      </c>
    </row>
    <row r="305" s="148" customFormat="1" ht="22.5" spans="1:7">
      <c r="A305" s="170" t="s">
        <v>402</v>
      </c>
      <c r="B305" s="219" t="s">
        <v>267</v>
      </c>
      <c r="C305" s="219" t="s">
        <v>395</v>
      </c>
      <c r="D305" s="219" t="s">
        <v>403</v>
      </c>
      <c r="E305" s="220"/>
      <c r="F305" s="296">
        <f t="shared" ref="F305:G307" si="74">F306</f>
        <v>140</v>
      </c>
      <c r="G305" s="296">
        <f t="shared" si="74"/>
        <v>140</v>
      </c>
    </row>
    <row r="306" s="148" customFormat="1" ht="12.75" spans="1:7">
      <c r="A306" s="162" t="s">
        <v>255</v>
      </c>
      <c r="B306" s="219" t="s">
        <v>267</v>
      </c>
      <c r="C306" s="219" t="s">
        <v>395</v>
      </c>
      <c r="D306" s="219" t="s">
        <v>403</v>
      </c>
      <c r="E306" s="220" t="s">
        <v>279</v>
      </c>
      <c r="F306" s="296">
        <f t="shared" si="74"/>
        <v>140</v>
      </c>
      <c r="G306" s="296">
        <f t="shared" si="74"/>
        <v>140</v>
      </c>
    </row>
    <row r="307" s="148" customFormat="1" ht="22.5" spans="1:7">
      <c r="A307" s="162" t="s">
        <v>256</v>
      </c>
      <c r="B307" s="219" t="s">
        <v>267</v>
      </c>
      <c r="C307" s="219" t="s">
        <v>395</v>
      </c>
      <c r="D307" s="219" t="s">
        <v>403</v>
      </c>
      <c r="E307" s="220" t="s">
        <v>280</v>
      </c>
      <c r="F307" s="296">
        <f t="shared" si="74"/>
        <v>140</v>
      </c>
      <c r="G307" s="296">
        <f t="shared" si="74"/>
        <v>140</v>
      </c>
    </row>
    <row r="308" s="148" customFormat="1" ht="12.75" spans="1:7">
      <c r="A308" s="228" t="s">
        <v>258</v>
      </c>
      <c r="B308" s="219" t="s">
        <v>267</v>
      </c>
      <c r="C308" s="219" t="s">
        <v>395</v>
      </c>
      <c r="D308" s="219" t="s">
        <v>403</v>
      </c>
      <c r="E308" s="220" t="s">
        <v>259</v>
      </c>
      <c r="F308" s="296">
        <f>'Пр9 ведм 25-26'!G499</f>
        <v>140</v>
      </c>
      <c r="G308" s="296">
        <f>'Пр9 ведм 25-26'!H499</f>
        <v>140</v>
      </c>
    </row>
    <row r="309" s="148" customFormat="1" ht="12.75" spans="1:7">
      <c r="A309" s="170" t="s">
        <v>404</v>
      </c>
      <c r="B309" s="219" t="s">
        <v>267</v>
      </c>
      <c r="C309" s="219" t="s">
        <v>395</v>
      </c>
      <c r="D309" s="219" t="s">
        <v>405</v>
      </c>
      <c r="E309" s="220"/>
      <c r="F309" s="296">
        <f>F310</f>
        <v>1000</v>
      </c>
      <c r="G309" s="296">
        <f>G310</f>
        <v>1000</v>
      </c>
    </row>
    <row r="310" s="148" customFormat="1" ht="12.75" spans="1:7">
      <c r="A310" s="162" t="s">
        <v>260</v>
      </c>
      <c r="B310" s="219" t="s">
        <v>267</v>
      </c>
      <c r="C310" s="219" t="s">
        <v>395</v>
      </c>
      <c r="D310" s="219" t="s">
        <v>405</v>
      </c>
      <c r="E310" s="220">
        <v>800</v>
      </c>
      <c r="F310" s="296">
        <f t="shared" ref="F310:G311" si="75">F311</f>
        <v>1000</v>
      </c>
      <c r="G310" s="296">
        <f t="shared" si="75"/>
        <v>1000</v>
      </c>
    </row>
    <row r="311" s="148" customFormat="1" ht="33.75" spans="1:7">
      <c r="A311" s="228" t="s">
        <v>406</v>
      </c>
      <c r="B311" s="219" t="s">
        <v>267</v>
      </c>
      <c r="C311" s="219" t="s">
        <v>395</v>
      </c>
      <c r="D311" s="219" t="s">
        <v>405</v>
      </c>
      <c r="E311" s="220">
        <v>810</v>
      </c>
      <c r="F311" s="296">
        <f t="shared" si="75"/>
        <v>1000</v>
      </c>
      <c r="G311" s="296">
        <f t="shared" si="75"/>
        <v>1000</v>
      </c>
    </row>
    <row r="312" s="148" customFormat="1" ht="78.75" spans="1:7">
      <c r="A312" s="255" t="s">
        <v>407</v>
      </c>
      <c r="B312" s="219" t="s">
        <v>267</v>
      </c>
      <c r="C312" s="219" t="s">
        <v>395</v>
      </c>
      <c r="D312" s="219" t="s">
        <v>405</v>
      </c>
      <c r="E312" s="220">
        <v>813</v>
      </c>
      <c r="F312" s="296">
        <f>'Пр9 ведм 25-26'!G503</f>
        <v>1000</v>
      </c>
      <c r="G312" s="296">
        <f>'Пр9 ведм 25-26'!H503</f>
        <v>1000</v>
      </c>
    </row>
    <row r="313" s="148" customFormat="1" ht="12.75" spans="1:7">
      <c r="A313" s="170" t="s">
        <v>408</v>
      </c>
      <c r="B313" s="219" t="s">
        <v>267</v>
      </c>
      <c r="C313" s="219" t="s">
        <v>395</v>
      </c>
      <c r="D313" s="219" t="s">
        <v>409</v>
      </c>
      <c r="E313" s="220"/>
      <c r="F313" s="296">
        <f>F314+F317</f>
        <v>800</v>
      </c>
      <c r="G313" s="296">
        <f>G314+G317</f>
        <v>800</v>
      </c>
    </row>
    <row r="314" s="148" customFormat="1" ht="12.75" spans="1:7">
      <c r="A314" s="162" t="s">
        <v>255</v>
      </c>
      <c r="B314" s="219" t="s">
        <v>267</v>
      </c>
      <c r="C314" s="219" t="s">
        <v>395</v>
      </c>
      <c r="D314" s="219" t="s">
        <v>409</v>
      </c>
      <c r="E314" s="220" t="s">
        <v>279</v>
      </c>
      <c r="F314" s="296">
        <f t="shared" ref="F314:G315" si="76">F315</f>
        <v>800</v>
      </c>
      <c r="G314" s="296">
        <f t="shared" si="76"/>
        <v>800</v>
      </c>
    </row>
    <row r="315" s="148" customFormat="1" ht="22.5" spans="1:7">
      <c r="A315" s="162" t="s">
        <v>256</v>
      </c>
      <c r="B315" s="219" t="s">
        <v>267</v>
      </c>
      <c r="C315" s="219" t="s">
        <v>395</v>
      </c>
      <c r="D315" s="219" t="s">
        <v>409</v>
      </c>
      <c r="E315" s="220" t="s">
        <v>280</v>
      </c>
      <c r="F315" s="296">
        <f t="shared" si="76"/>
        <v>800</v>
      </c>
      <c r="G315" s="296">
        <f t="shared" si="76"/>
        <v>800</v>
      </c>
    </row>
    <row r="316" s="148" customFormat="1" ht="12.75" spans="1:7">
      <c r="A316" s="228" t="s">
        <v>258</v>
      </c>
      <c r="B316" s="219" t="s">
        <v>267</v>
      </c>
      <c r="C316" s="219" t="s">
        <v>395</v>
      </c>
      <c r="D316" s="219" t="s">
        <v>409</v>
      </c>
      <c r="E316" s="220" t="s">
        <v>259</v>
      </c>
      <c r="F316" s="296">
        <f>'Пр9 ведм 25-26'!G507</f>
        <v>800</v>
      </c>
      <c r="G316" s="296">
        <f>'Пр9 ведм 25-26'!H507</f>
        <v>800</v>
      </c>
    </row>
    <row r="317" s="148" customFormat="1" ht="12.75" spans="1:7">
      <c r="A317" s="228" t="s">
        <v>242</v>
      </c>
      <c r="B317" s="219" t="s">
        <v>267</v>
      </c>
      <c r="C317" s="219" t="s">
        <v>395</v>
      </c>
      <c r="D317" s="219" t="s">
        <v>409</v>
      </c>
      <c r="E317" s="220">
        <v>300</v>
      </c>
      <c r="F317" s="296">
        <f t="shared" ref="F317:G317" si="77">F318</f>
        <v>0</v>
      </c>
      <c r="G317" s="296">
        <f t="shared" si="77"/>
        <v>0</v>
      </c>
    </row>
    <row r="318" s="148" customFormat="1" ht="12.75" spans="1:7">
      <c r="A318" s="228" t="s">
        <v>367</v>
      </c>
      <c r="B318" s="219" t="s">
        <v>267</v>
      </c>
      <c r="C318" s="219" t="s">
        <v>395</v>
      </c>
      <c r="D318" s="219" t="s">
        <v>409</v>
      </c>
      <c r="E318" s="220">
        <v>350</v>
      </c>
      <c r="F318" s="296">
        <f>'Пр9 ведм 25-26'!G509</f>
        <v>0</v>
      </c>
      <c r="G318" s="296">
        <f>'Пр9 ведм 25-26'!H509</f>
        <v>0</v>
      </c>
    </row>
    <row r="319" s="148" customFormat="1" ht="22.5" spans="1:7">
      <c r="A319" s="170" t="s">
        <v>410</v>
      </c>
      <c r="B319" s="219" t="s">
        <v>267</v>
      </c>
      <c r="C319" s="219" t="s">
        <v>395</v>
      </c>
      <c r="D319" s="219" t="s">
        <v>411</v>
      </c>
      <c r="E319" s="220"/>
      <c r="F319" s="296">
        <f t="shared" ref="F319:G321" si="78">F320</f>
        <v>70</v>
      </c>
      <c r="G319" s="296">
        <f t="shared" si="78"/>
        <v>70</v>
      </c>
    </row>
    <row r="320" s="148" customFormat="1" ht="12.75" spans="1:7">
      <c r="A320" s="162" t="s">
        <v>255</v>
      </c>
      <c r="B320" s="219" t="s">
        <v>267</v>
      </c>
      <c r="C320" s="219" t="s">
        <v>395</v>
      </c>
      <c r="D320" s="219" t="s">
        <v>411</v>
      </c>
      <c r="E320" s="220" t="s">
        <v>279</v>
      </c>
      <c r="F320" s="296">
        <f t="shared" si="78"/>
        <v>70</v>
      </c>
      <c r="G320" s="296">
        <f t="shared" si="78"/>
        <v>70</v>
      </c>
    </row>
    <row r="321" s="148" customFormat="1" ht="22.5" spans="1:7">
      <c r="A321" s="162" t="s">
        <v>256</v>
      </c>
      <c r="B321" s="219" t="s">
        <v>267</v>
      </c>
      <c r="C321" s="219" t="s">
        <v>395</v>
      </c>
      <c r="D321" s="219" t="s">
        <v>411</v>
      </c>
      <c r="E321" s="220" t="s">
        <v>280</v>
      </c>
      <c r="F321" s="296">
        <f t="shared" si="78"/>
        <v>70</v>
      </c>
      <c r="G321" s="296">
        <f t="shared" si="78"/>
        <v>70</v>
      </c>
    </row>
    <row r="322" s="148" customFormat="1" ht="12.75" spans="1:7">
      <c r="A322" s="228" t="s">
        <v>258</v>
      </c>
      <c r="B322" s="219" t="s">
        <v>267</v>
      </c>
      <c r="C322" s="219" t="s">
        <v>395</v>
      </c>
      <c r="D322" s="219" t="s">
        <v>411</v>
      </c>
      <c r="E322" s="220" t="s">
        <v>259</v>
      </c>
      <c r="F322" s="296">
        <f>'Пр9 ведм 25-26'!G513</f>
        <v>70</v>
      </c>
      <c r="G322" s="296">
        <f>'Пр9 ведм 25-26'!H513</f>
        <v>70</v>
      </c>
    </row>
    <row r="323" s="148" customFormat="1" ht="22.5" spans="1:7">
      <c r="A323" s="170" t="s">
        <v>412</v>
      </c>
      <c r="B323" s="219" t="s">
        <v>267</v>
      </c>
      <c r="C323" s="219" t="s">
        <v>395</v>
      </c>
      <c r="D323" s="219" t="s">
        <v>399</v>
      </c>
      <c r="E323" s="220"/>
      <c r="F323" s="296">
        <f t="shared" ref="F323:G323" si="79">F324+F328</f>
        <v>700</v>
      </c>
      <c r="G323" s="296">
        <f t="shared" si="79"/>
        <v>700</v>
      </c>
    </row>
    <row r="324" s="148" customFormat="1" ht="12.75" spans="1:7">
      <c r="A324" s="170" t="s">
        <v>413</v>
      </c>
      <c r="B324" s="219" t="s">
        <v>267</v>
      </c>
      <c r="C324" s="219" t="s">
        <v>395</v>
      </c>
      <c r="D324" s="219" t="s">
        <v>414</v>
      </c>
      <c r="E324" s="220"/>
      <c r="F324" s="296">
        <f t="shared" ref="F324:G330" si="80">F325</f>
        <v>500</v>
      </c>
      <c r="G324" s="296">
        <f t="shared" si="80"/>
        <v>500</v>
      </c>
    </row>
    <row r="325" s="148" customFormat="1" ht="12.75" spans="1:7">
      <c r="A325" s="162" t="s">
        <v>255</v>
      </c>
      <c r="B325" s="219" t="s">
        <v>267</v>
      </c>
      <c r="C325" s="219" t="s">
        <v>395</v>
      </c>
      <c r="D325" s="219" t="s">
        <v>414</v>
      </c>
      <c r="E325" s="220" t="s">
        <v>279</v>
      </c>
      <c r="F325" s="296">
        <f t="shared" si="80"/>
        <v>500</v>
      </c>
      <c r="G325" s="296">
        <f t="shared" si="80"/>
        <v>500</v>
      </c>
    </row>
    <row r="326" s="148" customFormat="1" ht="22.5" spans="1:7">
      <c r="A326" s="162" t="s">
        <v>256</v>
      </c>
      <c r="B326" s="219" t="s">
        <v>267</v>
      </c>
      <c r="C326" s="219" t="s">
        <v>395</v>
      </c>
      <c r="D326" s="219" t="s">
        <v>414</v>
      </c>
      <c r="E326" s="220" t="s">
        <v>280</v>
      </c>
      <c r="F326" s="296">
        <f t="shared" si="80"/>
        <v>500</v>
      </c>
      <c r="G326" s="296">
        <f t="shared" si="80"/>
        <v>500</v>
      </c>
    </row>
    <row r="327" s="148" customFormat="1" ht="12.75" spans="1:7">
      <c r="A327" s="228" t="s">
        <v>258</v>
      </c>
      <c r="B327" s="219" t="s">
        <v>267</v>
      </c>
      <c r="C327" s="219" t="s">
        <v>395</v>
      </c>
      <c r="D327" s="219" t="s">
        <v>414</v>
      </c>
      <c r="E327" s="220" t="s">
        <v>259</v>
      </c>
      <c r="F327" s="296">
        <f>'Пр9 ведм 25-26'!G518</f>
        <v>500</v>
      </c>
      <c r="G327" s="296">
        <f>'Пр9 ведм 25-26'!H518</f>
        <v>500</v>
      </c>
    </row>
    <row r="328" s="148" customFormat="1" ht="12.75" spans="1:7">
      <c r="A328" s="170" t="s">
        <v>415</v>
      </c>
      <c r="B328" s="219" t="s">
        <v>267</v>
      </c>
      <c r="C328" s="219" t="s">
        <v>395</v>
      </c>
      <c r="D328" s="219" t="s">
        <v>416</v>
      </c>
      <c r="E328" s="220"/>
      <c r="F328" s="296">
        <f t="shared" ref="F328:G328" si="81">F329</f>
        <v>200</v>
      </c>
      <c r="G328" s="296">
        <f t="shared" si="81"/>
        <v>200</v>
      </c>
    </row>
    <row r="329" s="148" customFormat="1" ht="12.75" spans="1:7">
      <c r="A329" s="162" t="s">
        <v>255</v>
      </c>
      <c r="B329" s="219" t="s">
        <v>267</v>
      </c>
      <c r="C329" s="219" t="s">
        <v>395</v>
      </c>
      <c r="D329" s="219" t="s">
        <v>416</v>
      </c>
      <c r="E329" s="220" t="s">
        <v>279</v>
      </c>
      <c r="F329" s="296">
        <f t="shared" si="80"/>
        <v>200</v>
      </c>
      <c r="G329" s="296">
        <f t="shared" si="80"/>
        <v>200</v>
      </c>
    </row>
    <row r="330" s="148" customFormat="1" ht="22.5" spans="1:7">
      <c r="A330" s="162" t="s">
        <v>256</v>
      </c>
      <c r="B330" s="219" t="s">
        <v>267</v>
      </c>
      <c r="C330" s="219" t="s">
        <v>395</v>
      </c>
      <c r="D330" s="219" t="s">
        <v>416</v>
      </c>
      <c r="E330" s="220" t="s">
        <v>280</v>
      </c>
      <c r="F330" s="296">
        <f t="shared" si="80"/>
        <v>200</v>
      </c>
      <c r="G330" s="296">
        <f t="shared" si="80"/>
        <v>200</v>
      </c>
    </row>
    <row r="331" s="148" customFormat="1" ht="12.75" spans="1:7">
      <c r="A331" s="228" t="s">
        <v>258</v>
      </c>
      <c r="B331" s="219" t="s">
        <v>267</v>
      </c>
      <c r="C331" s="219" t="s">
        <v>395</v>
      </c>
      <c r="D331" s="219" t="s">
        <v>416</v>
      </c>
      <c r="E331" s="220" t="s">
        <v>259</v>
      </c>
      <c r="F331" s="296">
        <f>'Пр9 ведм 25-26'!G522</f>
        <v>200</v>
      </c>
      <c r="G331" s="296">
        <f>'Пр9 ведм 25-26'!H522</f>
        <v>200</v>
      </c>
    </row>
    <row r="332" s="148" customFormat="1" ht="21" spans="1:7">
      <c r="A332" s="263" t="s">
        <v>417</v>
      </c>
      <c r="B332" s="214" t="s">
        <v>267</v>
      </c>
      <c r="C332" s="214" t="s">
        <v>395</v>
      </c>
      <c r="D332" s="214" t="s">
        <v>418</v>
      </c>
      <c r="E332" s="231" t="s">
        <v>226</v>
      </c>
      <c r="F332" s="290">
        <f>F333+F338</f>
        <v>1500</v>
      </c>
      <c r="G332" s="290">
        <f>G333+G338</f>
        <v>1500</v>
      </c>
    </row>
    <row r="333" s="148" customFormat="1" ht="22.5" spans="1:7">
      <c r="A333" s="170" t="s">
        <v>419</v>
      </c>
      <c r="B333" s="219" t="s">
        <v>267</v>
      </c>
      <c r="C333" s="219" t="s">
        <v>395</v>
      </c>
      <c r="D333" s="219" t="s">
        <v>420</v>
      </c>
      <c r="E333" s="220"/>
      <c r="F333" s="296">
        <f t="shared" ref="F333:G336" si="82">F334</f>
        <v>140</v>
      </c>
      <c r="G333" s="296">
        <f t="shared" si="82"/>
        <v>140</v>
      </c>
    </row>
    <row r="334" s="148" customFormat="1" ht="12.75" spans="1:7">
      <c r="A334" s="170" t="s">
        <v>421</v>
      </c>
      <c r="B334" s="219" t="s">
        <v>267</v>
      </c>
      <c r="C334" s="219" t="s">
        <v>395</v>
      </c>
      <c r="D334" s="219" t="s">
        <v>422</v>
      </c>
      <c r="E334" s="220"/>
      <c r="F334" s="296">
        <f t="shared" si="82"/>
        <v>140</v>
      </c>
      <c r="G334" s="296">
        <f t="shared" si="82"/>
        <v>140</v>
      </c>
    </row>
    <row r="335" s="148" customFormat="1" ht="12.75" spans="1:7">
      <c r="A335" s="162" t="s">
        <v>255</v>
      </c>
      <c r="B335" s="219" t="s">
        <v>267</v>
      </c>
      <c r="C335" s="219" t="s">
        <v>395</v>
      </c>
      <c r="D335" s="219" t="s">
        <v>422</v>
      </c>
      <c r="E335" s="220" t="s">
        <v>279</v>
      </c>
      <c r="F335" s="296">
        <f t="shared" si="82"/>
        <v>140</v>
      </c>
      <c r="G335" s="296">
        <f t="shared" si="82"/>
        <v>140</v>
      </c>
    </row>
    <row r="336" s="148" customFormat="1" ht="22.5" spans="1:7">
      <c r="A336" s="162" t="s">
        <v>256</v>
      </c>
      <c r="B336" s="219" t="s">
        <v>267</v>
      </c>
      <c r="C336" s="219" t="s">
        <v>395</v>
      </c>
      <c r="D336" s="219" t="s">
        <v>422</v>
      </c>
      <c r="E336" s="220" t="s">
        <v>280</v>
      </c>
      <c r="F336" s="296">
        <f t="shared" si="82"/>
        <v>140</v>
      </c>
      <c r="G336" s="296">
        <f t="shared" si="82"/>
        <v>140</v>
      </c>
    </row>
    <row r="337" s="148" customFormat="1" ht="12.75" spans="1:7">
      <c r="A337" s="228" t="s">
        <v>258</v>
      </c>
      <c r="B337" s="219" t="s">
        <v>267</v>
      </c>
      <c r="C337" s="219" t="s">
        <v>395</v>
      </c>
      <c r="D337" s="219" t="s">
        <v>422</v>
      </c>
      <c r="E337" s="220" t="s">
        <v>259</v>
      </c>
      <c r="F337" s="296">
        <f>'Пр9 ведм 25-26'!G762</f>
        <v>140</v>
      </c>
      <c r="G337" s="296">
        <f>'Пр9 ведм 25-26'!H762</f>
        <v>140</v>
      </c>
    </row>
    <row r="338" s="148" customFormat="1" ht="22.5" spans="1:7">
      <c r="A338" s="170" t="s">
        <v>423</v>
      </c>
      <c r="B338" s="219" t="s">
        <v>267</v>
      </c>
      <c r="C338" s="219" t="s">
        <v>395</v>
      </c>
      <c r="D338" s="219" t="s">
        <v>424</v>
      </c>
      <c r="E338" s="220"/>
      <c r="F338" s="296">
        <f>F343+F350+F354+F339</f>
        <v>1360</v>
      </c>
      <c r="G338" s="296">
        <f>G343+G350+G354+G339</f>
        <v>1360</v>
      </c>
    </row>
    <row r="339" s="148" customFormat="1" ht="22.5" spans="1:7">
      <c r="A339" s="170" t="s">
        <v>425</v>
      </c>
      <c r="B339" s="219" t="s">
        <v>267</v>
      </c>
      <c r="C339" s="219" t="s">
        <v>395</v>
      </c>
      <c r="D339" s="219" t="s">
        <v>426</v>
      </c>
      <c r="E339" s="220"/>
      <c r="F339" s="296">
        <f t="shared" ref="F339:G341" si="83">F340</f>
        <v>150</v>
      </c>
      <c r="G339" s="296">
        <f t="shared" si="83"/>
        <v>150</v>
      </c>
    </row>
    <row r="340" s="148" customFormat="1" ht="12.75" spans="1:7">
      <c r="A340" s="162" t="s">
        <v>255</v>
      </c>
      <c r="B340" s="219" t="s">
        <v>267</v>
      </c>
      <c r="C340" s="219" t="s">
        <v>395</v>
      </c>
      <c r="D340" s="219" t="s">
        <v>426</v>
      </c>
      <c r="E340" s="220" t="s">
        <v>279</v>
      </c>
      <c r="F340" s="296">
        <f t="shared" si="83"/>
        <v>150</v>
      </c>
      <c r="G340" s="296">
        <f t="shared" si="83"/>
        <v>150</v>
      </c>
    </row>
    <row r="341" s="148" customFormat="1" ht="22.5" spans="1:7">
      <c r="A341" s="162" t="s">
        <v>256</v>
      </c>
      <c r="B341" s="219" t="s">
        <v>267</v>
      </c>
      <c r="C341" s="219" t="s">
        <v>395</v>
      </c>
      <c r="D341" s="219" t="s">
        <v>426</v>
      </c>
      <c r="E341" s="220" t="s">
        <v>280</v>
      </c>
      <c r="F341" s="296">
        <f t="shared" si="83"/>
        <v>150</v>
      </c>
      <c r="G341" s="296">
        <f t="shared" si="83"/>
        <v>150</v>
      </c>
    </row>
    <row r="342" s="148" customFormat="1" ht="12.75" spans="1:7">
      <c r="A342" s="228" t="s">
        <v>258</v>
      </c>
      <c r="B342" s="219" t="s">
        <v>267</v>
      </c>
      <c r="C342" s="219" t="s">
        <v>395</v>
      </c>
      <c r="D342" s="219" t="s">
        <v>426</v>
      </c>
      <c r="E342" s="220" t="s">
        <v>259</v>
      </c>
      <c r="F342" s="296">
        <f>'Пр9 ведм 25-26'!G767</f>
        <v>150</v>
      </c>
      <c r="G342" s="296">
        <f>'Пр9 ведм 25-26'!H767</f>
        <v>150</v>
      </c>
    </row>
    <row r="343" s="148" customFormat="1" ht="33.75" spans="1:7">
      <c r="A343" s="170" t="s">
        <v>427</v>
      </c>
      <c r="B343" s="219" t="s">
        <v>267</v>
      </c>
      <c r="C343" s="219" t="s">
        <v>395</v>
      </c>
      <c r="D343" s="219" t="s">
        <v>428</v>
      </c>
      <c r="E343" s="220"/>
      <c r="F343" s="296">
        <f>F344+F347</f>
        <v>1100</v>
      </c>
      <c r="G343" s="296">
        <f>G344+G347</f>
        <v>1100</v>
      </c>
    </row>
    <row r="344" s="148" customFormat="1" ht="12.75" spans="1:7">
      <c r="A344" s="170" t="s">
        <v>255</v>
      </c>
      <c r="B344" s="219" t="s">
        <v>267</v>
      </c>
      <c r="C344" s="219" t="s">
        <v>395</v>
      </c>
      <c r="D344" s="219" t="s">
        <v>428</v>
      </c>
      <c r="E344" s="220" t="s">
        <v>279</v>
      </c>
      <c r="F344" s="296">
        <f>F345</f>
        <v>0</v>
      </c>
      <c r="G344" s="296">
        <f>G345</f>
        <v>0</v>
      </c>
    </row>
    <row r="345" s="148" customFormat="1" ht="22.5" spans="1:7">
      <c r="A345" s="170" t="s">
        <v>256</v>
      </c>
      <c r="B345" s="219" t="s">
        <v>267</v>
      </c>
      <c r="C345" s="219" t="s">
        <v>395</v>
      </c>
      <c r="D345" s="219" t="s">
        <v>428</v>
      </c>
      <c r="E345" s="220" t="s">
        <v>280</v>
      </c>
      <c r="F345" s="296">
        <f>F346</f>
        <v>0</v>
      </c>
      <c r="G345" s="296">
        <f>G346</f>
        <v>0</v>
      </c>
    </row>
    <row r="346" s="148" customFormat="1" ht="12.75" spans="1:7">
      <c r="A346" s="170" t="s">
        <v>258</v>
      </c>
      <c r="B346" s="219" t="s">
        <v>267</v>
      </c>
      <c r="C346" s="219" t="s">
        <v>395</v>
      </c>
      <c r="D346" s="219" t="s">
        <v>428</v>
      </c>
      <c r="E346" s="220" t="s">
        <v>259</v>
      </c>
      <c r="F346" s="296">
        <f>'Пр9 ведм 25-26'!G771</f>
        <v>0</v>
      </c>
      <c r="G346" s="296">
        <f>'Пр9 ведм 25-26'!H771</f>
        <v>0</v>
      </c>
    </row>
    <row r="347" s="148" customFormat="1" ht="12.75" spans="1:7">
      <c r="A347" s="170" t="s">
        <v>315</v>
      </c>
      <c r="B347" s="219" t="s">
        <v>267</v>
      </c>
      <c r="C347" s="219" t="s">
        <v>395</v>
      </c>
      <c r="D347" s="219" t="s">
        <v>428</v>
      </c>
      <c r="E347" s="220">
        <v>800</v>
      </c>
      <c r="F347" s="296">
        <f t="shared" ref="F347:G348" si="84">F348</f>
        <v>1100</v>
      </c>
      <c r="G347" s="296">
        <f t="shared" si="84"/>
        <v>1100</v>
      </c>
    </row>
    <row r="348" s="148" customFormat="1" ht="12.75" spans="1:7">
      <c r="A348" s="170" t="s">
        <v>429</v>
      </c>
      <c r="B348" s="219" t="s">
        <v>267</v>
      </c>
      <c r="C348" s="219" t="s">
        <v>395</v>
      </c>
      <c r="D348" s="219" t="s">
        <v>428</v>
      </c>
      <c r="E348" s="220">
        <v>810</v>
      </c>
      <c r="F348" s="296">
        <f t="shared" si="84"/>
        <v>1100</v>
      </c>
      <c r="G348" s="296">
        <f t="shared" si="84"/>
        <v>1100</v>
      </c>
    </row>
    <row r="349" s="148" customFormat="1" ht="78.75" spans="1:7">
      <c r="A349" s="255" t="s">
        <v>407</v>
      </c>
      <c r="B349" s="219" t="s">
        <v>267</v>
      </c>
      <c r="C349" s="219" t="s">
        <v>395</v>
      </c>
      <c r="D349" s="219" t="s">
        <v>428</v>
      </c>
      <c r="E349" s="220">
        <v>813</v>
      </c>
      <c r="F349" s="296">
        <f>'Пр9 ведм 25-26'!G774</f>
        <v>1100</v>
      </c>
      <c r="G349" s="296">
        <f>'Пр9 ведм 25-26'!H774</f>
        <v>1100</v>
      </c>
    </row>
    <row r="350" s="148" customFormat="1" ht="22.5" spans="1:7">
      <c r="A350" s="170" t="s">
        <v>430</v>
      </c>
      <c r="B350" s="219" t="s">
        <v>267</v>
      </c>
      <c r="C350" s="219" t="s">
        <v>395</v>
      </c>
      <c r="D350" s="219" t="s">
        <v>431</v>
      </c>
      <c r="E350" s="220"/>
      <c r="F350" s="296">
        <f t="shared" ref="F350:G352" si="85">F351</f>
        <v>10</v>
      </c>
      <c r="G350" s="296">
        <f t="shared" si="85"/>
        <v>10</v>
      </c>
    </row>
    <row r="351" s="148" customFormat="1" ht="12.75" spans="1:7">
      <c r="A351" s="162" t="s">
        <v>255</v>
      </c>
      <c r="B351" s="219" t="s">
        <v>267</v>
      </c>
      <c r="C351" s="219" t="s">
        <v>395</v>
      </c>
      <c r="D351" s="219" t="s">
        <v>431</v>
      </c>
      <c r="E351" s="220" t="s">
        <v>279</v>
      </c>
      <c r="F351" s="296">
        <f t="shared" si="85"/>
        <v>10</v>
      </c>
      <c r="G351" s="296">
        <f t="shared" si="85"/>
        <v>10</v>
      </c>
    </row>
    <row r="352" s="148" customFormat="1" ht="22.5" spans="1:7">
      <c r="A352" s="162" t="s">
        <v>256</v>
      </c>
      <c r="B352" s="219" t="s">
        <v>267</v>
      </c>
      <c r="C352" s="219" t="s">
        <v>395</v>
      </c>
      <c r="D352" s="219" t="s">
        <v>431</v>
      </c>
      <c r="E352" s="220" t="s">
        <v>280</v>
      </c>
      <c r="F352" s="296">
        <f t="shared" si="85"/>
        <v>10</v>
      </c>
      <c r="G352" s="296">
        <f t="shared" si="85"/>
        <v>10</v>
      </c>
    </row>
    <row r="353" s="148" customFormat="1" ht="12.75" spans="1:7">
      <c r="A353" s="228" t="s">
        <v>258</v>
      </c>
      <c r="B353" s="219" t="s">
        <v>267</v>
      </c>
      <c r="C353" s="219" t="s">
        <v>395</v>
      </c>
      <c r="D353" s="219" t="s">
        <v>431</v>
      </c>
      <c r="E353" s="220" t="s">
        <v>259</v>
      </c>
      <c r="F353" s="296">
        <f>'Пр9 ведм 25-26'!G778</f>
        <v>10</v>
      </c>
      <c r="G353" s="296">
        <f>'Пр9 ведм 25-26'!H778</f>
        <v>10</v>
      </c>
    </row>
    <row r="354" s="148" customFormat="1" ht="22.5" spans="1:7">
      <c r="A354" s="170" t="s">
        <v>432</v>
      </c>
      <c r="B354" s="219" t="s">
        <v>267</v>
      </c>
      <c r="C354" s="219" t="s">
        <v>395</v>
      </c>
      <c r="D354" s="219" t="s">
        <v>433</v>
      </c>
      <c r="E354" s="220"/>
      <c r="F354" s="296">
        <f t="shared" ref="F354:G356" si="86">F355</f>
        <v>100</v>
      </c>
      <c r="G354" s="296">
        <f t="shared" si="86"/>
        <v>100</v>
      </c>
    </row>
    <row r="355" s="148" customFormat="1" ht="12.75" spans="1:7">
      <c r="A355" s="162" t="s">
        <v>255</v>
      </c>
      <c r="B355" s="219" t="s">
        <v>267</v>
      </c>
      <c r="C355" s="219" t="s">
        <v>395</v>
      </c>
      <c r="D355" s="219" t="s">
        <v>433</v>
      </c>
      <c r="E355" s="220" t="s">
        <v>279</v>
      </c>
      <c r="F355" s="296">
        <f t="shared" si="86"/>
        <v>100</v>
      </c>
      <c r="G355" s="296">
        <f t="shared" si="86"/>
        <v>100</v>
      </c>
    </row>
    <row r="356" s="148" customFormat="1" ht="22.5" spans="1:7">
      <c r="A356" s="162" t="s">
        <v>256</v>
      </c>
      <c r="B356" s="219" t="s">
        <v>267</v>
      </c>
      <c r="C356" s="219" t="s">
        <v>395</v>
      </c>
      <c r="D356" s="219" t="s">
        <v>433</v>
      </c>
      <c r="E356" s="220" t="s">
        <v>280</v>
      </c>
      <c r="F356" s="296">
        <f t="shared" si="86"/>
        <v>100</v>
      </c>
      <c r="G356" s="296">
        <f t="shared" si="86"/>
        <v>100</v>
      </c>
    </row>
    <row r="357" s="148" customFormat="1" ht="12.75" spans="1:7">
      <c r="A357" s="228" t="s">
        <v>258</v>
      </c>
      <c r="B357" s="219" t="s">
        <v>267</v>
      </c>
      <c r="C357" s="219" t="s">
        <v>395</v>
      </c>
      <c r="D357" s="219" t="s">
        <v>433</v>
      </c>
      <c r="E357" s="220" t="s">
        <v>259</v>
      </c>
      <c r="F357" s="296">
        <f>'Пр9 ведм 25-26'!G782</f>
        <v>100</v>
      </c>
      <c r="G357" s="296">
        <f>'Пр9 ведм 25-26'!H782</f>
        <v>100</v>
      </c>
    </row>
    <row r="358" s="148" customFormat="1" ht="12.75" spans="1:7">
      <c r="A358" s="263" t="s">
        <v>434</v>
      </c>
      <c r="B358" s="214" t="s">
        <v>267</v>
      </c>
      <c r="C358" s="214" t="s">
        <v>395</v>
      </c>
      <c r="D358" s="214" t="s">
        <v>435</v>
      </c>
      <c r="E358" s="231"/>
      <c r="F358" s="290">
        <f>F359+F365+F369</f>
        <v>4102</v>
      </c>
      <c r="G358" s="290">
        <f>G359+G365+G369</f>
        <v>4102</v>
      </c>
    </row>
    <row r="359" s="148" customFormat="1" ht="22.5" spans="1:7">
      <c r="A359" s="170" t="s">
        <v>436</v>
      </c>
      <c r="B359" s="219" t="s">
        <v>267</v>
      </c>
      <c r="C359" s="219" t="s">
        <v>395</v>
      </c>
      <c r="D359" s="219" t="s">
        <v>437</v>
      </c>
      <c r="E359" s="220"/>
      <c r="F359" s="296">
        <f>F360</f>
        <v>592</v>
      </c>
      <c r="G359" s="296">
        <f>G360</f>
        <v>592</v>
      </c>
    </row>
    <row r="360" s="148" customFormat="1" ht="12.75" spans="1:7">
      <c r="A360" s="162" t="s">
        <v>255</v>
      </c>
      <c r="B360" s="219" t="s">
        <v>267</v>
      </c>
      <c r="C360" s="219" t="s">
        <v>395</v>
      </c>
      <c r="D360" s="219" t="s">
        <v>437</v>
      </c>
      <c r="E360" s="220" t="s">
        <v>279</v>
      </c>
      <c r="F360" s="296">
        <f>F361</f>
        <v>592</v>
      </c>
      <c r="G360" s="296">
        <f>G361</f>
        <v>592</v>
      </c>
    </row>
    <row r="361" s="148" customFormat="1" ht="22.5" spans="1:7">
      <c r="A361" s="162" t="s">
        <v>256</v>
      </c>
      <c r="B361" s="219" t="s">
        <v>267</v>
      </c>
      <c r="C361" s="219" t="s">
        <v>395</v>
      </c>
      <c r="D361" s="219" t="s">
        <v>437</v>
      </c>
      <c r="E361" s="220" t="s">
        <v>280</v>
      </c>
      <c r="F361" s="296">
        <f>F362+F363</f>
        <v>592</v>
      </c>
      <c r="G361" s="296">
        <f>G362+G363</f>
        <v>592</v>
      </c>
    </row>
    <row r="362" s="148" customFormat="1" ht="22.5" spans="1:7">
      <c r="A362" s="162" t="s">
        <v>257</v>
      </c>
      <c r="B362" s="219" t="s">
        <v>267</v>
      </c>
      <c r="C362" s="219" t="s">
        <v>395</v>
      </c>
      <c r="D362" s="219" t="s">
        <v>437</v>
      </c>
      <c r="E362" s="220">
        <v>242</v>
      </c>
      <c r="F362" s="296">
        <f>'Пр9 ведм 25-26'!G788</f>
        <v>48</v>
      </c>
      <c r="G362" s="296">
        <f>'Пр9 ведм 25-26'!H788</f>
        <v>48</v>
      </c>
    </row>
    <row r="363" s="148" customFormat="1" ht="12.75" spans="1:7">
      <c r="A363" s="228" t="s">
        <v>258</v>
      </c>
      <c r="B363" s="219" t="s">
        <v>267</v>
      </c>
      <c r="C363" s="219" t="s">
        <v>395</v>
      </c>
      <c r="D363" s="219" t="s">
        <v>437</v>
      </c>
      <c r="E363" s="220" t="s">
        <v>259</v>
      </c>
      <c r="F363" s="296">
        <f>'Пр9 ведм 25-26'!G789</f>
        <v>544</v>
      </c>
      <c r="G363" s="296">
        <f>'Пр9 ведм 25-26'!H789</f>
        <v>544</v>
      </c>
    </row>
    <row r="364" s="148" customFormat="1" ht="12.75" spans="1:7">
      <c r="A364" s="228" t="s">
        <v>438</v>
      </c>
      <c r="B364" s="219" t="s">
        <v>267</v>
      </c>
      <c r="C364" s="219" t="s">
        <v>395</v>
      </c>
      <c r="D364" s="219" t="s">
        <v>439</v>
      </c>
      <c r="E364" s="220"/>
      <c r="F364" s="296">
        <f>F365</f>
        <v>0</v>
      </c>
      <c r="G364" s="296">
        <f>G365</f>
        <v>0</v>
      </c>
    </row>
    <row r="365" s="148" customFormat="1" ht="12.75" spans="1:7">
      <c r="A365" s="228" t="s">
        <v>255</v>
      </c>
      <c r="B365" s="219" t="s">
        <v>267</v>
      </c>
      <c r="C365" s="219" t="s">
        <v>395</v>
      </c>
      <c r="D365" s="219" t="s">
        <v>439</v>
      </c>
      <c r="E365" s="220" t="s">
        <v>279</v>
      </c>
      <c r="F365" s="296">
        <f>F366</f>
        <v>0</v>
      </c>
      <c r="G365" s="296">
        <f>G366</f>
        <v>0</v>
      </c>
    </row>
    <row r="366" s="148" customFormat="1" ht="22.5" spans="1:7">
      <c r="A366" s="228" t="s">
        <v>256</v>
      </c>
      <c r="B366" s="219" t="s">
        <v>267</v>
      </c>
      <c r="C366" s="219" t="s">
        <v>395</v>
      </c>
      <c r="D366" s="219" t="s">
        <v>439</v>
      </c>
      <c r="E366" s="220" t="s">
        <v>280</v>
      </c>
      <c r="F366" s="296">
        <f>F367+F368</f>
        <v>0</v>
      </c>
      <c r="G366" s="296">
        <f>G367+G368</f>
        <v>0</v>
      </c>
    </row>
    <row r="367" s="148" customFormat="1" ht="22.5" spans="1:7">
      <c r="A367" s="228" t="s">
        <v>257</v>
      </c>
      <c r="B367" s="219" t="s">
        <v>267</v>
      </c>
      <c r="C367" s="219" t="s">
        <v>395</v>
      </c>
      <c r="D367" s="219" t="s">
        <v>439</v>
      </c>
      <c r="E367" s="220">
        <v>242</v>
      </c>
      <c r="F367" s="296">
        <f>'Пр9 ведм 25-26'!G793</f>
        <v>0</v>
      </c>
      <c r="G367" s="296">
        <f>'Пр9 ведм 25-26'!H793</f>
        <v>0</v>
      </c>
    </row>
    <row r="368" s="268" customFormat="1" ht="12.75" spans="1:7">
      <c r="A368" s="228" t="s">
        <v>258</v>
      </c>
      <c r="B368" s="219" t="s">
        <v>267</v>
      </c>
      <c r="C368" s="219" t="s">
        <v>395</v>
      </c>
      <c r="D368" s="219" t="s">
        <v>439</v>
      </c>
      <c r="E368" s="220" t="s">
        <v>259</v>
      </c>
      <c r="F368" s="296">
        <f>'Пр9 ведм 25-26'!G794</f>
        <v>0</v>
      </c>
      <c r="G368" s="296">
        <f>'Пр9 ведм 25-26'!H794</f>
        <v>0</v>
      </c>
    </row>
    <row r="369" s="268" customFormat="1" ht="22.5" spans="1:7">
      <c r="A369" s="170" t="s">
        <v>440</v>
      </c>
      <c r="B369" s="219" t="s">
        <v>267</v>
      </c>
      <c r="C369" s="219" t="s">
        <v>395</v>
      </c>
      <c r="D369" s="219" t="s">
        <v>441</v>
      </c>
      <c r="E369" s="220"/>
      <c r="F369" s="296">
        <f t="shared" ref="F369:G369" si="87">F370</f>
        <v>3510</v>
      </c>
      <c r="G369" s="296">
        <f t="shared" si="87"/>
        <v>3510</v>
      </c>
    </row>
    <row r="370" s="268" customFormat="1" ht="12.75" spans="1:7">
      <c r="A370" s="162" t="s">
        <v>255</v>
      </c>
      <c r="B370" s="219" t="s">
        <v>267</v>
      </c>
      <c r="C370" s="219" t="s">
        <v>395</v>
      </c>
      <c r="D370" s="219" t="s">
        <v>441</v>
      </c>
      <c r="E370" s="220" t="s">
        <v>279</v>
      </c>
      <c r="F370" s="296">
        <f>F371</f>
        <v>3510</v>
      </c>
      <c r="G370" s="296">
        <f>G371</f>
        <v>3510</v>
      </c>
    </row>
    <row r="371" s="268" customFormat="1" ht="22.5" spans="1:7">
      <c r="A371" s="162" t="s">
        <v>256</v>
      </c>
      <c r="B371" s="219" t="s">
        <v>267</v>
      </c>
      <c r="C371" s="219" t="s">
        <v>395</v>
      </c>
      <c r="D371" s="219" t="s">
        <v>441</v>
      </c>
      <c r="E371" s="220" t="s">
        <v>280</v>
      </c>
      <c r="F371" s="296">
        <f>F373+F372</f>
        <v>3510</v>
      </c>
      <c r="G371" s="296">
        <f>G373+G372</f>
        <v>3510</v>
      </c>
    </row>
    <row r="372" s="268" customFormat="1" ht="22.5" spans="1:7">
      <c r="A372" s="228" t="s">
        <v>442</v>
      </c>
      <c r="B372" s="219" t="s">
        <v>267</v>
      </c>
      <c r="C372" s="219" t="s">
        <v>395</v>
      </c>
      <c r="D372" s="219" t="s">
        <v>441</v>
      </c>
      <c r="E372" s="220">
        <v>243</v>
      </c>
      <c r="F372" s="296">
        <f>'Пр9 ведм 25-26'!G798</f>
        <v>0</v>
      </c>
      <c r="G372" s="296">
        <f>'Пр9 ведм 25-26'!H798</f>
        <v>0</v>
      </c>
    </row>
    <row r="373" s="268" customFormat="1" ht="12.75" spans="1:7">
      <c r="A373" s="228" t="s">
        <v>258</v>
      </c>
      <c r="B373" s="219" t="s">
        <v>267</v>
      </c>
      <c r="C373" s="219" t="s">
        <v>395</v>
      </c>
      <c r="D373" s="219" t="s">
        <v>441</v>
      </c>
      <c r="E373" s="220" t="s">
        <v>259</v>
      </c>
      <c r="F373" s="296">
        <f>'Пр9 ведм 25-26'!G799</f>
        <v>3510</v>
      </c>
      <c r="G373" s="296">
        <f>'Пр9 ведм 25-26'!H799</f>
        <v>3510</v>
      </c>
    </row>
    <row r="374" s="148" customFormat="1" ht="21" spans="1:7">
      <c r="A374" s="300" t="s">
        <v>443</v>
      </c>
      <c r="B374" s="214" t="s">
        <v>267</v>
      </c>
      <c r="C374" s="214" t="s">
        <v>395</v>
      </c>
      <c r="D374" s="214" t="s">
        <v>444</v>
      </c>
      <c r="E374" s="231"/>
      <c r="F374" s="290">
        <f t="shared" ref="F374:G377" si="88">F375</f>
        <v>100</v>
      </c>
      <c r="G374" s="290">
        <f t="shared" si="88"/>
        <v>100</v>
      </c>
    </row>
    <row r="375" s="148" customFormat="1" ht="36" spans="1:7">
      <c r="A375" s="301" t="s">
        <v>445</v>
      </c>
      <c r="B375" s="219" t="s">
        <v>267</v>
      </c>
      <c r="C375" s="219" t="s">
        <v>395</v>
      </c>
      <c r="D375" s="219" t="s">
        <v>446</v>
      </c>
      <c r="E375" s="220"/>
      <c r="F375" s="296">
        <f t="shared" si="88"/>
        <v>100</v>
      </c>
      <c r="G375" s="296">
        <f t="shared" si="88"/>
        <v>100</v>
      </c>
    </row>
    <row r="376" s="272" customFormat="1" ht="12" spans="1:7">
      <c r="A376" s="162" t="s">
        <v>255</v>
      </c>
      <c r="B376" s="219" t="s">
        <v>267</v>
      </c>
      <c r="C376" s="219" t="s">
        <v>395</v>
      </c>
      <c r="D376" s="219" t="s">
        <v>446</v>
      </c>
      <c r="E376" s="220" t="s">
        <v>279</v>
      </c>
      <c r="F376" s="296">
        <f t="shared" si="88"/>
        <v>100</v>
      </c>
      <c r="G376" s="296">
        <f t="shared" si="88"/>
        <v>100</v>
      </c>
    </row>
    <row r="377" s="272" customFormat="1" ht="22.5" spans="1:7">
      <c r="A377" s="162" t="s">
        <v>256</v>
      </c>
      <c r="B377" s="219" t="s">
        <v>267</v>
      </c>
      <c r="C377" s="219" t="s">
        <v>395</v>
      </c>
      <c r="D377" s="219" t="s">
        <v>446</v>
      </c>
      <c r="E377" s="220" t="s">
        <v>280</v>
      </c>
      <c r="F377" s="296">
        <f t="shared" si="88"/>
        <v>100</v>
      </c>
      <c r="G377" s="296">
        <f t="shared" si="88"/>
        <v>100</v>
      </c>
    </row>
    <row r="378" s="272" customFormat="1" ht="12" spans="1:7">
      <c r="A378" s="228" t="s">
        <v>258</v>
      </c>
      <c r="B378" s="219" t="s">
        <v>267</v>
      </c>
      <c r="C378" s="219" t="s">
        <v>395</v>
      </c>
      <c r="D378" s="219" t="s">
        <v>446</v>
      </c>
      <c r="E378" s="220" t="s">
        <v>259</v>
      </c>
      <c r="F378" s="296">
        <f>'Пр9 ведм 25-26'!G804</f>
        <v>100</v>
      </c>
      <c r="G378" s="296">
        <f>'Пр9 ведм 25-26'!H804</f>
        <v>100</v>
      </c>
    </row>
    <row r="379" s="272" customFormat="1" ht="12" spans="1:7">
      <c r="A379" s="221" t="s">
        <v>447</v>
      </c>
      <c r="B379" s="214" t="s">
        <v>267</v>
      </c>
      <c r="C379" s="214" t="s">
        <v>395</v>
      </c>
      <c r="D379" s="214" t="s">
        <v>448</v>
      </c>
      <c r="E379" s="231"/>
      <c r="F379" s="290">
        <f>F380</f>
        <v>1475</v>
      </c>
      <c r="G379" s="290">
        <f>G380</f>
        <v>1475</v>
      </c>
    </row>
    <row r="380" s="272" customFormat="1" ht="33.75" spans="1:7">
      <c r="A380" s="228" t="s">
        <v>233</v>
      </c>
      <c r="B380" s="219" t="s">
        <v>267</v>
      </c>
      <c r="C380" s="219" t="s">
        <v>395</v>
      </c>
      <c r="D380" s="219" t="s">
        <v>448</v>
      </c>
      <c r="E380" s="220">
        <v>100</v>
      </c>
      <c r="F380" s="296">
        <f>F381</f>
        <v>1475</v>
      </c>
      <c r="G380" s="296">
        <f>G381</f>
        <v>1475</v>
      </c>
    </row>
    <row r="381" s="268" customFormat="1" ht="12.75" spans="1:7">
      <c r="A381" s="228" t="s">
        <v>341</v>
      </c>
      <c r="B381" s="219" t="s">
        <v>267</v>
      </c>
      <c r="C381" s="219" t="s">
        <v>395</v>
      </c>
      <c r="D381" s="219" t="s">
        <v>448</v>
      </c>
      <c r="E381" s="220">
        <v>110</v>
      </c>
      <c r="F381" s="296">
        <f>F382+F383</f>
        <v>1475</v>
      </c>
      <c r="G381" s="296">
        <f>G382+G383</f>
        <v>1475</v>
      </c>
    </row>
    <row r="382" s="148" customFormat="1" ht="12.75" spans="1:7">
      <c r="A382" s="228" t="s">
        <v>342</v>
      </c>
      <c r="B382" s="219" t="s">
        <v>267</v>
      </c>
      <c r="C382" s="219" t="s">
        <v>395</v>
      </c>
      <c r="D382" s="219" t="s">
        <v>448</v>
      </c>
      <c r="E382" s="220">
        <v>111</v>
      </c>
      <c r="F382" s="296">
        <f>'Пр9 ведм 25-26'!G808</f>
        <v>1133</v>
      </c>
      <c r="G382" s="296">
        <f>'Пр9 ведм 25-26'!H808</f>
        <v>1133</v>
      </c>
    </row>
    <row r="383" s="148" customFormat="1" ht="22.5" spans="1:7">
      <c r="A383" s="228" t="s">
        <v>343</v>
      </c>
      <c r="B383" s="219" t="s">
        <v>267</v>
      </c>
      <c r="C383" s="219" t="s">
        <v>395</v>
      </c>
      <c r="D383" s="219" t="s">
        <v>448</v>
      </c>
      <c r="E383" s="220">
        <v>119</v>
      </c>
      <c r="F383" s="296">
        <f>'Пр9 ведм 25-26'!G809</f>
        <v>342</v>
      </c>
      <c r="G383" s="296">
        <f>'Пр9 ведм 25-26'!H809</f>
        <v>342</v>
      </c>
    </row>
    <row r="384" s="148" customFormat="1" ht="12.75" spans="1:7">
      <c r="A384" s="263" t="s">
        <v>449</v>
      </c>
      <c r="B384" s="214" t="s">
        <v>286</v>
      </c>
      <c r="C384" s="214"/>
      <c r="D384" s="214"/>
      <c r="E384" s="231"/>
      <c r="F384" s="290">
        <f>F385+F393+F399</f>
        <v>10580</v>
      </c>
      <c r="G384" s="290">
        <f>G385+G393+G399</f>
        <v>11986</v>
      </c>
    </row>
    <row r="385" s="148" customFormat="1" ht="12.75" spans="1:7">
      <c r="A385" s="179" t="s">
        <v>450</v>
      </c>
      <c r="B385" s="217" t="s">
        <v>286</v>
      </c>
      <c r="C385" s="217" t="s">
        <v>223</v>
      </c>
      <c r="D385" s="217"/>
      <c r="E385" s="218"/>
      <c r="F385" s="296">
        <f t="shared" ref="F385:G391" si="89">F386</f>
        <v>300</v>
      </c>
      <c r="G385" s="296">
        <f t="shared" si="89"/>
        <v>300</v>
      </c>
    </row>
    <row r="386" s="148" customFormat="1" ht="31.5" spans="1:7">
      <c r="A386" s="263" t="s">
        <v>451</v>
      </c>
      <c r="B386" s="219" t="s">
        <v>286</v>
      </c>
      <c r="C386" s="219" t="s">
        <v>223</v>
      </c>
      <c r="D386" s="219" t="s">
        <v>382</v>
      </c>
      <c r="E386" s="220"/>
      <c r="F386" s="296">
        <f t="shared" si="89"/>
        <v>300</v>
      </c>
      <c r="G386" s="296">
        <f t="shared" si="89"/>
        <v>300</v>
      </c>
    </row>
    <row r="387" s="148" customFormat="1" ht="12.75" spans="1:7">
      <c r="A387" s="170" t="s">
        <v>452</v>
      </c>
      <c r="B387" s="219" t="s">
        <v>286</v>
      </c>
      <c r="C387" s="219" t="s">
        <v>223</v>
      </c>
      <c r="D387" s="219" t="s">
        <v>453</v>
      </c>
      <c r="E387" s="220"/>
      <c r="F387" s="296">
        <f t="shared" si="89"/>
        <v>300</v>
      </c>
      <c r="G387" s="296">
        <f t="shared" si="89"/>
        <v>300</v>
      </c>
    </row>
    <row r="388" s="148" customFormat="1" ht="12.75" spans="1:7">
      <c r="A388" s="170" t="s">
        <v>454</v>
      </c>
      <c r="B388" s="219" t="s">
        <v>286</v>
      </c>
      <c r="C388" s="219" t="s">
        <v>223</v>
      </c>
      <c r="D388" s="219" t="s">
        <v>455</v>
      </c>
      <c r="E388" s="220"/>
      <c r="F388" s="296">
        <f t="shared" si="89"/>
        <v>300</v>
      </c>
      <c r="G388" s="296">
        <f t="shared" si="89"/>
        <v>300</v>
      </c>
    </row>
    <row r="389" s="148" customFormat="1" ht="12.75" spans="1:7">
      <c r="A389" s="170" t="s">
        <v>454</v>
      </c>
      <c r="B389" s="219" t="s">
        <v>286</v>
      </c>
      <c r="C389" s="219" t="s">
        <v>223</v>
      </c>
      <c r="D389" s="219" t="s">
        <v>456</v>
      </c>
      <c r="E389" s="220"/>
      <c r="F389" s="296">
        <f t="shared" si="89"/>
        <v>300</v>
      </c>
      <c r="G389" s="296">
        <f t="shared" si="89"/>
        <v>300</v>
      </c>
    </row>
    <row r="390" s="148" customFormat="1" ht="12.75" spans="1:7">
      <c r="A390" s="162" t="s">
        <v>255</v>
      </c>
      <c r="B390" s="219" t="s">
        <v>286</v>
      </c>
      <c r="C390" s="219" t="s">
        <v>223</v>
      </c>
      <c r="D390" s="219" t="s">
        <v>456</v>
      </c>
      <c r="E390" s="220" t="s">
        <v>279</v>
      </c>
      <c r="F390" s="296">
        <f t="shared" si="89"/>
        <v>300</v>
      </c>
      <c r="G390" s="296">
        <f t="shared" si="89"/>
        <v>300</v>
      </c>
    </row>
    <row r="391" s="148" customFormat="1" ht="22.5" spans="1:7">
      <c r="A391" s="162" t="s">
        <v>256</v>
      </c>
      <c r="B391" s="219" t="s">
        <v>286</v>
      </c>
      <c r="C391" s="219" t="s">
        <v>223</v>
      </c>
      <c r="D391" s="219" t="s">
        <v>456</v>
      </c>
      <c r="E391" s="220" t="s">
        <v>280</v>
      </c>
      <c r="F391" s="296">
        <f t="shared" si="89"/>
        <v>300</v>
      </c>
      <c r="G391" s="296">
        <f t="shared" si="89"/>
        <v>300</v>
      </c>
    </row>
    <row r="392" s="148" customFormat="1" ht="12.75" spans="1:7">
      <c r="A392" s="228" t="s">
        <v>258</v>
      </c>
      <c r="B392" s="219" t="s">
        <v>286</v>
      </c>
      <c r="C392" s="219" t="s">
        <v>223</v>
      </c>
      <c r="D392" s="219" t="s">
        <v>456</v>
      </c>
      <c r="E392" s="220" t="s">
        <v>259</v>
      </c>
      <c r="F392" s="296">
        <f>'Пр9 ведм 25-26'!G818</f>
        <v>300</v>
      </c>
      <c r="G392" s="296">
        <f>'Пр9 ведм 25-26'!H818</f>
        <v>300</v>
      </c>
    </row>
    <row r="393" s="148" customFormat="1" ht="21" spans="1:7">
      <c r="A393" s="263" t="s">
        <v>457</v>
      </c>
      <c r="B393" s="214" t="s">
        <v>286</v>
      </c>
      <c r="C393" s="214" t="s">
        <v>228</v>
      </c>
      <c r="D393" s="214"/>
      <c r="E393" s="231"/>
      <c r="F393" s="296">
        <f t="shared" ref="F393:G397" si="90">F394</f>
        <v>0</v>
      </c>
      <c r="G393" s="296">
        <f t="shared" si="90"/>
        <v>1050</v>
      </c>
    </row>
    <row r="394" s="148" customFormat="1" ht="22.5" spans="1:7">
      <c r="A394" s="228" t="s">
        <v>458</v>
      </c>
      <c r="B394" s="219" t="s">
        <v>286</v>
      </c>
      <c r="C394" s="219" t="s">
        <v>228</v>
      </c>
      <c r="D394" s="219" t="s">
        <v>459</v>
      </c>
      <c r="E394" s="220"/>
      <c r="F394" s="296">
        <f t="shared" si="90"/>
        <v>0</v>
      </c>
      <c r="G394" s="296">
        <f t="shared" si="90"/>
        <v>1050</v>
      </c>
    </row>
    <row r="395" s="148" customFormat="1" ht="12.75" spans="1:7">
      <c r="A395" s="228" t="s">
        <v>460</v>
      </c>
      <c r="B395" s="219" t="s">
        <v>286</v>
      </c>
      <c r="C395" s="219" t="s">
        <v>228</v>
      </c>
      <c r="D395" s="219" t="s">
        <v>459</v>
      </c>
      <c r="E395" s="220"/>
      <c r="F395" s="296">
        <f t="shared" si="90"/>
        <v>0</v>
      </c>
      <c r="G395" s="296">
        <f t="shared" si="90"/>
        <v>1050</v>
      </c>
    </row>
    <row r="396" s="148" customFormat="1" ht="12.75" spans="1:7">
      <c r="A396" s="162" t="s">
        <v>255</v>
      </c>
      <c r="B396" s="219" t="s">
        <v>286</v>
      </c>
      <c r="C396" s="219" t="s">
        <v>228</v>
      </c>
      <c r="D396" s="219" t="s">
        <v>459</v>
      </c>
      <c r="E396" s="220">
        <v>200</v>
      </c>
      <c r="F396" s="296">
        <f t="shared" si="90"/>
        <v>0</v>
      </c>
      <c r="G396" s="296">
        <f t="shared" si="90"/>
        <v>1050</v>
      </c>
    </row>
    <row r="397" s="148" customFormat="1" ht="22.5" spans="1:7">
      <c r="A397" s="162" t="s">
        <v>256</v>
      </c>
      <c r="B397" s="219" t="s">
        <v>286</v>
      </c>
      <c r="C397" s="219" t="s">
        <v>228</v>
      </c>
      <c r="D397" s="219" t="s">
        <v>459</v>
      </c>
      <c r="E397" s="220">
        <v>240</v>
      </c>
      <c r="F397" s="296">
        <f t="shared" si="90"/>
        <v>0</v>
      </c>
      <c r="G397" s="296">
        <f t="shared" si="90"/>
        <v>1050</v>
      </c>
    </row>
    <row r="398" s="148" customFormat="1" ht="12.75" spans="1:7">
      <c r="A398" s="228" t="s">
        <v>258</v>
      </c>
      <c r="B398" s="219" t="s">
        <v>286</v>
      </c>
      <c r="C398" s="219" t="s">
        <v>228</v>
      </c>
      <c r="D398" s="219" t="s">
        <v>459</v>
      </c>
      <c r="E398" s="220">
        <v>244</v>
      </c>
      <c r="F398" s="296">
        <f>'Пр9 ведм 25-26'!G825</f>
        <v>0</v>
      </c>
      <c r="G398" s="296">
        <f>'Пр9 ведм 25-26'!H825</f>
        <v>1050</v>
      </c>
    </row>
    <row r="399" s="148" customFormat="1" ht="12.75" spans="1:7">
      <c r="A399" s="263" t="s">
        <v>461</v>
      </c>
      <c r="B399" s="214" t="s">
        <v>286</v>
      </c>
      <c r="C399" s="214" t="s">
        <v>248</v>
      </c>
      <c r="D399" s="214"/>
      <c r="E399" s="231"/>
      <c r="F399" s="290">
        <f>F400</f>
        <v>10280</v>
      </c>
      <c r="G399" s="290">
        <f>G400</f>
        <v>10636</v>
      </c>
    </row>
    <row r="400" s="148" customFormat="1" ht="31.5" spans="1:7">
      <c r="A400" s="263" t="s">
        <v>451</v>
      </c>
      <c r="B400" s="214" t="s">
        <v>286</v>
      </c>
      <c r="C400" s="214" t="s">
        <v>248</v>
      </c>
      <c r="D400" s="214" t="s">
        <v>382</v>
      </c>
      <c r="E400" s="231"/>
      <c r="F400" s="290">
        <f>F401</f>
        <v>10280</v>
      </c>
      <c r="G400" s="290">
        <f>G401</f>
        <v>10636</v>
      </c>
    </row>
    <row r="401" s="148" customFormat="1" ht="12.75" spans="1:7">
      <c r="A401" s="170" t="s">
        <v>452</v>
      </c>
      <c r="B401" s="219" t="s">
        <v>286</v>
      </c>
      <c r="C401" s="219" t="s">
        <v>248</v>
      </c>
      <c r="D401" s="219" t="s">
        <v>453</v>
      </c>
      <c r="E401" s="220"/>
      <c r="F401" s="296">
        <f>F402+F413+F408</f>
        <v>10280</v>
      </c>
      <c r="G401" s="296">
        <f>G402+G413+G408</f>
        <v>10636</v>
      </c>
    </row>
    <row r="402" s="148" customFormat="1" ht="12.75" spans="1:7">
      <c r="A402" s="170" t="s">
        <v>454</v>
      </c>
      <c r="B402" s="219" t="s">
        <v>286</v>
      </c>
      <c r="C402" s="219" t="s">
        <v>248</v>
      </c>
      <c r="D402" s="219" t="s">
        <v>455</v>
      </c>
      <c r="E402" s="220"/>
      <c r="F402" s="296">
        <f>F403</f>
        <v>3396.2</v>
      </c>
      <c r="G402" s="296">
        <f>G403</f>
        <v>3752.2</v>
      </c>
    </row>
    <row r="403" s="148" customFormat="1" ht="12.75" spans="1:7">
      <c r="A403" s="170" t="s">
        <v>454</v>
      </c>
      <c r="B403" s="219" t="s">
        <v>286</v>
      </c>
      <c r="C403" s="219" t="s">
        <v>248</v>
      </c>
      <c r="D403" s="219" t="s">
        <v>456</v>
      </c>
      <c r="E403" s="220"/>
      <c r="F403" s="296">
        <f t="shared" ref="F403:G404" si="91">F404</f>
        <v>3396.2</v>
      </c>
      <c r="G403" s="296">
        <f t="shared" si="91"/>
        <v>3752.2</v>
      </c>
    </row>
    <row r="404" s="148" customFormat="1" ht="12.75" spans="1:7">
      <c r="A404" s="162" t="s">
        <v>255</v>
      </c>
      <c r="B404" s="219" t="s">
        <v>286</v>
      </c>
      <c r="C404" s="219" t="s">
        <v>248</v>
      </c>
      <c r="D404" s="219" t="s">
        <v>456</v>
      </c>
      <c r="E404" s="220" t="s">
        <v>279</v>
      </c>
      <c r="F404" s="296">
        <f t="shared" si="91"/>
        <v>3396.2</v>
      </c>
      <c r="G404" s="296">
        <f t="shared" si="91"/>
        <v>3752.2</v>
      </c>
    </row>
    <row r="405" s="148" customFormat="1" ht="22.5" spans="1:7">
      <c r="A405" s="162" t="s">
        <v>256</v>
      </c>
      <c r="B405" s="219" t="s">
        <v>286</v>
      </c>
      <c r="C405" s="219" t="s">
        <v>248</v>
      </c>
      <c r="D405" s="219" t="s">
        <v>456</v>
      </c>
      <c r="E405" s="220" t="s">
        <v>280</v>
      </c>
      <c r="F405" s="296">
        <f>F406+F407</f>
        <v>3396.2</v>
      </c>
      <c r="G405" s="296">
        <f>G406+G407</f>
        <v>3752.2</v>
      </c>
    </row>
    <row r="406" s="148" customFormat="1" ht="12.75" spans="1:7">
      <c r="A406" s="228" t="s">
        <v>258</v>
      </c>
      <c r="B406" s="219" t="s">
        <v>286</v>
      </c>
      <c r="C406" s="219" t="s">
        <v>248</v>
      </c>
      <c r="D406" s="219" t="s">
        <v>456</v>
      </c>
      <c r="E406" s="220" t="s">
        <v>259</v>
      </c>
      <c r="F406" s="296">
        <f>'Пр9 ведм 25-26'!G833</f>
        <v>3056.2</v>
      </c>
      <c r="G406" s="296">
        <f>'Пр9 ведм 25-26'!H833</f>
        <v>3412.2</v>
      </c>
    </row>
    <row r="407" s="148" customFormat="1" ht="12.75" spans="1:7">
      <c r="A407" s="228" t="s">
        <v>281</v>
      </c>
      <c r="B407" s="219" t="s">
        <v>286</v>
      </c>
      <c r="C407" s="219" t="s">
        <v>248</v>
      </c>
      <c r="D407" s="219" t="s">
        <v>456</v>
      </c>
      <c r="E407" s="220">
        <v>247</v>
      </c>
      <c r="F407" s="296">
        <f>'Пр9 ведм 25-26'!G834</f>
        <v>340</v>
      </c>
      <c r="G407" s="296">
        <f>'Пр9 ведм 25-26'!H834</f>
        <v>340</v>
      </c>
    </row>
    <row r="408" s="148" customFormat="1" ht="22.5" spans="1:7">
      <c r="A408" s="264" t="s">
        <v>462</v>
      </c>
      <c r="B408" s="219" t="s">
        <v>286</v>
      </c>
      <c r="C408" s="219" t="s">
        <v>248</v>
      </c>
      <c r="D408" s="219" t="s">
        <v>463</v>
      </c>
      <c r="E408" s="220"/>
      <c r="F408" s="167">
        <f t="shared" ref="F408:G410" si="92">F409</f>
        <v>2103</v>
      </c>
      <c r="G408" s="167">
        <f t="shared" si="92"/>
        <v>2103</v>
      </c>
    </row>
    <row r="409" s="148" customFormat="1" ht="12.75" spans="1:7">
      <c r="A409" s="162" t="s">
        <v>255</v>
      </c>
      <c r="B409" s="219" t="s">
        <v>286</v>
      </c>
      <c r="C409" s="219" t="s">
        <v>248</v>
      </c>
      <c r="D409" s="219" t="s">
        <v>463</v>
      </c>
      <c r="E409" s="220">
        <v>200</v>
      </c>
      <c r="F409" s="167">
        <f t="shared" si="92"/>
        <v>2103</v>
      </c>
      <c r="G409" s="167">
        <f t="shared" si="92"/>
        <v>2103</v>
      </c>
    </row>
    <row r="410" s="148" customFormat="1" ht="22.5" spans="1:7">
      <c r="A410" s="162" t="s">
        <v>256</v>
      </c>
      <c r="B410" s="219" t="s">
        <v>286</v>
      </c>
      <c r="C410" s="219" t="s">
        <v>248</v>
      </c>
      <c r="D410" s="219" t="s">
        <v>463</v>
      </c>
      <c r="E410" s="220">
        <v>240</v>
      </c>
      <c r="F410" s="167">
        <f t="shared" si="92"/>
        <v>2103</v>
      </c>
      <c r="G410" s="167">
        <f t="shared" si="92"/>
        <v>2103</v>
      </c>
    </row>
    <row r="411" s="148" customFormat="1" ht="12.75" spans="1:7">
      <c r="A411" s="228" t="s">
        <v>258</v>
      </c>
      <c r="B411" s="219" t="s">
        <v>286</v>
      </c>
      <c r="C411" s="219" t="s">
        <v>248</v>
      </c>
      <c r="D411" s="219" t="s">
        <v>463</v>
      </c>
      <c r="E411" s="220">
        <v>244</v>
      </c>
      <c r="F411" s="167">
        <f>'Пр9 ведм 25-26'!G838</f>
        <v>2103</v>
      </c>
      <c r="G411" s="167">
        <f>'Пр9 ведм 25-26'!H838</f>
        <v>2103</v>
      </c>
    </row>
    <row r="412" s="148" customFormat="1" ht="22.5" spans="1:7">
      <c r="A412" s="170" t="s">
        <v>464</v>
      </c>
      <c r="B412" s="219" t="s">
        <v>286</v>
      </c>
      <c r="C412" s="219" t="s">
        <v>248</v>
      </c>
      <c r="D412" s="219" t="s">
        <v>465</v>
      </c>
      <c r="E412" s="302"/>
      <c r="F412" s="298">
        <f>F413</f>
        <v>4780.8</v>
      </c>
      <c r="G412" s="298">
        <f>G413</f>
        <v>4780.8</v>
      </c>
    </row>
    <row r="413" s="148" customFormat="1" ht="12.75" spans="1:7">
      <c r="A413" s="162" t="s">
        <v>466</v>
      </c>
      <c r="B413" s="219" t="s">
        <v>286</v>
      </c>
      <c r="C413" s="219" t="s">
        <v>248</v>
      </c>
      <c r="D413" s="219" t="s">
        <v>467</v>
      </c>
      <c r="E413" s="220"/>
      <c r="F413" s="296">
        <f t="shared" ref="F413:G415" si="93">F414</f>
        <v>4780.8</v>
      </c>
      <c r="G413" s="296">
        <f t="shared" si="93"/>
        <v>4780.8</v>
      </c>
    </row>
    <row r="414" s="148" customFormat="1" ht="12.75" spans="1:7">
      <c r="A414" s="162" t="s">
        <v>255</v>
      </c>
      <c r="B414" s="219" t="s">
        <v>286</v>
      </c>
      <c r="C414" s="219" t="s">
        <v>248</v>
      </c>
      <c r="D414" s="219" t="s">
        <v>467</v>
      </c>
      <c r="E414" s="220" t="s">
        <v>279</v>
      </c>
      <c r="F414" s="296">
        <f t="shared" si="93"/>
        <v>4780.8</v>
      </c>
      <c r="G414" s="296">
        <f t="shared" si="93"/>
        <v>4780.8</v>
      </c>
    </row>
    <row r="415" s="148" customFormat="1" ht="22.5" spans="1:7">
      <c r="A415" s="162" t="s">
        <v>256</v>
      </c>
      <c r="B415" s="219" t="s">
        <v>286</v>
      </c>
      <c r="C415" s="219" t="s">
        <v>248</v>
      </c>
      <c r="D415" s="219" t="s">
        <v>467</v>
      </c>
      <c r="E415" s="220" t="s">
        <v>280</v>
      </c>
      <c r="F415" s="296">
        <f t="shared" si="93"/>
        <v>4780.8</v>
      </c>
      <c r="G415" s="296">
        <f t="shared" si="93"/>
        <v>4780.8</v>
      </c>
    </row>
    <row r="416" s="148" customFormat="1" ht="12.75" spans="1:7">
      <c r="A416" s="228" t="s">
        <v>258</v>
      </c>
      <c r="B416" s="219" t="s">
        <v>286</v>
      </c>
      <c r="C416" s="219" t="s">
        <v>248</v>
      </c>
      <c r="D416" s="219" t="s">
        <v>467</v>
      </c>
      <c r="E416" s="220" t="s">
        <v>259</v>
      </c>
      <c r="F416" s="296">
        <f>'Пр9 ведм 25-26'!G843</f>
        <v>4780.8</v>
      </c>
      <c r="G416" s="296">
        <f>'Пр9 ведм 25-26'!H843</f>
        <v>4780.8</v>
      </c>
    </row>
    <row r="417" s="148" customFormat="1" ht="12.75" spans="1:7">
      <c r="A417" s="221" t="s">
        <v>468</v>
      </c>
      <c r="B417" s="214" t="s">
        <v>290</v>
      </c>
      <c r="C417" s="214" t="s">
        <v>248</v>
      </c>
      <c r="D417" s="214"/>
      <c r="E417" s="231"/>
      <c r="F417" s="296">
        <f t="shared" ref="F417:G420" si="94">F418</f>
        <v>2480</v>
      </c>
      <c r="G417" s="296">
        <f t="shared" si="94"/>
        <v>2480</v>
      </c>
    </row>
    <row r="418" s="148" customFormat="1" ht="22.5" spans="1:7">
      <c r="A418" s="228" t="s">
        <v>469</v>
      </c>
      <c r="B418" s="219" t="s">
        <v>290</v>
      </c>
      <c r="C418" s="219" t="s">
        <v>248</v>
      </c>
      <c r="D418" s="219" t="s">
        <v>811</v>
      </c>
      <c r="E418" s="220"/>
      <c r="F418" s="296">
        <f t="shared" si="94"/>
        <v>2480</v>
      </c>
      <c r="G418" s="296">
        <f t="shared" si="94"/>
        <v>2480</v>
      </c>
    </row>
    <row r="419" s="148" customFormat="1" ht="12.75" spans="1:7">
      <c r="A419" s="162" t="s">
        <v>255</v>
      </c>
      <c r="B419" s="219" t="s">
        <v>290</v>
      </c>
      <c r="C419" s="219" t="s">
        <v>248</v>
      </c>
      <c r="D419" s="219" t="s">
        <v>811</v>
      </c>
      <c r="E419" s="220">
        <v>200</v>
      </c>
      <c r="F419" s="296">
        <f t="shared" si="94"/>
        <v>2480</v>
      </c>
      <c r="G419" s="296">
        <f t="shared" si="94"/>
        <v>2480</v>
      </c>
    </row>
    <row r="420" s="148" customFormat="1" ht="22.5" spans="1:7">
      <c r="A420" s="162" t="s">
        <v>256</v>
      </c>
      <c r="B420" s="219" t="s">
        <v>290</v>
      </c>
      <c r="C420" s="219" t="s">
        <v>248</v>
      </c>
      <c r="D420" s="219" t="s">
        <v>811</v>
      </c>
      <c r="E420" s="220">
        <v>240</v>
      </c>
      <c r="F420" s="296">
        <f t="shared" si="94"/>
        <v>2480</v>
      </c>
      <c r="G420" s="296">
        <f t="shared" si="94"/>
        <v>2480</v>
      </c>
    </row>
    <row r="421" s="148" customFormat="1" ht="12.75" spans="1:7">
      <c r="A421" s="228" t="s">
        <v>258</v>
      </c>
      <c r="B421" s="219" t="s">
        <v>290</v>
      </c>
      <c r="C421" s="219" t="s">
        <v>248</v>
      </c>
      <c r="D421" s="219" t="s">
        <v>811</v>
      </c>
      <c r="E421" s="220">
        <v>244</v>
      </c>
      <c r="F421" s="296">
        <f>'Пр9 ведм 25-26'!G850</f>
        <v>2480</v>
      </c>
      <c r="G421" s="296">
        <f>'Пр9 ведм 25-26'!H850</f>
        <v>2480</v>
      </c>
    </row>
    <row r="422" s="148" customFormat="1" ht="12.75" spans="1:7">
      <c r="A422" s="207" t="s">
        <v>471</v>
      </c>
      <c r="B422" s="231" t="s">
        <v>307</v>
      </c>
      <c r="C422" s="214" t="s">
        <v>224</v>
      </c>
      <c r="D422" s="214" t="s">
        <v>225</v>
      </c>
      <c r="E422" s="231" t="s">
        <v>226</v>
      </c>
      <c r="F422" s="290">
        <f>F423+F493+F565+F590+F602</f>
        <v>516708.80041</v>
      </c>
      <c r="G422" s="290">
        <f>G423+G493+G565+G590+G602</f>
        <v>609661.85041</v>
      </c>
    </row>
    <row r="423" s="148" customFormat="1" ht="12.75" spans="1:7">
      <c r="A423" s="207" t="s">
        <v>472</v>
      </c>
      <c r="B423" s="231" t="s">
        <v>307</v>
      </c>
      <c r="C423" s="214" t="s">
        <v>223</v>
      </c>
      <c r="D423" s="214" t="s">
        <v>225</v>
      </c>
      <c r="E423" s="231" t="s">
        <v>226</v>
      </c>
      <c r="F423" s="290">
        <f>F424</f>
        <v>111360.85168</v>
      </c>
      <c r="G423" s="290">
        <f>G424</f>
        <v>150050.05168</v>
      </c>
    </row>
    <row r="424" s="148" customFormat="1" ht="21" spans="1:7">
      <c r="A424" s="207" t="s">
        <v>473</v>
      </c>
      <c r="B424" s="231" t="s">
        <v>307</v>
      </c>
      <c r="C424" s="214" t="s">
        <v>223</v>
      </c>
      <c r="D424" s="214" t="s">
        <v>474</v>
      </c>
      <c r="E424" s="231"/>
      <c r="F424" s="290">
        <f>F425+F485</f>
        <v>111360.85168</v>
      </c>
      <c r="G424" s="290">
        <f>G425+G485</f>
        <v>150050.05168</v>
      </c>
    </row>
    <row r="425" s="148" customFormat="1" ht="12.75" spans="1:7">
      <c r="A425" s="162" t="s">
        <v>475</v>
      </c>
      <c r="B425" s="220" t="s">
        <v>307</v>
      </c>
      <c r="C425" s="219" t="s">
        <v>223</v>
      </c>
      <c r="D425" s="219" t="s">
        <v>476</v>
      </c>
      <c r="E425" s="220" t="s">
        <v>226</v>
      </c>
      <c r="F425" s="296">
        <f>F426+F464+F457</f>
        <v>110979.85168</v>
      </c>
      <c r="G425" s="296">
        <f>G426+G464+G457</f>
        <v>149669.05168</v>
      </c>
    </row>
    <row r="426" s="148" customFormat="1" ht="33.75" spans="1:7">
      <c r="A426" s="228" t="s">
        <v>477</v>
      </c>
      <c r="B426" s="220" t="s">
        <v>307</v>
      </c>
      <c r="C426" s="219" t="s">
        <v>223</v>
      </c>
      <c r="D426" s="219" t="s">
        <v>478</v>
      </c>
      <c r="E426" s="220"/>
      <c r="F426" s="296">
        <f>F427+F430+F434+F446</f>
        <v>13961.05168</v>
      </c>
      <c r="G426" s="296">
        <f>G427+G430+G434+G446</f>
        <v>13961.05168</v>
      </c>
    </row>
    <row r="427" s="148" customFormat="1" ht="22.5" spans="1:7">
      <c r="A427" s="162" t="s">
        <v>479</v>
      </c>
      <c r="B427" s="220" t="s">
        <v>307</v>
      </c>
      <c r="C427" s="219" t="s">
        <v>223</v>
      </c>
      <c r="D427" s="219" t="s">
        <v>478</v>
      </c>
      <c r="E427" s="220" t="s">
        <v>480</v>
      </c>
      <c r="F427" s="296">
        <f t="shared" ref="F427:G428" si="95">F428</f>
        <v>10965.07968</v>
      </c>
      <c r="G427" s="296">
        <f t="shared" si="95"/>
        <v>10965.07968</v>
      </c>
    </row>
    <row r="428" s="148" customFormat="1" ht="12.75" spans="1:7">
      <c r="A428" s="162" t="s">
        <v>481</v>
      </c>
      <c r="B428" s="220" t="s">
        <v>307</v>
      </c>
      <c r="C428" s="219" t="s">
        <v>223</v>
      </c>
      <c r="D428" s="219" t="s">
        <v>478</v>
      </c>
      <c r="E428" s="220" t="s">
        <v>482</v>
      </c>
      <c r="F428" s="296">
        <f t="shared" si="95"/>
        <v>10965.07968</v>
      </c>
      <c r="G428" s="296">
        <f t="shared" si="95"/>
        <v>10965.07968</v>
      </c>
    </row>
    <row r="429" s="148" customFormat="1" ht="33.75" spans="1:7">
      <c r="A429" s="162" t="s">
        <v>483</v>
      </c>
      <c r="B429" s="220" t="s">
        <v>307</v>
      </c>
      <c r="C429" s="219" t="s">
        <v>223</v>
      </c>
      <c r="D429" s="219" t="s">
        <v>478</v>
      </c>
      <c r="E429" s="220" t="s">
        <v>484</v>
      </c>
      <c r="F429" s="296">
        <f>'Пр9 ведм 25-26'!G258</f>
        <v>10965.07968</v>
      </c>
      <c r="G429" s="296">
        <f>'Пр9 ведм 25-26'!H258</f>
        <v>10965.07968</v>
      </c>
    </row>
    <row r="430" s="148" customFormat="1" ht="22.5" spans="1:7">
      <c r="A430" s="162" t="s">
        <v>273</v>
      </c>
      <c r="B430" s="220" t="s">
        <v>307</v>
      </c>
      <c r="C430" s="219" t="s">
        <v>223</v>
      </c>
      <c r="D430" s="219" t="s">
        <v>485</v>
      </c>
      <c r="E430" s="220"/>
      <c r="F430" s="296">
        <f t="shared" ref="F430:G432" si="96">F431</f>
        <v>0</v>
      </c>
      <c r="G430" s="296">
        <f t="shared" si="96"/>
        <v>0</v>
      </c>
    </row>
    <row r="431" s="148" customFormat="1" ht="22.5" spans="1:7">
      <c r="A431" s="162" t="s">
        <v>479</v>
      </c>
      <c r="B431" s="220" t="s">
        <v>307</v>
      </c>
      <c r="C431" s="219" t="s">
        <v>223</v>
      </c>
      <c r="D431" s="219" t="s">
        <v>485</v>
      </c>
      <c r="E431" s="220">
        <v>600</v>
      </c>
      <c r="F431" s="296">
        <f t="shared" si="96"/>
        <v>0</v>
      </c>
      <c r="G431" s="296">
        <f t="shared" si="96"/>
        <v>0</v>
      </c>
    </row>
    <row r="432" s="148" customFormat="1" ht="12.75" spans="1:7">
      <c r="A432" s="162" t="s">
        <v>481</v>
      </c>
      <c r="B432" s="220" t="s">
        <v>307</v>
      </c>
      <c r="C432" s="219" t="s">
        <v>223</v>
      </c>
      <c r="D432" s="219" t="s">
        <v>485</v>
      </c>
      <c r="E432" s="220">
        <v>610</v>
      </c>
      <c r="F432" s="296">
        <f t="shared" si="96"/>
        <v>0</v>
      </c>
      <c r="G432" s="296">
        <f t="shared" si="96"/>
        <v>0</v>
      </c>
    </row>
    <row r="433" s="148" customFormat="1" ht="33.75" spans="1:7">
      <c r="A433" s="162" t="s">
        <v>483</v>
      </c>
      <c r="B433" s="220" t="s">
        <v>307</v>
      </c>
      <c r="C433" s="219" t="s">
        <v>223</v>
      </c>
      <c r="D433" s="219" t="s">
        <v>485</v>
      </c>
      <c r="E433" s="220">
        <v>611</v>
      </c>
      <c r="F433" s="296">
        <f>'Пр9 ведм 25-26'!G262</f>
        <v>0</v>
      </c>
      <c r="G433" s="296">
        <f>'Пр9 ведм 25-26'!H262</f>
        <v>0</v>
      </c>
    </row>
    <row r="434" s="148" customFormat="1" ht="33.75" spans="1:7">
      <c r="A434" s="170" t="s">
        <v>486</v>
      </c>
      <c r="B434" s="220" t="s">
        <v>307</v>
      </c>
      <c r="C434" s="219" t="s">
        <v>223</v>
      </c>
      <c r="D434" s="219" t="s">
        <v>487</v>
      </c>
      <c r="E434" s="220"/>
      <c r="F434" s="296">
        <f>F435+F440</f>
        <v>1478.166</v>
      </c>
      <c r="G434" s="296">
        <f>G435+G440</f>
        <v>1478.166</v>
      </c>
    </row>
    <row r="435" s="148" customFormat="1" ht="12.75" spans="1:7">
      <c r="A435" s="162" t="s">
        <v>255</v>
      </c>
      <c r="B435" s="220" t="s">
        <v>307</v>
      </c>
      <c r="C435" s="219" t="s">
        <v>223</v>
      </c>
      <c r="D435" s="219" t="s">
        <v>487</v>
      </c>
      <c r="E435" s="220" t="s">
        <v>279</v>
      </c>
      <c r="F435" s="296">
        <f t="shared" ref="F435:G435" si="97">F436</f>
        <v>1450.685</v>
      </c>
      <c r="G435" s="296">
        <f t="shared" si="97"/>
        <v>1450.685</v>
      </c>
    </row>
    <row r="436" s="148" customFormat="1" ht="22.5" spans="1:7">
      <c r="A436" s="162" t="s">
        <v>256</v>
      </c>
      <c r="B436" s="220" t="s">
        <v>307</v>
      </c>
      <c r="C436" s="219" t="s">
        <v>223</v>
      </c>
      <c r="D436" s="219" t="s">
        <v>487</v>
      </c>
      <c r="E436" s="220" t="s">
        <v>280</v>
      </c>
      <c r="F436" s="296">
        <f t="shared" ref="F436:G436" si="98">F437+F438+F439</f>
        <v>1450.685</v>
      </c>
      <c r="G436" s="296">
        <f t="shared" si="98"/>
        <v>1450.685</v>
      </c>
    </row>
    <row r="437" s="148" customFormat="1" ht="22.5" spans="1:7">
      <c r="A437" s="228" t="s">
        <v>257</v>
      </c>
      <c r="B437" s="220" t="s">
        <v>307</v>
      </c>
      <c r="C437" s="219" t="s">
        <v>223</v>
      </c>
      <c r="D437" s="219" t="s">
        <v>487</v>
      </c>
      <c r="E437" s="220">
        <v>242</v>
      </c>
      <c r="F437" s="296">
        <f>'Пр9 ведм 25-26'!G266</f>
        <v>10</v>
      </c>
      <c r="G437" s="296">
        <f>'Пр9 ведм 25-26'!H266</f>
        <v>10</v>
      </c>
    </row>
    <row r="438" s="148" customFormat="1" ht="12.75" spans="1:7">
      <c r="A438" s="228" t="s">
        <v>258</v>
      </c>
      <c r="B438" s="220" t="s">
        <v>307</v>
      </c>
      <c r="C438" s="219" t="s">
        <v>223</v>
      </c>
      <c r="D438" s="219" t="s">
        <v>487</v>
      </c>
      <c r="E438" s="220" t="s">
        <v>259</v>
      </c>
      <c r="F438" s="296">
        <f>'Пр9 ведм 25-26'!G267</f>
        <v>1404.858</v>
      </c>
      <c r="G438" s="296">
        <f>'Пр9 ведм 25-26'!H267</f>
        <v>1404.858</v>
      </c>
    </row>
    <row r="439" s="148" customFormat="1" ht="12.75" spans="1:7">
      <c r="A439" s="228" t="s">
        <v>281</v>
      </c>
      <c r="B439" s="220" t="s">
        <v>307</v>
      </c>
      <c r="C439" s="219" t="s">
        <v>223</v>
      </c>
      <c r="D439" s="219" t="s">
        <v>487</v>
      </c>
      <c r="E439" s="220">
        <v>247</v>
      </c>
      <c r="F439" s="296">
        <f>'Пр9 ведм 25-26'!G268</f>
        <v>35.827</v>
      </c>
      <c r="G439" s="296">
        <f>'Пр9 ведм 25-26'!H268</f>
        <v>35.827</v>
      </c>
    </row>
    <row r="440" s="148" customFormat="1" ht="12.75" spans="1:7">
      <c r="A440" s="228" t="s">
        <v>260</v>
      </c>
      <c r="B440" s="220" t="s">
        <v>307</v>
      </c>
      <c r="C440" s="219" t="s">
        <v>223</v>
      </c>
      <c r="D440" s="219" t="s">
        <v>487</v>
      </c>
      <c r="E440" s="220" t="s">
        <v>261</v>
      </c>
      <c r="F440" s="296">
        <f>F441+F443</f>
        <v>27.481</v>
      </c>
      <c r="G440" s="296">
        <f>G441+G443</f>
        <v>27.481</v>
      </c>
    </row>
    <row r="441" s="148" customFormat="1" ht="12.75" spans="1:7">
      <c r="A441" s="228" t="s">
        <v>378</v>
      </c>
      <c r="B441" s="220" t="s">
        <v>307</v>
      </c>
      <c r="C441" s="219" t="s">
        <v>223</v>
      </c>
      <c r="D441" s="219" t="s">
        <v>488</v>
      </c>
      <c r="E441" s="220">
        <v>830</v>
      </c>
      <c r="F441" s="296">
        <f>F442</f>
        <v>0</v>
      </c>
      <c r="G441" s="296">
        <f>G442</f>
        <v>0</v>
      </c>
    </row>
    <row r="442" s="148" customFormat="1" ht="22.5" spans="1:7">
      <c r="A442" s="228" t="s">
        <v>379</v>
      </c>
      <c r="B442" s="220" t="s">
        <v>307</v>
      </c>
      <c r="C442" s="219" t="s">
        <v>223</v>
      </c>
      <c r="D442" s="219" t="s">
        <v>488</v>
      </c>
      <c r="E442" s="220">
        <v>831</v>
      </c>
      <c r="F442" s="296">
        <f>'Пр9 ведм 25-26'!G282</f>
        <v>0</v>
      </c>
      <c r="G442" s="296">
        <f>'Пр9 ведм 25-26'!H282</f>
        <v>0</v>
      </c>
    </row>
    <row r="443" s="148" customFormat="1" ht="12.75" spans="1:7">
      <c r="A443" s="228" t="s">
        <v>262</v>
      </c>
      <c r="B443" s="220" t="s">
        <v>307</v>
      </c>
      <c r="C443" s="219" t="s">
        <v>223</v>
      </c>
      <c r="D443" s="219" t="s">
        <v>487</v>
      </c>
      <c r="E443" s="220" t="s">
        <v>263</v>
      </c>
      <c r="F443" s="296">
        <f t="shared" ref="F443:G443" si="99">F444+F445</f>
        <v>27.481</v>
      </c>
      <c r="G443" s="296">
        <f t="shared" si="99"/>
        <v>27.481</v>
      </c>
    </row>
    <row r="444" s="148" customFormat="1" ht="12.75" spans="1:7">
      <c r="A444" s="230" t="s">
        <v>282</v>
      </c>
      <c r="B444" s="220" t="s">
        <v>307</v>
      </c>
      <c r="C444" s="219" t="s">
        <v>223</v>
      </c>
      <c r="D444" s="219" t="s">
        <v>487</v>
      </c>
      <c r="E444" s="220" t="s">
        <v>283</v>
      </c>
      <c r="F444" s="296">
        <f>'Пр9 ведм 25-26'!G271</f>
        <v>2.481</v>
      </c>
      <c r="G444" s="296">
        <f>'Пр9 ведм 25-26'!H271</f>
        <v>2.481</v>
      </c>
    </row>
    <row r="445" s="148" customFormat="1" ht="12.75" spans="1:7">
      <c r="A445" s="228" t="s">
        <v>265</v>
      </c>
      <c r="B445" s="220" t="s">
        <v>307</v>
      </c>
      <c r="C445" s="219" t="s">
        <v>223</v>
      </c>
      <c r="D445" s="219" t="s">
        <v>487</v>
      </c>
      <c r="E445" s="220">
        <v>853</v>
      </c>
      <c r="F445" s="296">
        <f>'Пр9 ведм 25-26'!G272</f>
        <v>25</v>
      </c>
      <c r="G445" s="296">
        <f>'Пр9 ведм 25-26'!H272</f>
        <v>25</v>
      </c>
    </row>
    <row r="446" s="148" customFormat="1" ht="33.75" spans="1:7">
      <c r="A446" s="170" t="s">
        <v>489</v>
      </c>
      <c r="B446" s="220" t="s">
        <v>307</v>
      </c>
      <c r="C446" s="219" t="s">
        <v>223</v>
      </c>
      <c r="D446" s="219" t="s">
        <v>488</v>
      </c>
      <c r="E446" s="220"/>
      <c r="F446" s="296">
        <f>F447+F453</f>
        <v>1517.806</v>
      </c>
      <c r="G446" s="296">
        <f>G447+G453</f>
        <v>1517.806</v>
      </c>
    </row>
    <row r="447" s="148" customFormat="1" ht="12.75" spans="1:7">
      <c r="A447" s="162" t="s">
        <v>255</v>
      </c>
      <c r="B447" s="220" t="s">
        <v>307</v>
      </c>
      <c r="C447" s="219" t="s">
        <v>223</v>
      </c>
      <c r="D447" s="219" t="s">
        <v>488</v>
      </c>
      <c r="E447" s="220" t="s">
        <v>279</v>
      </c>
      <c r="F447" s="296">
        <f t="shared" ref="F447:G447" si="100">F448</f>
        <v>1467.255</v>
      </c>
      <c r="G447" s="296">
        <f t="shared" si="100"/>
        <v>1467.255</v>
      </c>
    </row>
    <row r="448" s="148" customFormat="1" ht="22.5" spans="1:7">
      <c r="A448" s="162" t="s">
        <v>256</v>
      </c>
      <c r="B448" s="220" t="s">
        <v>307</v>
      </c>
      <c r="C448" s="219" t="s">
        <v>223</v>
      </c>
      <c r="D448" s="219" t="s">
        <v>488</v>
      </c>
      <c r="E448" s="220" t="s">
        <v>280</v>
      </c>
      <c r="F448" s="296">
        <f>F450+F451+F452+F449</f>
        <v>1467.255</v>
      </c>
      <c r="G448" s="296">
        <f>G450+G451+G452+G449</f>
        <v>1467.255</v>
      </c>
    </row>
    <row r="449" s="148" customFormat="1" ht="22.5" spans="1:7">
      <c r="A449" s="228" t="s">
        <v>257</v>
      </c>
      <c r="B449" s="220" t="s">
        <v>307</v>
      </c>
      <c r="C449" s="219" t="s">
        <v>223</v>
      </c>
      <c r="D449" s="219" t="s">
        <v>488</v>
      </c>
      <c r="E449" s="220">
        <v>242</v>
      </c>
      <c r="F449" s="296">
        <f>'Пр9 ведм 25-26'!G276</f>
        <v>18</v>
      </c>
      <c r="G449" s="296">
        <f>'Пр9 ведм 25-26'!H276</f>
        <v>18</v>
      </c>
    </row>
    <row r="450" s="148" customFormat="1" ht="22.5" spans="1:7">
      <c r="A450" s="228" t="s">
        <v>442</v>
      </c>
      <c r="B450" s="220" t="s">
        <v>307</v>
      </c>
      <c r="C450" s="219" t="s">
        <v>223</v>
      </c>
      <c r="D450" s="219" t="s">
        <v>488</v>
      </c>
      <c r="E450" s="220">
        <v>243</v>
      </c>
      <c r="F450" s="296">
        <f>'Пр9 ведм 25-26'!G277</f>
        <v>0</v>
      </c>
      <c r="G450" s="296">
        <f>'Пр9 ведм 25-26'!H277</f>
        <v>0</v>
      </c>
    </row>
    <row r="451" s="148" customFormat="1" ht="12.75" spans="1:7">
      <c r="A451" s="228" t="s">
        <v>258</v>
      </c>
      <c r="B451" s="220" t="s">
        <v>307</v>
      </c>
      <c r="C451" s="219" t="s">
        <v>223</v>
      </c>
      <c r="D451" s="219" t="s">
        <v>488</v>
      </c>
      <c r="E451" s="220" t="s">
        <v>259</v>
      </c>
      <c r="F451" s="296">
        <f>'Пр9 ведм 25-26'!G278</f>
        <v>1401.485</v>
      </c>
      <c r="G451" s="296">
        <f>'Пр9 ведм 25-26'!H278</f>
        <v>1401.485</v>
      </c>
    </row>
    <row r="452" s="148" customFormat="1" ht="12.75" spans="1:7">
      <c r="A452" s="228" t="s">
        <v>281</v>
      </c>
      <c r="B452" s="220" t="s">
        <v>307</v>
      </c>
      <c r="C452" s="219" t="s">
        <v>223</v>
      </c>
      <c r="D452" s="219" t="s">
        <v>488</v>
      </c>
      <c r="E452" s="220">
        <v>247</v>
      </c>
      <c r="F452" s="296">
        <f>'Пр9 ведм 25-26'!G279</f>
        <v>47.77</v>
      </c>
      <c r="G452" s="296">
        <f>'Пр9 ведм 25-26'!H279</f>
        <v>47.77</v>
      </c>
    </row>
    <row r="453" s="148" customFormat="1" ht="12.75" spans="1:7">
      <c r="A453" s="228" t="s">
        <v>260</v>
      </c>
      <c r="B453" s="220" t="s">
        <v>307</v>
      </c>
      <c r="C453" s="219" t="s">
        <v>223</v>
      </c>
      <c r="D453" s="219" t="s">
        <v>488</v>
      </c>
      <c r="E453" s="220" t="s">
        <v>261</v>
      </c>
      <c r="F453" s="296">
        <f t="shared" ref="F453:G453" si="101">F454</f>
        <v>50.551</v>
      </c>
      <c r="G453" s="296">
        <f t="shared" si="101"/>
        <v>50.551</v>
      </c>
    </row>
    <row r="454" s="148" customFormat="1" ht="12.75" spans="1:7">
      <c r="A454" s="228" t="s">
        <v>262</v>
      </c>
      <c r="B454" s="220" t="s">
        <v>307</v>
      </c>
      <c r="C454" s="219" t="s">
        <v>223</v>
      </c>
      <c r="D454" s="219" t="s">
        <v>488</v>
      </c>
      <c r="E454" s="220" t="s">
        <v>263</v>
      </c>
      <c r="F454" s="296">
        <f t="shared" ref="F454:G454" si="102">F455+F456</f>
        <v>50.551</v>
      </c>
      <c r="G454" s="296">
        <f t="shared" si="102"/>
        <v>50.551</v>
      </c>
    </row>
    <row r="455" s="148" customFormat="1" ht="12.75" spans="1:7">
      <c r="A455" s="230" t="s">
        <v>282</v>
      </c>
      <c r="B455" s="220" t="s">
        <v>307</v>
      </c>
      <c r="C455" s="219" t="s">
        <v>223</v>
      </c>
      <c r="D455" s="219" t="s">
        <v>488</v>
      </c>
      <c r="E455" s="220" t="s">
        <v>283</v>
      </c>
      <c r="F455" s="296">
        <f>'Пр9 ведм 25-26'!G284</f>
        <v>10.551</v>
      </c>
      <c r="G455" s="296">
        <f>'Пр9 ведм 25-26'!H284</f>
        <v>10.551</v>
      </c>
    </row>
    <row r="456" s="148" customFormat="1" ht="12.75" spans="1:7">
      <c r="A456" s="228" t="s">
        <v>265</v>
      </c>
      <c r="B456" s="220" t="s">
        <v>307</v>
      </c>
      <c r="C456" s="219" t="s">
        <v>223</v>
      </c>
      <c r="D456" s="219" t="s">
        <v>488</v>
      </c>
      <c r="E456" s="220">
        <v>853</v>
      </c>
      <c r="F456" s="296">
        <f>'Пр9 ведм 25-26'!G285</f>
        <v>40</v>
      </c>
      <c r="G456" s="296">
        <f>'Пр9 ведм 25-26'!H285</f>
        <v>40</v>
      </c>
    </row>
    <row r="457" s="148" customFormat="1" ht="22.5" spans="1:7">
      <c r="A457" s="162" t="s">
        <v>490</v>
      </c>
      <c r="B457" s="220" t="s">
        <v>307</v>
      </c>
      <c r="C457" s="219" t="s">
        <v>223</v>
      </c>
      <c r="D457" s="219" t="s">
        <v>491</v>
      </c>
      <c r="E457" s="220"/>
      <c r="F457" s="296">
        <f>F458+F461</f>
        <v>0</v>
      </c>
      <c r="G457" s="296">
        <f>G458+G461</f>
        <v>0</v>
      </c>
    </row>
    <row r="458" s="148" customFormat="1" ht="12.75" spans="1:7">
      <c r="A458" s="162" t="s">
        <v>255</v>
      </c>
      <c r="B458" s="220" t="s">
        <v>307</v>
      </c>
      <c r="C458" s="219" t="s">
        <v>223</v>
      </c>
      <c r="D458" s="219" t="s">
        <v>491</v>
      </c>
      <c r="E458" s="220">
        <v>200</v>
      </c>
      <c r="F458" s="296">
        <f t="shared" ref="F458:G459" si="103">F459</f>
        <v>0</v>
      </c>
      <c r="G458" s="296">
        <f t="shared" si="103"/>
        <v>0</v>
      </c>
    </row>
    <row r="459" s="148" customFormat="1" ht="22.5" spans="1:7">
      <c r="A459" s="162" t="s">
        <v>256</v>
      </c>
      <c r="B459" s="220" t="s">
        <v>307</v>
      </c>
      <c r="C459" s="219" t="s">
        <v>223</v>
      </c>
      <c r="D459" s="219" t="s">
        <v>491</v>
      </c>
      <c r="E459" s="220">
        <v>240</v>
      </c>
      <c r="F459" s="296">
        <f t="shared" si="103"/>
        <v>0</v>
      </c>
      <c r="G459" s="296">
        <f t="shared" si="103"/>
        <v>0</v>
      </c>
    </row>
    <row r="460" s="148" customFormat="1" ht="12.75" spans="1:7">
      <c r="A460" s="228" t="s">
        <v>258</v>
      </c>
      <c r="B460" s="220" t="s">
        <v>307</v>
      </c>
      <c r="C460" s="219" t="s">
        <v>223</v>
      </c>
      <c r="D460" s="219" t="s">
        <v>491</v>
      </c>
      <c r="E460" s="220">
        <v>244</v>
      </c>
      <c r="F460" s="296">
        <f>'Пр9 ведм 25-26'!G310</f>
        <v>0</v>
      </c>
      <c r="G460" s="296">
        <f>'Пр9 ведм 25-26'!H310</f>
        <v>0</v>
      </c>
    </row>
    <row r="461" s="148" customFormat="1" ht="22.5" spans="1:7">
      <c r="A461" s="162" t="s">
        <v>479</v>
      </c>
      <c r="B461" s="220" t="s">
        <v>307</v>
      </c>
      <c r="C461" s="219" t="s">
        <v>223</v>
      </c>
      <c r="D461" s="219" t="s">
        <v>491</v>
      </c>
      <c r="E461" s="220">
        <v>600</v>
      </c>
      <c r="F461" s="296">
        <f t="shared" ref="F461:G462" si="104">F462</f>
        <v>0</v>
      </c>
      <c r="G461" s="296">
        <f t="shared" si="104"/>
        <v>0</v>
      </c>
    </row>
    <row r="462" s="148" customFormat="1" ht="12.75" spans="1:7">
      <c r="A462" s="162" t="s">
        <v>481</v>
      </c>
      <c r="B462" s="220" t="s">
        <v>307</v>
      </c>
      <c r="C462" s="219" t="s">
        <v>223</v>
      </c>
      <c r="D462" s="219" t="s">
        <v>491</v>
      </c>
      <c r="E462" s="220">
        <v>610</v>
      </c>
      <c r="F462" s="296">
        <f t="shared" si="104"/>
        <v>0</v>
      </c>
      <c r="G462" s="296">
        <f t="shared" si="104"/>
        <v>0</v>
      </c>
    </row>
    <row r="463" s="148" customFormat="1" ht="33.75" spans="1:7">
      <c r="A463" s="162" t="s">
        <v>483</v>
      </c>
      <c r="B463" s="220" t="s">
        <v>307</v>
      </c>
      <c r="C463" s="219" t="s">
        <v>223</v>
      </c>
      <c r="D463" s="219" t="s">
        <v>491</v>
      </c>
      <c r="E463" s="220">
        <v>611</v>
      </c>
      <c r="F463" s="296">
        <f>'Пр9 ведм 25-26'!G313</f>
        <v>0</v>
      </c>
      <c r="G463" s="296">
        <f>'Пр9 ведм 25-26'!H313</f>
        <v>0</v>
      </c>
    </row>
    <row r="464" s="148" customFormat="1" ht="12.75" spans="1:7">
      <c r="A464" s="228" t="s">
        <v>159</v>
      </c>
      <c r="B464" s="220" t="s">
        <v>307</v>
      </c>
      <c r="C464" s="219" t="s">
        <v>223</v>
      </c>
      <c r="D464" s="219" t="s">
        <v>492</v>
      </c>
      <c r="E464" s="220"/>
      <c r="F464" s="296">
        <f t="shared" ref="F464:G464" si="105">F465</f>
        <v>97018.8</v>
      </c>
      <c r="G464" s="296">
        <f t="shared" si="105"/>
        <v>135708</v>
      </c>
    </row>
    <row r="465" s="148" customFormat="1" ht="33.75" spans="1:7">
      <c r="A465" s="170" t="s">
        <v>477</v>
      </c>
      <c r="B465" s="220" t="s">
        <v>307</v>
      </c>
      <c r="C465" s="219" t="s">
        <v>223</v>
      </c>
      <c r="D465" s="219" t="s">
        <v>492</v>
      </c>
      <c r="E465" s="220" t="s">
        <v>226</v>
      </c>
      <c r="F465" s="296">
        <f t="shared" ref="F465:G465" si="106">F466+F469+F477</f>
        <v>97018.8</v>
      </c>
      <c r="G465" s="296">
        <f t="shared" si="106"/>
        <v>135708</v>
      </c>
    </row>
    <row r="466" s="273" customFormat="1" ht="22.5" spans="1:7">
      <c r="A466" s="162" t="s">
        <v>479</v>
      </c>
      <c r="B466" s="220" t="s">
        <v>307</v>
      </c>
      <c r="C466" s="219" t="s">
        <v>223</v>
      </c>
      <c r="D466" s="219" t="s">
        <v>492</v>
      </c>
      <c r="E466" s="220" t="s">
        <v>480</v>
      </c>
      <c r="F466" s="296">
        <f t="shared" ref="F466:G467" si="107">F467</f>
        <v>85007.027</v>
      </c>
      <c r="G466" s="296">
        <f t="shared" si="107"/>
        <v>118911.517</v>
      </c>
    </row>
    <row r="467" s="273" customFormat="1" ht="12" spans="1:7">
      <c r="A467" s="162" t="s">
        <v>481</v>
      </c>
      <c r="B467" s="220" t="s">
        <v>307</v>
      </c>
      <c r="C467" s="219" t="s">
        <v>223</v>
      </c>
      <c r="D467" s="219" t="s">
        <v>492</v>
      </c>
      <c r="E467" s="220" t="s">
        <v>482</v>
      </c>
      <c r="F467" s="296">
        <f t="shared" si="107"/>
        <v>85007.027</v>
      </c>
      <c r="G467" s="296">
        <f t="shared" si="107"/>
        <v>118911.517</v>
      </c>
    </row>
    <row r="468" s="148" customFormat="1" ht="33.75" spans="1:7">
      <c r="A468" s="162" t="s">
        <v>483</v>
      </c>
      <c r="B468" s="220" t="s">
        <v>307</v>
      </c>
      <c r="C468" s="219" t="s">
        <v>223</v>
      </c>
      <c r="D468" s="219" t="s">
        <v>492</v>
      </c>
      <c r="E468" s="220" t="s">
        <v>484</v>
      </c>
      <c r="F468" s="296">
        <f>'Пр9 ведм 25-26'!G290</f>
        <v>85007.027</v>
      </c>
      <c r="G468" s="296">
        <f>'Пр9 ведм 25-26'!H290</f>
        <v>118911.517</v>
      </c>
    </row>
    <row r="469" s="148" customFormat="1" ht="33.75" spans="1:7">
      <c r="A469" s="170" t="s">
        <v>493</v>
      </c>
      <c r="B469" s="220" t="s">
        <v>307</v>
      </c>
      <c r="C469" s="219" t="s">
        <v>223</v>
      </c>
      <c r="D469" s="219" t="s">
        <v>494</v>
      </c>
      <c r="E469" s="220"/>
      <c r="F469" s="296">
        <f t="shared" ref="F469:G469" si="108">F470+F474</f>
        <v>5487.189</v>
      </c>
      <c r="G469" s="296">
        <f t="shared" si="108"/>
        <v>7672.065</v>
      </c>
    </row>
    <row r="470" s="273" customFormat="1" ht="33.75" spans="1:7">
      <c r="A470" s="162" t="s">
        <v>233</v>
      </c>
      <c r="B470" s="220" t="s">
        <v>307</v>
      </c>
      <c r="C470" s="219" t="s">
        <v>223</v>
      </c>
      <c r="D470" s="219" t="s">
        <v>494</v>
      </c>
      <c r="E470" s="220" t="s">
        <v>234</v>
      </c>
      <c r="F470" s="296">
        <f t="shared" ref="F470:G470" si="109">F471</f>
        <v>5462.189</v>
      </c>
      <c r="G470" s="296">
        <f t="shared" si="109"/>
        <v>7647.065</v>
      </c>
    </row>
    <row r="471" s="273" customFormat="1" ht="12" spans="1:7">
      <c r="A471" s="162" t="s">
        <v>341</v>
      </c>
      <c r="B471" s="220" t="s">
        <v>307</v>
      </c>
      <c r="C471" s="219" t="s">
        <v>223</v>
      </c>
      <c r="D471" s="219" t="s">
        <v>494</v>
      </c>
      <c r="E471" s="220">
        <v>110</v>
      </c>
      <c r="F471" s="296">
        <f t="shared" ref="F471:G471" si="110">F472+F473</f>
        <v>5462.189</v>
      </c>
      <c r="G471" s="296">
        <f t="shared" si="110"/>
        <v>7647.065</v>
      </c>
    </row>
    <row r="472" s="148" customFormat="1" ht="12.75" spans="1:7">
      <c r="A472" s="162" t="s">
        <v>342</v>
      </c>
      <c r="B472" s="220" t="s">
        <v>307</v>
      </c>
      <c r="C472" s="219" t="s">
        <v>223</v>
      </c>
      <c r="D472" s="219" t="s">
        <v>494</v>
      </c>
      <c r="E472" s="220">
        <v>111</v>
      </c>
      <c r="F472" s="296">
        <f>'Пр9 ведм 25-26'!G294</f>
        <v>4195.23</v>
      </c>
      <c r="G472" s="296">
        <f>'Пр9 ведм 25-26'!H294</f>
        <v>5873.322</v>
      </c>
    </row>
    <row r="473" s="148" customFormat="1" ht="22.5" spans="1:7">
      <c r="A473" s="170" t="s">
        <v>343</v>
      </c>
      <c r="B473" s="220" t="s">
        <v>307</v>
      </c>
      <c r="C473" s="219" t="s">
        <v>223</v>
      </c>
      <c r="D473" s="219" t="s">
        <v>494</v>
      </c>
      <c r="E473" s="220">
        <v>119</v>
      </c>
      <c r="F473" s="296">
        <f>'Пр9 ведм 25-26'!G295</f>
        <v>1266.959</v>
      </c>
      <c r="G473" s="296">
        <f>'Пр9 ведм 25-26'!H295</f>
        <v>1773.743</v>
      </c>
    </row>
    <row r="474" s="273" customFormat="1" ht="12" spans="1:7">
      <c r="A474" s="162" t="s">
        <v>255</v>
      </c>
      <c r="B474" s="220" t="s">
        <v>307</v>
      </c>
      <c r="C474" s="219" t="s">
        <v>223</v>
      </c>
      <c r="D474" s="219" t="s">
        <v>494</v>
      </c>
      <c r="E474" s="220" t="s">
        <v>279</v>
      </c>
      <c r="F474" s="296">
        <f t="shared" ref="F474:G474" si="111">F475</f>
        <v>25</v>
      </c>
      <c r="G474" s="296">
        <f t="shared" si="111"/>
        <v>25</v>
      </c>
    </row>
    <row r="475" s="273" customFormat="1" ht="22.5" spans="1:7">
      <c r="A475" s="162" t="s">
        <v>256</v>
      </c>
      <c r="B475" s="220" t="s">
        <v>307</v>
      </c>
      <c r="C475" s="219" t="s">
        <v>223</v>
      </c>
      <c r="D475" s="219" t="s">
        <v>494</v>
      </c>
      <c r="E475" s="220" t="s">
        <v>280</v>
      </c>
      <c r="F475" s="296">
        <f t="shared" ref="F475:G475" si="112">+F476</f>
        <v>25</v>
      </c>
      <c r="G475" s="296">
        <f t="shared" si="112"/>
        <v>25</v>
      </c>
    </row>
    <row r="476" s="148" customFormat="1" ht="12.75" spans="1:7">
      <c r="A476" s="228" t="s">
        <v>258</v>
      </c>
      <c r="B476" s="220" t="s">
        <v>307</v>
      </c>
      <c r="C476" s="219" t="s">
        <v>223</v>
      </c>
      <c r="D476" s="219" t="s">
        <v>494</v>
      </c>
      <c r="E476" s="220" t="s">
        <v>259</v>
      </c>
      <c r="F476" s="296">
        <f>'Пр9 ведм 25-26'!G298</f>
        <v>25</v>
      </c>
      <c r="G476" s="296">
        <f>'Пр9 ведм 25-26'!H298</f>
        <v>25</v>
      </c>
    </row>
    <row r="477" s="148" customFormat="1" ht="33.75" spans="1:7">
      <c r="A477" s="170" t="s">
        <v>495</v>
      </c>
      <c r="B477" s="220" t="s">
        <v>307</v>
      </c>
      <c r="C477" s="219" t="s">
        <v>223</v>
      </c>
      <c r="D477" s="219" t="s">
        <v>496</v>
      </c>
      <c r="E477" s="220"/>
      <c r="F477" s="296">
        <f t="shared" ref="F477:G477" si="113">F478+F482</f>
        <v>6524.584</v>
      </c>
      <c r="G477" s="296">
        <f t="shared" si="113"/>
        <v>9124.418</v>
      </c>
    </row>
    <row r="478" s="273" customFormat="1" ht="33.75" spans="1:7">
      <c r="A478" s="162" t="s">
        <v>233</v>
      </c>
      <c r="B478" s="220" t="s">
        <v>307</v>
      </c>
      <c r="C478" s="219" t="s">
        <v>223</v>
      </c>
      <c r="D478" s="219" t="s">
        <v>496</v>
      </c>
      <c r="E478" s="220" t="s">
        <v>234</v>
      </c>
      <c r="F478" s="296">
        <f t="shared" ref="F478:G478" si="114">F479</f>
        <v>6499.584</v>
      </c>
      <c r="G478" s="296">
        <f t="shared" si="114"/>
        <v>9099.418</v>
      </c>
    </row>
    <row r="479" s="273" customFormat="1" ht="12" spans="1:7">
      <c r="A479" s="162" t="s">
        <v>341</v>
      </c>
      <c r="B479" s="220" t="s">
        <v>307</v>
      </c>
      <c r="C479" s="219" t="s">
        <v>223</v>
      </c>
      <c r="D479" s="219" t="s">
        <v>496</v>
      </c>
      <c r="E479" s="220">
        <v>110</v>
      </c>
      <c r="F479" s="296">
        <f t="shared" ref="F479:G479" si="115">F480+F481</f>
        <v>6499.584</v>
      </c>
      <c r="G479" s="296">
        <f t="shared" si="115"/>
        <v>9099.418</v>
      </c>
    </row>
    <row r="480" s="148" customFormat="1" ht="12.75" spans="1:7">
      <c r="A480" s="162" t="s">
        <v>342</v>
      </c>
      <c r="B480" s="220" t="s">
        <v>307</v>
      </c>
      <c r="C480" s="219" t="s">
        <v>223</v>
      </c>
      <c r="D480" s="219" t="s">
        <v>496</v>
      </c>
      <c r="E480" s="220">
        <v>111</v>
      </c>
      <c r="F480" s="296">
        <f>'Пр9 ведм 25-26'!G302</f>
        <v>4992</v>
      </c>
      <c r="G480" s="296">
        <f>'Пр9 ведм 25-26'!H302</f>
        <v>6988.8</v>
      </c>
    </row>
    <row r="481" s="148" customFormat="1" ht="22.5" spans="1:7">
      <c r="A481" s="170" t="s">
        <v>343</v>
      </c>
      <c r="B481" s="220" t="s">
        <v>307</v>
      </c>
      <c r="C481" s="219" t="s">
        <v>223</v>
      </c>
      <c r="D481" s="219" t="s">
        <v>496</v>
      </c>
      <c r="E481" s="220">
        <v>119</v>
      </c>
      <c r="F481" s="296">
        <f>'Пр9 ведм 25-26'!G303</f>
        <v>1507.584</v>
      </c>
      <c r="G481" s="296">
        <f>'Пр9 ведм 25-26'!H303</f>
        <v>2110.618</v>
      </c>
    </row>
    <row r="482" s="273" customFormat="1" ht="12" spans="1:7">
      <c r="A482" s="162" t="s">
        <v>255</v>
      </c>
      <c r="B482" s="220" t="s">
        <v>307</v>
      </c>
      <c r="C482" s="219" t="s">
        <v>223</v>
      </c>
      <c r="D482" s="219" t="s">
        <v>496</v>
      </c>
      <c r="E482" s="220" t="s">
        <v>279</v>
      </c>
      <c r="F482" s="296">
        <f t="shared" ref="F482:G482" si="116">F483</f>
        <v>25</v>
      </c>
      <c r="G482" s="296">
        <f t="shared" si="116"/>
        <v>25</v>
      </c>
    </row>
    <row r="483" s="273" customFormat="1" ht="22.5" spans="1:7">
      <c r="A483" s="162" t="s">
        <v>256</v>
      </c>
      <c r="B483" s="220" t="s">
        <v>307</v>
      </c>
      <c r="C483" s="219" t="s">
        <v>223</v>
      </c>
      <c r="D483" s="219" t="s">
        <v>496</v>
      </c>
      <c r="E483" s="220" t="s">
        <v>280</v>
      </c>
      <c r="F483" s="296">
        <f t="shared" ref="F483:G483" si="117">+F484</f>
        <v>25</v>
      </c>
      <c r="G483" s="296">
        <f t="shared" si="117"/>
        <v>25</v>
      </c>
    </row>
    <row r="484" s="148" customFormat="1" ht="12.75" spans="1:7">
      <c r="A484" s="228" t="s">
        <v>258</v>
      </c>
      <c r="B484" s="220" t="s">
        <v>307</v>
      </c>
      <c r="C484" s="219" t="s">
        <v>223</v>
      </c>
      <c r="D484" s="219" t="s">
        <v>496</v>
      </c>
      <c r="E484" s="220" t="s">
        <v>259</v>
      </c>
      <c r="F484" s="296">
        <f>'Пр9 ведм 25-26'!G306</f>
        <v>25</v>
      </c>
      <c r="G484" s="296">
        <f>'Пр9 ведм 25-26'!H306</f>
        <v>25</v>
      </c>
    </row>
    <row r="485" s="148" customFormat="1" ht="33.75" spans="1:7">
      <c r="A485" s="162" t="s">
        <v>497</v>
      </c>
      <c r="B485" s="220" t="s">
        <v>307</v>
      </c>
      <c r="C485" s="219" t="s">
        <v>223</v>
      </c>
      <c r="D485" s="219" t="s">
        <v>498</v>
      </c>
      <c r="E485" s="220"/>
      <c r="F485" s="296">
        <f t="shared" ref="F485:G485" si="118">F486</f>
        <v>381</v>
      </c>
      <c r="G485" s="296">
        <f t="shared" si="118"/>
        <v>381</v>
      </c>
    </row>
    <row r="486" s="273" customFormat="1" ht="33.75" spans="1:7">
      <c r="A486" s="252" t="s">
        <v>499</v>
      </c>
      <c r="B486" s="220" t="s">
        <v>307</v>
      </c>
      <c r="C486" s="219" t="s">
        <v>223</v>
      </c>
      <c r="D486" s="219" t="s">
        <v>500</v>
      </c>
      <c r="E486" s="220"/>
      <c r="F486" s="296">
        <f t="shared" ref="F486:G486" si="119">F487+F490</f>
        <v>381</v>
      </c>
      <c r="G486" s="296">
        <f t="shared" si="119"/>
        <v>381</v>
      </c>
    </row>
    <row r="487" s="273" customFormat="1" ht="33.75" spans="1:7">
      <c r="A487" s="162" t="s">
        <v>233</v>
      </c>
      <c r="B487" s="220" t="s">
        <v>307</v>
      </c>
      <c r="C487" s="219" t="s">
        <v>223</v>
      </c>
      <c r="D487" s="219" t="s">
        <v>500</v>
      </c>
      <c r="E487" s="220">
        <v>100</v>
      </c>
      <c r="F487" s="296">
        <f t="shared" ref="F487:G487" si="120">F489</f>
        <v>50</v>
      </c>
      <c r="G487" s="296">
        <f t="shared" si="120"/>
        <v>50</v>
      </c>
    </row>
    <row r="488" s="148" customFormat="1" ht="12.75" spans="1:7">
      <c r="A488" s="162" t="s">
        <v>341</v>
      </c>
      <c r="B488" s="220" t="s">
        <v>307</v>
      </c>
      <c r="C488" s="219" t="s">
        <v>223</v>
      </c>
      <c r="D488" s="219" t="s">
        <v>500</v>
      </c>
      <c r="E488" s="220">
        <v>110</v>
      </c>
      <c r="F488" s="296">
        <f t="shared" ref="F488:G488" si="121">F489</f>
        <v>50</v>
      </c>
      <c r="G488" s="296">
        <f t="shared" si="121"/>
        <v>50</v>
      </c>
    </row>
    <row r="489" s="148" customFormat="1" ht="12.75" spans="1:7">
      <c r="A489" s="228" t="s">
        <v>501</v>
      </c>
      <c r="B489" s="220" t="s">
        <v>307</v>
      </c>
      <c r="C489" s="219" t="s">
        <v>223</v>
      </c>
      <c r="D489" s="219" t="s">
        <v>500</v>
      </c>
      <c r="E489" s="220">
        <v>112</v>
      </c>
      <c r="F489" s="296">
        <f>'Пр9 ведм 25-26'!G318</f>
        <v>50</v>
      </c>
      <c r="G489" s="296">
        <f>'Пр9 ведм 25-26'!H318</f>
        <v>50</v>
      </c>
    </row>
    <row r="490" s="148" customFormat="1" ht="22.5" spans="1:7">
      <c r="A490" s="162" t="s">
        <v>479</v>
      </c>
      <c r="B490" s="220" t="s">
        <v>307</v>
      </c>
      <c r="C490" s="219" t="s">
        <v>223</v>
      </c>
      <c r="D490" s="219" t="s">
        <v>500</v>
      </c>
      <c r="E490" s="220">
        <v>600</v>
      </c>
      <c r="F490" s="296">
        <f t="shared" ref="F490:G491" si="122">F491</f>
        <v>331</v>
      </c>
      <c r="G490" s="296">
        <f t="shared" si="122"/>
        <v>331</v>
      </c>
    </row>
    <row r="491" s="148" customFormat="1" ht="12.75" spans="1:7">
      <c r="A491" s="162" t="s">
        <v>481</v>
      </c>
      <c r="B491" s="220" t="s">
        <v>307</v>
      </c>
      <c r="C491" s="219" t="s">
        <v>223</v>
      </c>
      <c r="D491" s="219" t="s">
        <v>500</v>
      </c>
      <c r="E491" s="220">
        <v>610</v>
      </c>
      <c r="F491" s="296">
        <f t="shared" si="122"/>
        <v>331</v>
      </c>
      <c r="G491" s="296">
        <f t="shared" si="122"/>
        <v>331</v>
      </c>
    </row>
    <row r="492" s="148" customFormat="1" ht="33.75" spans="1:7">
      <c r="A492" s="162" t="s">
        <v>483</v>
      </c>
      <c r="B492" s="220" t="s">
        <v>307</v>
      </c>
      <c r="C492" s="219" t="s">
        <v>223</v>
      </c>
      <c r="D492" s="219" t="s">
        <v>500</v>
      </c>
      <c r="E492" s="220">
        <v>611</v>
      </c>
      <c r="F492" s="296">
        <f>'Пр9 ведм 25-26'!G321</f>
        <v>331</v>
      </c>
      <c r="G492" s="296">
        <f>'Пр9 ведм 25-26'!H321</f>
        <v>331</v>
      </c>
    </row>
    <row r="493" s="148" customFormat="1" ht="12.75" spans="1:7">
      <c r="A493" s="207" t="s">
        <v>502</v>
      </c>
      <c r="B493" s="231" t="s">
        <v>307</v>
      </c>
      <c r="C493" s="214" t="s">
        <v>228</v>
      </c>
      <c r="D493" s="214" t="s">
        <v>225</v>
      </c>
      <c r="E493" s="231" t="s">
        <v>226</v>
      </c>
      <c r="F493" s="290">
        <f>F494</f>
        <v>327627.96873</v>
      </c>
      <c r="G493" s="290">
        <f>G494</f>
        <v>367651.36873</v>
      </c>
    </row>
    <row r="494" s="148" customFormat="1" ht="12.75" spans="1:7">
      <c r="A494" s="207" t="s">
        <v>503</v>
      </c>
      <c r="B494" s="231" t="s">
        <v>307</v>
      </c>
      <c r="C494" s="214" t="s">
        <v>228</v>
      </c>
      <c r="D494" s="214" t="s">
        <v>504</v>
      </c>
      <c r="E494" s="231" t="s">
        <v>226</v>
      </c>
      <c r="F494" s="290">
        <f>F495+F499+F524+F540+F536+F544+F553+F548+F528+F532+F557+F561</f>
        <v>327627.96873</v>
      </c>
      <c r="G494" s="290">
        <f>G495+G499+G524+G540+G536+G544+G553+G548+G528+G532+G557+G561</f>
        <v>367651.36873</v>
      </c>
    </row>
    <row r="495" s="148" customFormat="1" ht="22.5" spans="1:7">
      <c r="A495" s="162" t="s">
        <v>273</v>
      </c>
      <c r="B495" s="220" t="s">
        <v>307</v>
      </c>
      <c r="C495" s="219" t="s">
        <v>228</v>
      </c>
      <c r="D495" s="219" t="s">
        <v>505</v>
      </c>
      <c r="E495" s="220"/>
      <c r="F495" s="296">
        <f t="shared" ref="F495:G497" si="123">F496</f>
        <v>0</v>
      </c>
      <c r="G495" s="296">
        <f t="shared" si="123"/>
        <v>0</v>
      </c>
    </row>
    <row r="496" s="148" customFormat="1" ht="22.5" spans="1:7">
      <c r="A496" s="162" t="s">
        <v>479</v>
      </c>
      <c r="B496" s="220" t="s">
        <v>307</v>
      </c>
      <c r="C496" s="219" t="s">
        <v>228</v>
      </c>
      <c r="D496" s="219" t="s">
        <v>505</v>
      </c>
      <c r="E496" s="220">
        <v>600</v>
      </c>
      <c r="F496" s="296">
        <f t="shared" si="123"/>
        <v>0</v>
      </c>
      <c r="G496" s="296">
        <f t="shared" si="123"/>
        <v>0</v>
      </c>
    </row>
    <row r="497" s="148" customFormat="1" ht="12.75" spans="1:7">
      <c r="A497" s="162" t="s">
        <v>481</v>
      </c>
      <c r="B497" s="220" t="s">
        <v>307</v>
      </c>
      <c r="C497" s="219" t="s">
        <v>228</v>
      </c>
      <c r="D497" s="219" t="s">
        <v>505</v>
      </c>
      <c r="E497" s="220">
        <v>610</v>
      </c>
      <c r="F497" s="296">
        <f t="shared" si="123"/>
        <v>0</v>
      </c>
      <c r="G497" s="296">
        <f t="shared" si="123"/>
        <v>0</v>
      </c>
    </row>
    <row r="498" s="148" customFormat="1" ht="33.75" spans="1:7">
      <c r="A498" s="162" t="s">
        <v>483</v>
      </c>
      <c r="B498" s="220" t="s">
        <v>307</v>
      </c>
      <c r="C498" s="219" t="s">
        <v>228</v>
      </c>
      <c r="D498" s="219" t="s">
        <v>505</v>
      </c>
      <c r="E498" s="220">
        <v>611</v>
      </c>
      <c r="F498" s="296">
        <f>'Пр9 ведм 25-26'!G326</f>
        <v>0</v>
      </c>
      <c r="G498" s="296">
        <f>'Пр9 ведм 25-26'!H326</f>
        <v>0</v>
      </c>
    </row>
    <row r="499" s="148" customFormat="1" ht="33.75" spans="1:7">
      <c r="A499" s="175" t="s">
        <v>506</v>
      </c>
      <c r="B499" s="220" t="s">
        <v>307</v>
      </c>
      <c r="C499" s="219" t="s">
        <v>228</v>
      </c>
      <c r="D499" s="219" t="s">
        <v>507</v>
      </c>
      <c r="E499" s="231"/>
      <c r="F499" s="290">
        <f>F500+F504+F508+F512+F516+F520</f>
        <v>16488.46873</v>
      </c>
      <c r="G499" s="290">
        <f>G500+G504+G508+G512+G516+G520</f>
        <v>16488.46873</v>
      </c>
    </row>
    <row r="500" s="148" customFormat="1" ht="45" spans="1:7">
      <c r="A500" s="175" t="s">
        <v>508</v>
      </c>
      <c r="B500" s="220" t="s">
        <v>307</v>
      </c>
      <c r="C500" s="219" t="s">
        <v>228</v>
      </c>
      <c r="D500" s="219" t="s">
        <v>509</v>
      </c>
      <c r="E500" s="231"/>
      <c r="F500" s="290">
        <f t="shared" ref="F500:G502" si="124">F501</f>
        <v>3419.802</v>
      </c>
      <c r="G500" s="290">
        <f t="shared" si="124"/>
        <v>3419.802</v>
      </c>
    </row>
    <row r="501" s="148" customFormat="1" ht="22.5" spans="1:7">
      <c r="A501" s="162" t="s">
        <v>479</v>
      </c>
      <c r="B501" s="220" t="s">
        <v>307</v>
      </c>
      <c r="C501" s="219" t="s">
        <v>228</v>
      </c>
      <c r="D501" s="219" t="s">
        <v>509</v>
      </c>
      <c r="E501" s="220">
        <v>600</v>
      </c>
      <c r="F501" s="296">
        <f t="shared" si="124"/>
        <v>3419.802</v>
      </c>
      <c r="G501" s="296">
        <f t="shared" si="124"/>
        <v>3419.802</v>
      </c>
    </row>
    <row r="502" s="148" customFormat="1" ht="12.75" spans="1:7">
      <c r="A502" s="162" t="s">
        <v>481</v>
      </c>
      <c r="B502" s="220" t="s">
        <v>307</v>
      </c>
      <c r="C502" s="219" t="s">
        <v>228</v>
      </c>
      <c r="D502" s="219" t="s">
        <v>509</v>
      </c>
      <c r="E502" s="220">
        <v>610</v>
      </c>
      <c r="F502" s="296">
        <f t="shared" si="124"/>
        <v>3419.802</v>
      </c>
      <c r="G502" s="296">
        <f t="shared" si="124"/>
        <v>3419.802</v>
      </c>
    </row>
    <row r="503" s="148" customFormat="1" ht="33.75" spans="1:7">
      <c r="A503" s="162" t="s">
        <v>483</v>
      </c>
      <c r="B503" s="220" t="s">
        <v>307</v>
      </c>
      <c r="C503" s="219" t="s">
        <v>228</v>
      </c>
      <c r="D503" s="219" t="s">
        <v>509</v>
      </c>
      <c r="E503" s="220">
        <v>611</v>
      </c>
      <c r="F503" s="296">
        <f>'Пр9 ведм 25-26'!G355</f>
        <v>3419.802</v>
      </c>
      <c r="G503" s="296">
        <f>'Пр9 ведм 25-26'!H355</f>
        <v>3419.802</v>
      </c>
    </row>
    <row r="504" s="148" customFormat="1" ht="45" spans="1:7">
      <c r="A504" s="175" t="s">
        <v>510</v>
      </c>
      <c r="B504" s="220" t="s">
        <v>307</v>
      </c>
      <c r="C504" s="219" t="s">
        <v>228</v>
      </c>
      <c r="D504" s="219" t="s">
        <v>511</v>
      </c>
      <c r="E504" s="231"/>
      <c r="F504" s="290">
        <f t="shared" ref="F504:G506" si="125">F505</f>
        <v>2718.571</v>
      </c>
      <c r="G504" s="290">
        <f t="shared" si="125"/>
        <v>2718.571</v>
      </c>
    </row>
    <row r="505" s="148" customFormat="1" ht="22.5" spans="1:7">
      <c r="A505" s="162" t="s">
        <v>479</v>
      </c>
      <c r="B505" s="220" t="s">
        <v>307</v>
      </c>
      <c r="C505" s="219" t="s">
        <v>228</v>
      </c>
      <c r="D505" s="219" t="s">
        <v>511</v>
      </c>
      <c r="E505" s="220">
        <v>600</v>
      </c>
      <c r="F505" s="296">
        <f t="shared" si="125"/>
        <v>2718.571</v>
      </c>
      <c r="G505" s="296">
        <f t="shared" si="125"/>
        <v>2718.571</v>
      </c>
    </row>
    <row r="506" s="148" customFormat="1" ht="12.75" spans="1:7">
      <c r="A506" s="162" t="s">
        <v>481</v>
      </c>
      <c r="B506" s="220" t="s">
        <v>307</v>
      </c>
      <c r="C506" s="219" t="s">
        <v>228</v>
      </c>
      <c r="D506" s="219" t="s">
        <v>511</v>
      </c>
      <c r="E506" s="220">
        <v>610</v>
      </c>
      <c r="F506" s="296">
        <f t="shared" si="125"/>
        <v>2718.571</v>
      </c>
      <c r="G506" s="296">
        <f t="shared" si="125"/>
        <v>2718.571</v>
      </c>
    </row>
    <row r="507" s="148" customFormat="1" ht="33.75" spans="1:7">
      <c r="A507" s="162" t="s">
        <v>483</v>
      </c>
      <c r="B507" s="220" t="s">
        <v>307</v>
      </c>
      <c r="C507" s="219" t="s">
        <v>228</v>
      </c>
      <c r="D507" s="219" t="s">
        <v>511</v>
      </c>
      <c r="E507" s="220">
        <v>611</v>
      </c>
      <c r="F507" s="296">
        <f>'Пр9 ведм 25-26'!G359</f>
        <v>2718.571</v>
      </c>
      <c r="G507" s="296">
        <f>'Пр9 ведм 25-26'!H359</f>
        <v>2718.571</v>
      </c>
    </row>
    <row r="508" s="148" customFormat="1" ht="45" spans="1:7">
      <c r="A508" s="175" t="s">
        <v>512</v>
      </c>
      <c r="B508" s="220" t="s">
        <v>307</v>
      </c>
      <c r="C508" s="219" t="s">
        <v>228</v>
      </c>
      <c r="D508" s="219" t="s">
        <v>513</v>
      </c>
      <c r="E508" s="231"/>
      <c r="F508" s="290">
        <f t="shared" ref="F508:G510" si="126">F509</f>
        <v>2257.736</v>
      </c>
      <c r="G508" s="290">
        <f t="shared" si="126"/>
        <v>2257.736</v>
      </c>
    </row>
    <row r="509" s="148" customFormat="1" ht="22.5" spans="1:7">
      <c r="A509" s="162" t="s">
        <v>479</v>
      </c>
      <c r="B509" s="220" t="s">
        <v>307</v>
      </c>
      <c r="C509" s="219" t="s">
        <v>228</v>
      </c>
      <c r="D509" s="219" t="s">
        <v>513</v>
      </c>
      <c r="E509" s="220">
        <v>600</v>
      </c>
      <c r="F509" s="296">
        <f t="shared" si="126"/>
        <v>2257.736</v>
      </c>
      <c r="G509" s="296">
        <f t="shared" si="126"/>
        <v>2257.736</v>
      </c>
    </row>
    <row r="510" s="148" customFormat="1" ht="12.75" spans="1:7">
      <c r="A510" s="162" t="s">
        <v>481</v>
      </c>
      <c r="B510" s="220" t="s">
        <v>307</v>
      </c>
      <c r="C510" s="219" t="s">
        <v>228</v>
      </c>
      <c r="D510" s="219" t="s">
        <v>513</v>
      </c>
      <c r="E510" s="220">
        <v>610</v>
      </c>
      <c r="F510" s="296">
        <f t="shared" si="126"/>
        <v>2257.736</v>
      </c>
      <c r="G510" s="296">
        <f t="shared" si="126"/>
        <v>2257.736</v>
      </c>
    </row>
    <row r="511" s="148" customFormat="1" ht="33.75" spans="1:7">
      <c r="A511" s="162" t="s">
        <v>483</v>
      </c>
      <c r="B511" s="220" t="s">
        <v>307</v>
      </c>
      <c r="C511" s="219" t="s">
        <v>228</v>
      </c>
      <c r="D511" s="219" t="s">
        <v>513</v>
      </c>
      <c r="E511" s="220">
        <v>611</v>
      </c>
      <c r="F511" s="296">
        <f>'Пр9 ведм 25-26'!G363</f>
        <v>2257.736</v>
      </c>
      <c r="G511" s="296">
        <f>'Пр9 ведм 25-26'!H363</f>
        <v>2257.736</v>
      </c>
    </row>
    <row r="512" s="148" customFormat="1" ht="45" spans="1:7">
      <c r="A512" s="175" t="s">
        <v>514</v>
      </c>
      <c r="B512" s="220" t="s">
        <v>307</v>
      </c>
      <c r="C512" s="219" t="s">
        <v>228</v>
      </c>
      <c r="D512" s="219" t="s">
        <v>515</v>
      </c>
      <c r="E512" s="231"/>
      <c r="F512" s="290">
        <f t="shared" ref="F512:G514" si="127">F513</f>
        <v>2622.206</v>
      </c>
      <c r="G512" s="290">
        <f t="shared" si="127"/>
        <v>2622.206</v>
      </c>
    </row>
    <row r="513" s="148" customFormat="1" ht="22.5" spans="1:7">
      <c r="A513" s="162" t="s">
        <v>479</v>
      </c>
      <c r="B513" s="220" t="s">
        <v>307</v>
      </c>
      <c r="C513" s="219" t="s">
        <v>228</v>
      </c>
      <c r="D513" s="219" t="s">
        <v>515</v>
      </c>
      <c r="E513" s="220">
        <v>600</v>
      </c>
      <c r="F513" s="296">
        <f t="shared" si="127"/>
        <v>2622.206</v>
      </c>
      <c r="G513" s="296">
        <f t="shared" si="127"/>
        <v>2622.206</v>
      </c>
    </row>
    <row r="514" s="148" customFormat="1" ht="12.75" spans="1:7">
      <c r="A514" s="162" t="s">
        <v>481</v>
      </c>
      <c r="B514" s="220" t="s">
        <v>307</v>
      </c>
      <c r="C514" s="219" t="s">
        <v>228</v>
      </c>
      <c r="D514" s="219" t="s">
        <v>515</v>
      </c>
      <c r="E514" s="220">
        <v>610</v>
      </c>
      <c r="F514" s="296">
        <f t="shared" si="127"/>
        <v>2622.206</v>
      </c>
      <c r="G514" s="296">
        <f t="shared" si="127"/>
        <v>2622.206</v>
      </c>
    </row>
    <row r="515" s="148" customFormat="1" ht="33.75" spans="1:7">
      <c r="A515" s="162" t="s">
        <v>483</v>
      </c>
      <c r="B515" s="220" t="s">
        <v>307</v>
      </c>
      <c r="C515" s="219" t="s">
        <v>228</v>
      </c>
      <c r="D515" s="219" t="s">
        <v>515</v>
      </c>
      <c r="E515" s="220">
        <v>611</v>
      </c>
      <c r="F515" s="296">
        <f>'Пр9 ведм 25-26'!G367</f>
        <v>2622.206</v>
      </c>
      <c r="G515" s="296">
        <f>'Пр9 ведм 25-26'!H367</f>
        <v>2622.206</v>
      </c>
    </row>
    <row r="516" s="148" customFormat="1" ht="45" spans="1:7">
      <c r="A516" s="175" t="s">
        <v>516</v>
      </c>
      <c r="B516" s="220" t="s">
        <v>307</v>
      </c>
      <c r="C516" s="219" t="s">
        <v>228</v>
      </c>
      <c r="D516" s="219" t="s">
        <v>517</v>
      </c>
      <c r="E516" s="231"/>
      <c r="F516" s="290">
        <f t="shared" ref="F516:G518" si="128">F517</f>
        <v>3427.316</v>
      </c>
      <c r="G516" s="290">
        <f t="shared" si="128"/>
        <v>3427.316</v>
      </c>
    </row>
    <row r="517" s="273" customFormat="1" ht="22.5" spans="1:7">
      <c r="A517" s="162" t="s">
        <v>479</v>
      </c>
      <c r="B517" s="220" t="s">
        <v>307</v>
      </c>
      <c r="C517" s="219" t="s">
        <v>228</v>
      </c>
      <c r="D517" s="219" t="s">
        <v>517</v>
      </c>
      <c r="E517" s="220">
        <v>600</v>
      </c>
      <c r="F517" s="296">
        <f t="shared" si="128"/>
        <v>3427.316</v>
      </c>
      <c r="G517" s="296">
        <f t="shared" si="128"/>
        <v>3427.316</v>
      </c>
    </row>
    <row r="518" s="273" customFormat="1" ht="12" spans="1:7">
      <c r="A518" s="162" t="s">
        <v>481</v>
      </c>
      <c r="B518" s="220" t="s">
        <v>307</v>
      </c>
      <c r="C518" s="219" t="s">
        <v>228</v>
      </c>
      <c r="D518" s="219" t="s">
        <v>517</v>
      </c>
      <c r="E518" s="220">
        <v>610</v>
      </c>
      <c r="F518" s="296">
        <f t="shared" si="128"/>
        <v>3427.316</v>
      </c>
      <c r="G518" s="296">
        <f t="shared" si="128"/>
        <v>3427.316</v>
      </c>
    </row>
    <row r="519" s="273" customFormat="1" ht="33.75" spans="1:7">
      <c r="A519" s="162" t="s">
        <v>483</v>
      </c>
      <c r="B519" s="220" t="s">
        <v>307</v>
      </c>
      <c r="C519" s="219" t="s">
        <v>228</v>
      </c>
      <c r="D519" s="219" t="s">
        <v>517</v>
      </c>
      <c r="E519" s="220">
        <v>611</v>
      </c>
      <c r="F519" s="296">
        <f>'Пр9 ведм 25-26'!G371</f>
        <v>3427.316</v>
      </c>
      <c r="G519" s="296">
        <f>'Пр9 ведм 25-26'!H371</f>
        <v>3427.316</v>
      </c>
    </row>
    <row r="520" s="273" customFormat="1" ht="45" spans="1:7">
      <c r="A520" s="175" t="s">
        <v>518</v>
      </c>
      <c r="B520" s="220" t="s">
        <v>307</v>
      </c>
      <c r="C520" s="219" t="s">
        <v>228</v>
      </c>
      <c r="D520" s="219" t="s">
        <v>519</v>
      </c>
      <c r="E520" s="231"/>
      <c r="F520" s="290">
        <f t="shared" ref="F520:G522" si="129">F521</f>
        <v>2042.83773</v>
      </c>
      <c r="G520" s="290">
        <f t="shared" si="129"/>
        <v>2042.83773</v>
      </c>
    </row>
    <row r="521" s="148" customFormat="1" ht="22.5" spans="1:7">
      <c r="A521" s="162" t="s">
        <v>479</v>
      </c>
      <c r="B521" s="220" t="s">
        <v>307</v>
      </c>
      <c r="C521" s="219" t="s">
        <v>228</v>
      </c>
      <c r="D521" s="219" t="s">
        <v>519</v>
      </c>
      <c r="E521" s="220">
        <v>600</v>
      </c>
      <c r="F521" s="296">
        <f t="shared" si="129"/>
        <v>2042.83773</v>
      </c>
      <c r="G521" s="296">
        <f t="shared" si="129"/>
        <v>2042.83773</v>
      </c>
    </row>
    <row r="522" s="148" customFormat="1" ht="12.75" spans="1:7">
      <c r="A522" s="162" t="s">
        <v>481</v>
      </c>
      <c r="B522" s="220" t="s">
        <v>307</v>
      </c>
      <c r="C522" s="219" t="s">
        <v>228</v>
      </c>
      <c r="D522" s="219" t="s">
        <v>519</v>
      </c>
      <c r="E522" s="220">
        <v>610</v>
      </c>
      <c r="F522" s="296">
        <f t="shared" si="129"/>
        <v>2042.83773</v>
      </c>
      <c r="G522" s="296">
        <f t="shared" si="129"/>
        <v>2042.83773</v>
      </c>
    </row>
    <row r="523" s="148" customFormat="1" ht="33.75" spans="1:7">
      <c r="A523" s="162" t="s">
        <v>483</v>
      </c>
      <c r="B523" s="220" t="s">
        <v>307</v>
      </c>
      <c r="C523" s="219" t="s">
        <v>228</v>
      </c>
      <c r="D523" s="219" t="s">
        <v>519</v>
      </c>
      <c r="E523" s="220">
        <v>611</v>
      </c>
      <c r="F523" s="296">
        <f>'Пр9 ведм 25-26'!G375</f>
        <v>2042.83773</v>
      </c>
      <c r="G523" s="296">
        <f>'Пр9 ведм 25-26'!H375</f>
        <v>2042.83773</v>
      </c>
    </row>
    <row r="524" s="148" customFormat="1" ht="45" spans="1:7">
      <c r="A524" s="162" t="s">
        <v>158</v>
      </c>
      <c r="B524" s="220" t="s">
        <v>307</v>
      </c>
      <c r="C524" s="219" t="s">
        <v>228</v>
      </c>
      <c r="D524" s="219" t="s">
        <v>520</v>
      </c>
      <c r="E524" s="220" t="s">
        <v>226</v>
      </c>
      <c r="F524" s="296">
        <f t="shared" ref="F524:G526" si="130">F525</f>
        <v>266237</v>
      </c>
      <c r="G524" s="296">
        <f t="shared" si="130"/>
        <v>306254.3</v>
      </c>
    </row>
    <row r="525" s="148" customFormat="1" ht="22.5" spans="1:7">
      <c r="A525" s="162" t="s">
        <v>479</v>
      </c>
      <c r="B525" s="220" t="s">
        <v>307</v>
      </c>
      <c r="C525" s="220" t="s">
        <v>228</v>
      </c>
      <c r="D525" s="219" t="s">
        <v>520</v>
      </c>
      <c r="E525" s="220" t="s">
        <v>480</v>
      </c>
      <c r="F525" s="296">
        <f t="shared" si="130"/>
        <v>266237</v>
      </c>
      <c r="G525" s="296">
        <f t="shared" si="130"/>
        <v>306254.3</v>
      </c>
    </row>
    <row r="526" s="148" customFormat="1" ht="12.75" spans="1:7">
      <c r="A526" s="162" t="s">
        <v>481</v>
      </c>
      <c r="B526" s="220" t="s">
        <v>307</v>
      </c>
      <c r="C526" s="220" t="s">
        <v>228</v>
      </c>
      <c r="D526" s="219" t="s">
        <v>520</v>
      </c>
      <c r="E526" s="220" t="s">
        <v>482</v>
      </c>
      <c r="F526" s="296">
        <f t="shared" si="130"/>
        <v>266237</v>
      </c>
      <c r="G526" s="296">
        <f t="shared" si="130"/>
        <v>306254.3</v>
      </c>
    </row>
    <row r="527" s="148" customFormat="1" ht="33.75" spans="1:7">
      <c r="A527" s="162" t="s">
        <v>483</v>
      </c>
      <c r="B527" s="220" t="s">
        <v>307</v>
      </c>
      <c r="C527" s="220" t="s">
        <v>228</v>
      </c>
      <c r="D527" s="219" t="s">
        <v>520</v>
      </c>
      <c r="E527" s="220" t="s">
        <v>484</v>
      </c>
      <c r="F527" s="296">
        <f>'Пр9 ведм 25-26'!G338</f>
        <v>266237</v>
      </c>
      <c r="G527" s="296">
        <f>'Пр9 ведм 25-26'!H338</f>
        <v>306254.3</v>
      </c>
    </row>
    <row r="528" s="148" customFormat="1" ht="22.5" spans="1:7">
      <c r="A528" s="162" t="s">
        <v>490</v>
      </c>
      <c r="B528" s="220" t="s">
        <v>307</v>
      </c>
      <c r="C528" s="219" t="s">
        <v>223</v>
      </c>
      <c r="D528" s="219" t="s">
        <v>521</v>
      </c>
      <c r="E528" s="220"/>
      <c r="F528" s="296">
        <f t="shared" ref="F528:G530" si="131">F529</f>
        <v>1405</v>
      </c>
      <c r="G528" s="296">
        <f t="shared" si="131"/>
        <v>1405</v>
      </c>
    </row>
    <row r="529" s="148" customFormat="1" ht="22.5" spans="1:7">
      <c r="A529" s="162" t="s">
        <v>479</v>
      </c>
      <c r="B529" s="220" t="s">
        <v>307</v>
      </c>
      <c r="C529" s="219" t="s">
        <v>228</v>
      </c>
      <c r="D529" s="219" t="s">
        <v>521</v>
      </c>
      <c r="E529" s="220">
        <v>600</v>
      </c>
      <c r="F529" s="296">
        <f t="shared" si="131"/>
        <v>1405</v>
      </c>
      <c r="G529" s="296">
        <f t="shared" si="131"/>
        <v>1405</v>
      </c>
    </row>
    <row r="530" s="148" customFormat="1" ht="12.75" spans="1:7">
      <c r="A530" s="162" t="s">
        <v>481</v>
      </c>
      <c r="B530" s="220" t="s">
        <v>307</v>
      </c>
      <c r="C530" s="219" t="s">
        <v>228</v>
      </c>
      <c r="D530" s="219" t="s">
        <v>521</v>
      </c>
      <c r="E530" s="220">
        <v>610</v>
      </c>
      <c r="F530" s="296">
        <f t="shared" si="131"/>
        <v>1405</v>
      </c>
      <c r="G530" s="296">
        <f t="shared" si="131"/>
        <v>1405</v>
      </c>
    </row>
    <row r="531" s="148" customFormat="1" ht="33.75" spans="1:7">
      <c r="A531" s="162" t="s">
        <v>483</v>
      </c>
      <c r="B531" s="220" t="s">
        <v>307</v>
      </c>
      <c r="C531" s="219" t="s">
        <v>228</v>
      </c>
      <c r="D531" s="219" t="s">
        <v>521</v>
      </c>
      <c r="E531" s="220">
        <v>611</v>
      </c>
      <c r="F531" s="296">
        <f>'Пр9 ведм 25-26'!G334</f>
        <v>1405</v>
      </c>
      <c r="G531" s="296">
        <f>'Пр9 ведм 25-26'!H334</f>
        <v>1405</v>
      </c>
    </row>
    <row r="532" s="148" customFormat="1" ht="33.75" spans="1:7">
      <c r="A532" s="162" t="s">
        <v>522</v>
      </c>
      <c r="B532" s="220" t="s">
        <v>307</v>
      </c>
      <c r="C532" s="219" t="s">
        <v>228</v>
      </c>
      <c r="D532" s="219" t="s">
        <v>523</v>
      </c>
      <c r="E532" s="220"/>
      <c r="F532" s="296">
        <f t="shared" ref="F532:G534" si="132">F533</f>
        <v>804</v>
      </c>
      <c r="G532" s="296">
        <f t="shared" si="132"/>
        <v>804</v>
      </c>
    </row>
    <row r="533" s="148" customFormat="1" ht="22.5" spans="1:7">
      <c r="A533" s="162" t="s">
        <v>479</v>
      </c>
      <c r="B533" s="220" t="s">
        <v>307</v>
      </c>
      <c r="C533" s="219" t="s">
        <v>228</v>
      </c>
      <c r="D533" s="219" t="s">
        <v>523</v>
      </c>
      <c r="E533" s="220" t="s">
        <v>480</v>
      </c>
      <c r="F533" s="296">
        <f t="shared" si="132"/>
        <v>804</v>
      </c>
      <c r="G533" s="296">
        <f t="shared" si="132"/>
        <v>804</v>
      </c>
    </row>
    <row r="534" s="148" customFormat="1" ht="12.75" spans="1:7">
      <c r="A534" s="162" t="s">
        <v>481</v>
      </c>
      <c r="B534" s="220" t="s">
        <v>307</v>
      </c>
      <c r="C534" s="219" t="s">
        <v>228</v>
      </c>
      <c r="D534" s="219" t="s">
        <v>523</v>
      </c>
      <c r="E534" s="220" t="s">
        <v>482</v>
      </c>
      <c r="F534" s="296">
        <f t="shared" si="132"/>
        <v>804</v>
      </c>
      <c r="G534" s="296">
        <f t="shared" si="132"/>
        <v>804</v>
      </c>
    </row>
    <row r="535" s="148" customFormat="1" ht="12.75" spans="1:7">
      <c r="A535" s="162" t="s">
        <v>524</v>
      </c>
      <c r="B535" s="220" t="s">
        <v>307</v>
      </c>
      <c r="C535" s="219" t="s">
        <v>228</v>
      </c>
      <c r="D535" s="219" t="s">
        <v>523</v>
      </c>
      <c r="E535" s="220">
        <v>612</v>
      </c>
      <c r="F535" s="296">
        <f>'Пр9 ведм 25-26'!G379</f>
        <v>804</v>
      </c>
      <c r="G535" s="296">
        <f>'Пр9 ведм 25-26'!H379</f>
        <v>804</v>
      </c>
    </row>
    <row r="536" s="148" customFormat="1" ht="33.75" spans="1:7">
      <c r="A536" s="162" t="s">
        <v>522</v>
      </c>
      <c r="B536" s="220" t="s">
        <v>307</v>
      </c>
      <c r="C536" s="219" t="s">
        <v>228</v>
      </c>
      <c r="D536" s="219" t="s">
        <v>525</v>
      </c>
      <c r="E536" s="220"/>
      <c r="F536" s="296">
        <f t="shared" ref="F536:G538" si="133">F537</f>
        <v>29685.6</v>
      </c>
      <c r="G536" s="296">
        <f t="shared" si="133"/>
        <v>29685.6</v>
      </c>
    </row>
    <row r="537" s="148" customFormat="1" ht="22.5" spans="1:7">
      <c r="A537" s="162" t="s">
        <v>479</v>
      </c>
      <c r="B537" s="220" t="s">
        <v>307</v>
      </c>
      <c r="C537" s="219" t="s">
        <v>228</v>
      </c>
      <c r="D537" s="219" t="s">
        <v>525</v>
      </c>
      <c r="E537" s="220" t="s">
        <v>480</v>
      </c>
      <c r="F537" s="296">
        <f t="shared" si="133"/>
        <v>29685.6</v>
      </c>
      <c r="G537" s="296">
        <f t="shared" si="133"/>
        <v>29685.6</v>
      </c>
    </row>
    <row r="538" s="148" customFormat="1" ht="12.75" spans="1:7">
      <c r="A538" s="162" t="s">
        <v>481</v>
      </c>
      <c r="B538" s="220" t="s">
        <v>307</v>
      </c>
      <c r="C538" s="219" t="s">
        <v>228</v>
      </c>
      <c r="D538" s="219" t="s">
        <v>525</v>
      </c>
      <c r="E538" s="220" t="s">
        <v>482</v>
      </c>
      <c r="F538" s="296">
        <f t="shared" si="133"/>
        <v>29685.6</v>
      </c>
      <c r="G538" s="296">
        <f t="shared" si="133"/>
        <v>29685.6</v>
      </c>
    </row>
    <row r="539" s="148" customFormat="1" ht="12.75" spans="1:7">
      <c r="A539" s="162" t="s">
        <v>524</v>
      </c>
      <c r="B539" s="220" t="s">
        <v>307</v>
      </c>
      <c r="C539" s="219" t="s">
        <v>228</v>
      </c>
      <c r="D539" s="219" t="s">
        <v>525</v>
      </c>
      <c r="E539" s="220">
        <v>612</v>
      </c>
      <c r="F539" s="296">
        <f>'Пр9 ведм 25-26'!G383</f>
        <v>29685.6</v>
      </c>
      <c r="G539" s="296">
        <f>'Пр9 ведм 25-26'!H383</f>
        <v>29685.6</v>
      </c>
    </row>
    <row r="540" s="148" customFormat="1" ht="33.75" spans="1:7">
      <c r="A540" s="162" t="s">
        <v>128</v>
      </c>
      <c r="B540" s="220" t="s">
        <v>307</v>
      </c>
      <c r="C540" s="219" t="s">
        <v>228</v>
      </c>
      <c r="D540" s="219" t="s">
        <v>526</v>
      </c>
      <c r="E540" s="220"/>
      <c r="F540" s="296">
        <f t="shared" ref="F540:G542" si="134">F541</f>
        <v>9291</v>
      </c>
      <c r="G540" s="296">
        <f t="shared" si="134"/>
        <v>9280.4</v>
      </c>
    </row>
    <row r="541" s="148" customFormat="1" ht="22.5" spans="1:7">
      <c r="A541" s="162" t="s">
        <v>479</v>
      </c>
      <c r="B541" s="220" t="s">
        <v>307</v>
      </c>
      <c r="C541" s="219" t="s">
        <v>228</v>
      </c>
      <c r="D541" s="219" t="s">
        <v>526</v>
      </c>
      <c r="E541" s="220" t="s">
        <v>480</v>
      </c>
      <c r="F541" s="296">
        <f t="shared" si="134"/>
        <v>9291</v>
      </c>
      <c r="G541" s="296">
        <f t="shared" si="134"/>
        <v>9280.4</v>
      </c>
    </row>
    <row r="542" s="148" customFormat="1" ht="12.75" spans="1:7">
      <c r="A542" s="162" t="s">
        <v>481</v>
      </c>
      <c r="B542" s="220" t="s">
        <v>307</v>
      </c>
      <c r="C542" s="219" t="s">
        <v>228</v>
      </c>
      <c r="D542" s="219" t="s">
        <v>526</v>
      </c>
      <c r="E542" s="220" t="s">
        <v>482</v>
      </c>
      <c r="F542" s="296">
        <f t="shared" si="134"/>
        <v>9291</v>
      </c>
      <c r="G542" s="296">
        <f t="shared" si="134"/>
        <v>9280.4</v>
      </c>
    </row>
    <row r="543" s="148" customFormat="1" ht="12.75" spans="1:7">
      <c r="A543" s="170" t="s">
        <v>524</v>
      </c>
      <c r="B543" s="220" t="s">
        <v>307</v>
      </c>
      <c r="C543" s="219" t="s">
        <v>228</v>
      </c>
      <c r="D543" s="219" t="s">
        <v>526</v>
      </c>
      <c r="E543" s="220">
        <v>612</v>
      </c>
      <c r="F543" s="296">
        <f>'Пр9 ведм 25-26'!G350</f>
        <v>9291</v>
      </c>
      <c r="G543" s="296">
        <f>'Пр9 ведм 25-26'!H350</f>
        <v>9280.4</v>
      </c>
    </row>
    <row r="544" s="148" customFormat="1" ht="33.75" spans="1:7">
      <c r="A544" s="170" t="s">
        <v>527</v>
      </c>
      <c r="B544" s="220" t="s">
        <v>307</v>
      </c>
      <c r="C544" s="219" t="s">
        <v>228</v>
      </c>
      <c r="D544" s="219" t="s">
        <v>528</v>
      </c>
      <c r="E544" s="220"/>
      <c r="F544" s="296">
        <f t="shared" ref="F544:G546" si="135">F545</f>
        <v>986</v>
      </c>
      <c r="G544" s="296">
        <f t="shared" si="135"/>
        <v>986</v>
      </c>
    </row>
    <row r="545" s="148" customFormat="1" ht="22.5" spans="1:7">
      <c r="A545" s="162" t="s">
        <v>479</v>
      </c>
      <c r="B545" s="220" t="s">
        <v>307</v>
      </c>
      <c r="C545" s="219" t="s">
        <v>228</v>
      </c>
      <c r="D545" s="219" t="s">
        <v>528</v>
      </c>
      <c r="E545" s="220" t="s">
        <v>480</v>
      </c>
      <c r="F545" s="296">
        <f t="shared" si="135"/>
        <v>986</v>
      </c>
      <c r="G545" s="296">
        <f t="shared" si="135"/>
        <v>986</v>
      </c>
    </row>
    <row r="546" s="148" customFormat="1" ht="12.75" spans="1:7">
      <c r="A546" s="162" t="s">
        <v>481</v>
      </c>
      <c r="B546" s="220" t="s">
        <v>307</v>
      </c>
      <c r="C546" s="219" t="s">
        <v>228</v>
      </c>
      <c r="D546" s="219" t="s">
        <v>528</v>
      </c>
      <c r="E546" s="220" t="s">
        <v>482</v>
      </c>
      <c r="F546" s="296">
        <f t="shared" si="135"/>
        <v>986</v>
      </c>
      <c r="G546" s="296">
        <f t="shared" si="135"/>
        <v>986</v>
      </c>
    </row>
    <row r="547" s="148" customFormat="1" ht="12.75" spans="1:7">
      <c r="A547" s="203" t="s">
        <v>524</v>
      </c>
      <c r="B547" s="220" t="s">
        <v>307</v>
      </c>
      <c r="C547" s="219" t="s">
        <v>228</v>
      </c>
      <c r="D547" s="219" t="s">
        <v>528</v>
      </c>
      <c r="E547" s="220">
        <v>612</v>
      </c>
      <c r="F547" s="296">
        <f>'Пр9 ведм 25-26'!G330</f>
        <v>986</v>
      </c>
      <c r="G547" s="296">
        <f>'Пр9 ведм 25-26'!H330</f>
        <v>986</v>
      </c>
    </row>
    <row r="548" s="148" customFormat="1" ht="33.75" spans="1:7">
      <c r="A548" s="292" t="s">
        <v>529</v>
      </c>
      <c r="B548" s="293" t="s">
        <v>307</v>
      </c>
      <c r="C548" s="293" t="s">
        <v>228</v>
      </c>
      <c r="D548" s="294" t="s">
        <v>498</v>
      </c>
      <c r="E548" s="293"/>
      <c r="F548" s="295">
        <f t="shared" ref="F548:G551" si="136">F549</f>
        <v>804</v>
      </c>
      <c r="G548" s="295">
        <f t="shared" si="136"/>
        <v>804</v>
      </c>
    </row>
    <row r="549" s="148" customFormat="1" ht="33.75" spans="1:7">
      <c r="A549" s="252" t="s">
        <v>530</v>
      </c>
      <c r="B549" s="220" t="s">
        <v>307</v>
      </c>
      <c r="C549" s="220" t="s">
        <v>228</v>
      </c>
      <c r="D549" s="219" t="s">
        <v>531</v>
      </c>
      <c r="E549" s="220"/>
      <c r="F549" s="296">
        <f t="shared" si="136"/>
        <v>804</v>
      </c>
      <c r="G549" s="296">
        <f t="shared" si="136"/>
        <v>804</v>
      </c>
    </row>
    <row r="550" s="148" customFormat="1" ht="22.5" spans="1:7">
      <c r="A550" s="162" t="s">
        <v>479</v>
      </c>
      <c r="B550" s="220" t="s">
        <v>307</v>
      </c>
      <c r="C550" s="220" t="s">
        <v>228</v>
      </c>
      <c r="D550" s="219" t="s">
        <v>531</v>
      </c>
      <c r="E550" s="220">
        <v>600</v>
      </c>
      <c r="F550" s="296">
        <f t="shared" si="136"/>
        <v>804</v>
      </c>
      <c r="G550" s="296">
        <f t="shared" si="136"/>
        <v>804</v>
      </c>
    </row>
    <row r="551" s="148" customFormat="1" ht="12.75" spans="1:7">
      <c r="A551" s="162" t="s">
        <v>481</v>
      </c>
      <c r="B551" s="220" t="s">
        <v>307</v>
      </c>
      <c r="C551" s="220" t="s">
        <v>228</v>
      </c>
      <c r="D551" s="219" t="s">
        <v>531</v>
      </c>
      <c r="E551" s="220">
        <v>610</v>
      </c>
      <c r="F551" s="296">
        <f t="shared" si="136"/>
        <v>804</v>
      </c>
      <c r="G551" s="296">
        <f t="shared" si="136"/>
        <v>804</v>
      </c>
    </row>
    <row r="552" s="148" customFormat="1" ht="33.75" spans="1:7">
      <c r="A552" s="162" t="s">
        <v>483</v>
      </c>
      <c r="B552" s="220" t="s">
        <v>307</v>
      </c>
      <c r="C552" s="220" t="s">
        <v>228</v>
      </c>
      <c r="D552" s="219" t="s">
        <v>531</v>
      </c>
      <c r="E552" s="220">
        <v>611</v>
      </c>
      <c r="F552" s="296">
        <f>'Пр9 ведм 25-26'!G392</f>
        <v>804</v>
      </c>
      <c r="G552" s="296">
        <f>'Пр9 ведм 25-26'!H392</f>
        <v>804</v>
      </c>
    </row>
    <row r="553" s="148" customFormat="1" ht="33.75" spans="1:7">
      <c r="A553" s="162" t="s">
        <v>126</v>
      </c>
      <c r="B553" s="220" t="s">
        <v>307</v>
      </c>
      <c r="C553" s="219" t="s">
        <v>228</v>
      </c>
      <c r="D553" s="219" t="s">
        <v>532</v>
      </c>
      <c r="E553" s="220"/>
      <c r="F553" s="296">
        <f t="shared" ref="F553:G555" si="137">F554</f>
        <v>1926.9</v>
      </c>
      <c r="G553" s="296">
        <f t="shared" si="137"/>
        <v>1943.6</v>
      </c>
    </row>
    <row r="554" s="148" customFormat="1" ht="22.5" spans="1:7">
      <c r="A554" s="162" t="s">
        <v>479</v>
      </c>
      <c r="B554" s="220" t="s">
        <v>307</v>
      </c>
      <c r="C554" s="219" t="s">
        <v>228</v>
      </c>
      <c r="D554" s="219" t="s">
        <v>532</v>
      </c>
      <c r="E554" s="220">
        <v>600</v>
      </c>
      <c r="F554" s="296">
        <f t="shared" si="137"/>
        <v>1926.9</v>
      </c>
      <c r="G554" s="296">
        <f t="shared" si="137"/>
        <v>1943.6</v>
      </c>
    </row>
    <row r="555" s="148" customFormat="1" ht="12.75" spans="1:7">
      <c r="A555" s="162" t="s">
        <v>481</v>
      </c>
      <c r="B555" s="220" t="s">
        <v>307</v>
      </c>
      <c r="C555" s="219" t="s">
        <v>228</v>
      </c>
      <c r="D555" s="219" t="s">
        <v>532</v>
      </c>
      <c r="E555" s="220">
        <v>610</v>
      </c>
      <c r="F555" s="296">
        <f t="shared" si="137"/>
        <v>1926.9</v>
      </c>
      <c r="G555" s="296">
        <f t="shared" si="137"/>
        <v>1943.6</v>
      </c>
    </row>
    <row r="556" s="148" customFormat="1" ht="12.75" spans="1:7">
      <c r="A556" s="162" t="s">
        <v>524</v>
      </c>
      <c r="B556" s="220" t="s">
        <v>307</v>
      </c>
      <c r="C556" s="219" t="s">
        <v>228</v>
      </c>
      <c r="D556" s="219" t="s">
        <v>532</v>
      </c>
      <c r="E556" s="220">
        <v>612</v>
      </c>
      <c r="F556" s="296">
        <f>'Пр9 ведм 25-26'!G387</f>
        <v>1926.9</v>
      </c>
      <c r="G556" s="296">
        <f>'Пр9 ведм 25-26'!H387</f>
        <v>1943.6</v>
      </c>
    </row>
    <row r="557" s="148" customFormat="1" ht="33.75" spans="1:7">
      <c r="A557" s="162" t="s">
        <v>533</v>
      </c>
      <c r="B557" s="220" t="s">
        <v>307</v>
      </c>
      <c r="C557" s="219" t="s">
        <v>228</v>
      </c>
      <c r="D557" s="219" t="s">
        <v>534</v>
      </c>
      <c r="E557" s="220"/>
      <c r="F557" s="167">
        <f t="shared" ref="F557:G559" si="138">F558</f>
        <v>0</v>
      </c>
      <c r="G557" s="167">
        <f t="shared" si="138"/>
        <v>0</v>
      </c>
    </row>
    <row r="558" s="148" customFormat="1" ht="22.5" spans="1:7">
      <c r="A558" s="162" t="s">
        <v>479</v>
      </c>
      <c r="B558" s="220" t="s">
        <v>307</v>
      </c>
      <c r="C558" s="219" t="s">
        <v>228</v>
      </c>
      <c r="D558" s="219" t="s">
        <v>534</v>
      </c>
      <c r="E558" s="220">
        <v>600</v>
      </c>
      <c r="F558" s="167">
        <f t="shared" si="138"/>
        <v>0</v>
      </c>
      <c r="G558" s="167">
        <f t="shared" si="138"/>
        <v>0</v>
      </c>
    </row>
    <row r="559" s="148" customFormat="1" ht="12.75" spans="1:7">
      <c r="A559" s="162" t="s">
        <v>481</v>
      </c>
      <c r="B559" s="220" t="s">
        <v>307</v>
      </c>
      <c r="C559" s="219" t="s">
        <v>228</v>
      </c>
      <c r="D559" s="219" t="s">
        <v>534</v>
      </c>
      <c r="E559" s="220">
        <v>610</v>
      </c>
      <c r="F559" s="167">
        <f t="shared" si="138"/>
        <v>0</v>
      </c>
      <c r="G559" s="167">
        <f t="shared" si="138"/>
        <v>0</v>
      </c>
    </row>
    <row r="560" s="148" customFormat="1" ht="12.75" spans="1:7">
      <c r="A560" s="162" t="s">
        <v>524</v>
      </c>
      <c r="B560" s="220" t="s">
        <v>307</v>
      </c>
      <c r="C560" s="219" t="s">
        <v>228</v>
      </c>
      <c r="D560" s="219" t="s">
        <v>534</v>
      </c>
      <c r="E560" s="220">
        <v>612</v>
      </c>
      <c r="F560" s="167"/>
      <c r="G560" s="167"/>
    </row>
    <row r="561" s="148" customFormat="1" ht="33.75" spans="1:7">
      <c r="A561" s="162" t="s">
        <v>522</v>
      </c>
      <c r="B561" s="220" t="s">
        <v>307</v>
      </c>
      <c r="C561" s="219" t="s">
        <v>228</v>
      </c>
      <c r="D561" s="219" t="s">
        <v>535</v>
      </c>
      <c r="E561" s="220"/>
      <c r="F561" s="167">
        <f t="shared" ref="F561:G563" si="139">F562</f>
        <v>0</v>
      </c>
      <c r="G561" s="167">
        <f t="shared" si="139"/>
        <v>0</v>
      </c>
    </row>
    <row r="562" s="148" customFormat="1" ht="22.5" spans="1:7">
      <c r="A562" s="162" t="s">
        <v>479</v>
      </c>
      <c r="B562" s="220" t="s">
        <v>307</v>
      </c>
      <c r="C562" s="219" t="s">
        <v>228</v>
      </c>
      <c r="D562" s="219" t="s">
        <v>535</v>
      </c>
      <c r="E562" s="220" t="s">
        <v>480</v>
      </c>
      <c r="F562" s="167">
        <f t="shared" si="139"/>
        <v>0</v>
      </c>
      <c r="G562" s="167">
        <f t="shared" si="139"/>
        <v>0</v>
      </c>
    </row>
    <row r="563" s="148" customFormat="1" ht="12.75" spans="1:7">
      <c r="A563" s="162" t="s">
        <v>481</v>
      </c>
      <c r="B563" s="220" t="s">
        <v>307</v>
      </c>
      <c r="C563" s="219" t="s">
        <v>228</v>
      </c>
      <c r="D563" s="219" t="s">
        <v>535</v>
      </c>
      <c r="E563" s="220" t="s">
        <v>482</v>
      </c>
      <c r="F563" s="167">
        <f t="shared" si="139"/>
        <v>0</v>
      </c>
      <c r="G563" s="167">
        <f t="shared" si="139"/>
        <v>0</v>
      </c>
    </row>
    <row r="564" s="148" customFormat="1" ht="12.75" spans="1:7">
      <c r="A564" s="162" t="s">
        <v>524</v>
      </c>
      <c r="B564" s="220" t="s">
        <v>307</v>
      </c>
      <c r="C564" s="219" t="s">
        <v>228</v>
      </c>
      <c r="D564" s="219" t="s">
        <v>535</v>
      </c>
      <c r="E564" s="220">
        <v>612</v>
      </c>
      <c r="F564" s="167"/>
      <c r="G564" s="167"/>
    </row>
    <row r="565" s="148" customFormat="1" ht="12.75" spans="1:7">
      <c r="A565" s="207" t="s">
        <v>536</v>
      </c>
      <c r="B565" s="231" t="s">
        <v>307</v>
      </c>
      <c r="C565" s="214" t="s">
        <v>248</v>
      </c>
      <c r="D565" s="214"/>
      <c r="E565" s="231" t="s">
        <v>226</v>
      </c>
      <c r="F565" s="290">
        <f>F566+F570+F574+F579</f>
        <v>45965.641</v>
      </c>
      <c r="G565" s="290">
        <f>G566+G570+G574+G579</f>
        <v>60206.091</v>
      </c>
    </row>
    <row r="566" s="148" customFormat="1" ht="22.5" spans="1:7">
      <c r="A566" s="292" t="s">
        <v>537</v>
      </c>
      <c r="B566" s="293" t="s">
        <v>307</v>
      </c>
      <c r="C566" s="294" t="s">
        <v>248</v>
      </c>
      <c r="D566" s="294" t="s">
        <v>538</v>
      </c>
      <c r="E566" s="293" t="s">
        <v>226</v>
      </c>
      <c r="F566" s="295">
        <f t="shared" ref="F566:G568" si="140">F567</f>
        <v>32572.007</v>
      </c>
      <c r="G566" s="295">
        <f t="shared" si="140"/>
        <v>46812.457</v>
      </c>
    </row>
    <row r="567" s="148" customFormat="1" ht="22.5" spans="1:7">
      <c r="A567" s="162" t="s">
        <v>479</v>
      </c>
      <c r="B567" s="220" t="s">
        <v>307</v>
      </c>
      <c r="C567" s="219" t="s">
        <v>248</v>
      </c>
      <c r="D567" s="219" t="s">
        <v>538</v>
      </c>
      <c r="E567" s="220">
        <v>600</v>
      </c>
      <c r="F567" s="296">
        <f t="shared" si="140"/>
        <v>32572.007</v>
      </c>
      <c r="G567" s="296">
        <f t="shared" si="140"/>
        <v>46812.457</v>
      </c>
    </row>
    <row r="568" s="148" customFormat="1" ht="12.75" spans="1:7">
      <c r="A568" s="162" t="s">
        <v>481</v>
      </c>
      <c r="B568" s="220" t="s">
        <v>307</v>
      </c>
      <c r="C568" s="219" t="s">
        <v>248</v>
      </c>
      <c r="D568" s="219" t="s">
        <v>538</v>
      </c>
      <c r="E568" s="220">
        <v>610</v>
      </c>
      <c r="F568" s="296">
        <f t="shared" si="140"/>
        <v>32572.007</v>
      </c>
      <c r="G568" s="296">
        <f t="shared" si="140"/>
        <v>46812.457</v>
      </c>
    </row>
    <row r="569" s="148" customFormat="1" ht="33.75" spans="1:7">
      <c r="A569" s="162" t="s">
        <v>483</v>
      </c>
      <c r="B569" s="220" t="s">
        <v>307</v>
      </c>
      <c r="C569" s="219" t="s">
        <v>248</v>
      </c>
      <c r="D569" s="219" t="s">
        <v>538</v>
      </c>
      <c r="E569" s="220">
        <v>611</v>
      </c>
      <c r="F569" s="296">
        <f>'Пр9 ведм 25-26'!G397</f>
        <v>32572.007</v>
      </c>
      <c r="G569" s="296">
        <f>'Пр9 ведм 25-26'!H397</f>
        <v>46812.457</v>
      </c>
    </row>
    <row r="570" s="148" customFormat="1" ht="22.5" spans="1:7">
      <c r="A570" s="162" t="s">
        <v>490</v>
      </c>
      <c r="B570" s="220" t="s">
        <v>307</v>
      </c>
      <c r="C570" s="219" t="s">
        <v>248</v>
      </c>
      <c r="D570" s="219" t="s">
        <v>539</v>
      </c>
      <c r="E570" s="220"/>
      <c r="F570" s="296">
        <f t="shared" ref="F570:G572" si="141">F571</f>
        <v>0</v>
      </c>
      <c r="G570" s="296">
        <f t="shared" si="141"/>
        <v>0</v>
      </c>
    </row>
    <row r="571" s="148" customFormat="1" ht="22.5" spans="1:7">
      <c r="A571" s="162" t="s">
        <v>479</v>
      </c>
      <c r="B571" s="220" t="s">
        <v>307</v>
      </c>
      <c r="C571" s="219" t="s">
        <v>248</v>
      </c>
      <c r="D571" s="219" t="s">
        <v>539</v>
      </c>
      <c r="E571" s="220">
        <v>600</v>
      </c>
      <c r="F571" s="296">
        <f t="shared" si="141"/>
        <v>0</v>
      </c>
      <c r="G571" s="296">
        <f t="shared" si="141"/>
        <v>0</v>
      </c>
    </row>
    <row r="572" s="148" customFormat="1" ht="12.75" spans="1:7">
      <c r="A572" s="162" t="s">
        <v>481</v>
      </c>
      <c r="B572" s="220" t="s">
        <v>307</v>
      </c>
      <c r="C572" s="219" t="s">
        <v>248</v>
      </c>
      <c r="D572" s="219" t="s">
        <v>539</v>
      </c>
      <c r="E572" s="220">
        <v>610</v>
      </c>
      <c r="F572" s="296">
        <f t="shared" si="141"/>
        <v>0</v>
      </c>
      <c r="G572" s="296">
        <f t="shared" si="141"/>
        <v>0</v>
      </c>
    </row>
    <row r="573" s="148" customFormat="1" ht="33.75" spans="1:7">
      <c r="A573" s="162" t="s">
        <v>483</v>
      </c>
      <c r="B573" s="220" t="s">
        <v>307</v>
      </c>
      <c r="C573" s="219" t="s">
        <v>248</v>
      </c>
      <c r="D573" s="219" t="s">
        <v>539</v>
      </c>
      <c r="E573" s="220">
        <v>611</v>
      </c>
      <c r="F573" s="296">
        <f>'Пр9 ведм 25-26'!G402</f>
        <v>0</v>
      </c>
      <c r="G573" s="296">
        <f>'Пр9 ведм 25-26'!H402</f>
        <v>0</v>
      </c>
    </row>
    <row r="574" s="148" customFormat="1" ht="33.75" spans="1:7">
      <c r="A574" s="162" t="s">
        <v>529</v>
      </c>
      <c r="B574" s="220" t="s">
        <v>307</v>
      </c>
      <c r="C574" s="219" t="s">
        <v>248</v>
      </c>
      <c r="D574" s="219" t="s">
        <v>498</v>
      </c>
      <c r="E574" s="220"/>
      <c r="F574" s="296">
        <f t="shared" ref="F574:G577" si="142">F575</f>
        <v>114</v>
      </c>
      <c r="G574" s="296">
        <f t="shared" si="142"/>
        <v>114</v>
      </c>
    </row>
    <row r="575" s="148" customFormat="1" ht="33.75" spans="1:7">
      <c r="A575" s="252" t="s">
        <v>530</v>
      </c>
      <c r="B575" s="220" t="s">
        <v>307</v>
      </c>
      <c r="C575" s="219" t="s">
        <v>248</v>
      </c>
      <c r="D575" s="219" t="s">
        <v>531</v>
      </c>
      <c r="E575" s="220"/>
      <c r="F575" s="296">
        <f t="shared" si="142"/>
        <v>114</v>
      </c>
      <c r="G575" s="296">
        <f t="shared" si="142"/>
        <v>114</v>
      </c>
    </row>
    <row r="576" s="148" customFormat="1" ht="22.5" spans="1:7">
      <c r="A576" s="162" t="s">
        <v>479</v>
      </c>
      <c r="B576" s="220" t="s">
        <v>307</v>
      </c>
      <c r="C576" s="219" t="s">
        <v>248</v>
      </c>
      <c r="D576" s="219" t="s">
        <v>531</v>
      </c>
      <c r="E576" s="220">
        <v>600</v>
      </c>
      <c r="F576" s="296">
        <f t="shared" si="142"/>
        <v>114</v>
      </c>
      <c r="G576" s="296">
        <f t="shared" si="142"/>
        <v>114</v>
      </c>
    </row>
    <row r="577" s="148" customFormat="1" ht="12.75" spans="1:7">
      <c r="A577" s="162" t="s">
        <v>481</v>
      </c>
      <c r="B577" s="220" t="s">
        <v>307</v>
      </c>
      <c r="C577" s="219" t="s">
        <v>248</v>
      </c>
      <c r="D577" s="219" t="s">
        <v>531</v>
      </c>
      <c r="E577" s="220">
        <v>610</v>
      </c>
      <c r="F577" s="296">
        <f t="shared" si="142"/>
        <v>114</v>
      </c>
      <c r="G577" s="296">
        <f t="shared" si="142"/>
        <v>114</v>
      </c>
    </row>
    <row r="578" s="148" customFormat="1" ht="33.75" spans="1:7">
      <c r="A578" s="162" t="s">
        <v>483</v>
      </c>
      <c r="B578" s="220" t="s">
        <v>307</v>
      </c>
      <c r="C578" s="219" t="s">
        <v>248</v>
      </c>
      <c r="D578" s="219" t="s">
        <v>531</v>
      </c>
      <c r="E578" s="220">
        <v>611</v>
      </c>
      <c r="F578" s="296">
        <f>'Пр9 ведм 25-26'!G407</f>
        <v>114</v>
      </c>
      <c r="G578" s="296">
        <f>'Пр9 ведм 25-26'!H407</f>
        <v>114</v>
      </c>
    </row>
    <row r="579" s="148" customFormat="1" ht="12.75" spans="1:7">
      <c r="A579" s="207" t="s">
        <v>540</v>
      </c>
      <c r="B579" s="231" t="s">
        <v>307</v>
      </c>
      <c r="C579" s="214" t="s">
        <v>248</v>
      </c>
      <c r="D579" s="214" t="s">
        <v>541</v>
      </c>
      <c r="E579" s="231" t="s">
        <v>129</v>
      </c>
      <c r="F579" s="290">
        <f>F580+F585</f>
        <v>13279.634</v>
      </c>
      <c r="G579" s="290">
        <f>G580+G585</f>
        <v>13279.634</v>
      </c>
    </row>
    <row r="580" s="148" customFormat="1" ht="12.75" spans="1:7">
      <c r="A580" s="292" t="s">
        <v>542</v>
      </c>
      <c r="B580" s="293" t="s">
        <v>307</v>
      </c>
      <c r="C580" s="294" t="s">
        <v>248</v>
      </c>
      <c r="D580" s="294" t="s">
        <v>543</v>
      </c>
      <c r="E580" s="293" t="s">
        <v>226</v>
      </c>
      <c r="F580" s="295">
        <f>F581</f>
        <v>13223.634</v>
      </c>
      <c r="G580" s="295">
        <f>G581</f>
        <v>13223.634</v>
      </c>
    </row>
    <row r="581" s="148" customFormat="1" ht="22.5" spans="1:7">
      <c r="A581" s="170" t="s">
        <v>544</v>
      </c>
      <c r="B581" s="220" t="s">
        <v>307</v>
      </c>
      <c r="C581" s="219" t="s">
        <v>248</v>
      </c>
      <c r="D581" s="219" t="s">
        <v>545</v>
      </c>
      <c r="E581" s="220" t="s">
        <v>226</v>
      </c>
      <c r="F581" s="296">
        <f t="shared" ref="F581:G583" si="143">F582</f>
        <v>13223.634</v>
      </c>
      <c r="G581" s="296">
        <f t="shared" si="143"/>
        <v>13223.634</v>
      </c>
    </row>
    <row r="582" s="148" customFormat="1" ht="22.5" spans="1:7">
      <c r="A582" s="162" t="s">
        <v>479</v>
      </c>
      <c r="B582" s="220" t="s">
        <v>307</v>
      </c>
      <c r="C582" s="219" t="s">
        <v>248</v>
      </c>
      <c r="D582" s="219" t="s">
        <v>545</v>
      </c>
      <c r="E582" s="220">
        <v>600</v>
      </c>
      <c r="F582" s="296">
        <f t="shared" si="143"/>
        <v>13223.634</v>
      </c>
      <c r="G582" s="296">
        <f t="shared" si="143"/>
        <v>13223.634</v>
      </c>
    </row>
    <row r="583" s="148" customFormat="1" ht="12.75" spans="1:7">
      <c r="A583" s="162" t="s">
        <v>481</v>
      </c>
      <c r="B583" s="220" t="s">
        <v>307</v>
      </c>
      <c r="C583" s="219" t="s">
        <v>248</v>
      </c>
      <c r="D583" s="219" t="s">
        <v>545</v>
      </c>
      <c r="E583" s="220">
        <v>610</v>
      </c>
      <c r="F583" s="296">
        <f t="shared" si="143"/>
        <v>13223.634</v>
      </c>
      <c r="G583" s="296">
        <f t="shared" si="143"/>
        <v>13223.634</v>
      </c>
    </row>
    <row r="584" s="148" customFormat="1" ht="33.75" spans="1:7">
      <c r="A584" s="162" t="s">
        <v>483</v>
      </c>
      <c r="B584" s="220" t="s">
        <v>307</v>
      </c>
      <c r="C584" s="219" t="s">
        <v>248</v>
      </c>
      <c r="D584" s="219" t="s">
        <v>545</v>
      </c>
      <c r="E584" s="220">
        <v>611</v>
      </c>
      <c r="F584" s="296">
        <f>'Пр9 ведм 25-26'!G21</f>
        <v>13223.634</v>
      </c>
      <c r="G584" s="296">
        <f>'Пр9 ведм 25-26'!H21</f>
        <v>13223.634</v>
      </c>
    </row>
    <row r="585" s="148" customFormat="1" ht="33.75" spans="1:7">
      <c r="A585" s="162" t="s">
        <v>546</v>
      </c>
      <c r="B585" s="220" t="s">
        <v>307</v>
      </c>
      <c r="C585" s="219" t="s">
        <v>248</v>
      </c>
      <c r="D585" s="219" t="s">
        <v>547</v>
      </c>
      <c r="E585" s="220"/>
      <c r="F585" s="296">
        <f t="shared" ref="F585:G586" si="144">F586</f>
        <v>56</v>
      </c>
      <c r="G585" s="296">
        <f t="shared" si="144"/>
        <v>56</v>
      </c>
    </row>
    <row r="586" s="148" customFormat="1" ht="33.75" spans="1:7">
      <c r="A586" s="162" t="s">
        <v>499</v>
      </c>
      <c r="B586" s="220" t="s">
        <v>307</v>
      </c>
      <c r="C586" s="219" t="s">
        <v>248</v>
      </c>
      <c r="D586" s="219" t="s">
        <v>548</v>
      </c>
      <c r="E586" s="220"/>
      <c r="F586" s="296">
        <f t="shared" si="144"/>
        <v>56</v>
      </c>
      <c r="G586" s="296">
        <f t="shared" si="144"/>
        <v>56</v>
      </c>
    </row>
    <row r="587" s="148" customFormat="1" ht="22.5" spans="1:7">
      <c r="A587" s="162" t="s">
        <v>479</v>
      </c>
      <c r="B587" s="220" t="s">
        <v>307</v>
      </c>
      <c r="C587" s="219" t="s">
        <v>248</v>
      </c>
      <c r="D587" s="219" t="s">
        <v>548</v>
      </c>
      <c r="E587" s="220">
        <v>600</v>
      </c>
      <c r="F587" s="296">
        <f>F589</f>
        <v>56</v>
      </c>
      <c r="G587" s="296">
        <f>G589</f>
        <v>56</v>
      </c>
    </row>
    <row r="588" s="148" customFormat="1" ht="12.75" spans="1:7">
      <c r="A588" s="162" t="s">
        <v>481</v>
      </c>
      <c r="B588" s="220" t="s">
        <v>307</v>
      </c>
      <c r="C588" s="219" t="s">
        <v>248</v>
      </c>
      <c r="D588" s="219" t="s">
        <v>548</v>
      </c>
      <c r="E588" s="220">
        <v>610</v>
      </c>
      <c r="F588" s="296">
        <f>F589</f>
        <v>56</v>
      </c>
      <c r="G588" s="296">
        <f>G589</f>
        <v>56</v>
      </c>
    </row>
    <row r="589" s="148" customFormat="1" ht="33.75" spans="1:7">
      <c r="A589" s="162" t="s">
        <v>483</v>
      </c>
      <c r="B589" s="220" t="s">
        <v>307</v>
      </c>
      <c r="C589" s="219" t="s">
        <v>248</v>
      </c>
      <c r="D589" s="219" t="s">
        <v>548</v>
      </c>
      <c r="E589" s="220">
        <v>611</v>
      </c>
      <c r="F589" s="296">
        <f>'Пр9 ведм 25-26'!G30</f>
        <v>56</v>
      </c>
      <c r="G589" s="296">
        <f>'Пр9 ведм 25-26'!H30</f>
        <v>56</v>
      </c>
    </row>
    <row r="590" s="148" customFormat="1" ht="12.75" spans="1:7">
      <c r="A590" s="207" t="s">
        <v>549</v>
      </c>
      <c r="B590" s="214" t="s">
        <v>307</v>
      </c>
      <c r="C590" s="214" t="s">
        <v>307</v>
      </c>
      <c r="D590" s="214"/>
      <c r="E590" s="231"/>
      <c r="F590" s="290">
        <f>F591+F597</f>
        <v>7938</v>
      </c>
      <c r="G590" s="290">
        <f>G591+G597</f>
        <v>7938</v>
      </c>
    </row>
    <row r="591" s="148" customFormat="1" ht="12.75" spans="1:7">
      <c r="A591" s="162" t="s">
        <v>550</v>
      </c>
      <c r="B591" s="220" t="s">
        <v>307</v>
      </c>
      <c r="C591" s="220" t="s">
        <v>307</v>
      </c>
      <c r="D591" s="219" t="s">
        <v>551</v>
      </c>
      <c r="E591" s="220" t="s">
        <v>226</v>
      </c>
      <c r="F591" s="296">
        <f t="shared" ref="F591:G595" si="145">F592</f>
        <v>7738</v>
      </c>
      <c r="G591" s="296">
        <f t="shared" si="145"/>
        <v>7738</v>
      </c>
    </row>
    <row r="592" s="148" customFormat="1" ht="12.75" spans="1:7">
      <c r="A592" s="162" t="s">
        <v>552</v>
      </c>
      <c r="B592" s="220" t="s">
        <v>307</v>
      </c>
      <c r="C592" s="219" t="s">
        <v>307</v>
      </c>
      <c r="D592" s="219" t="s">
        <v>553</v>
      </c>
      <c r="E592" s="220"/>
      <c r="F592" s="296">
        <f t="shared" si="145"/>
        <v>7738</v>
      </c>
      <c r="G592" s="296">
        <f t="shared" si="145"/>
        <v>7738</v>
      </c>
    </row>
    <row r="593" s="148" customFormat="1" ht="12.75" spans="1:7">
      <c r="A593" s="162" t="s">
        <v>554</v>
      </c>
      <c r="B593" s="220" t="s">
        <v>307</v>
      </c>
      <c r="C593" s="219" t="s">
        <v>307</v>
      </c>
      <c r="D593" s="219" t="s">
        <v>555</v>
      </c>
      <c r="E593" s="220"/>
      <c r="F593" s="296">
        <f t="shared" si="145"/>
        <v>7738</v>
      </c>
      <c r="G593" s="296">
        <f t="shared" si="145"/>
        <v>7738</v>
      </c>
    </row>
    <row r="594" s="148" customFormat="1" ht="22.5" spans="1:7">
      <c r="A594" s="162" t="s">
        <v>479</v>
      </c>
      <c r="B594" s="220" t="s">
        <v>307</v>
      </c>
      <c r="C594" s="219" t="s">
        <v>307</v>
      </c>
      <c r="D594" s="219" t="s">
        <v>555</v>
      </c>
      <c r="E594" s="220">
        <v>600</v>
      </c>
      <c r="F594" s="296">
        <f t="shared" si="145"/>
        <v>7738</v>
      </c>
      <c r="G594" s="296">
        <f t="shared" si="145"/>
        <v>7738</v>
      </c>
    </row>
    <row r="595" s="148" customFormat="1" ht="12.75" spans="1:7">
      <c r="A595" s="162" t="s">
        <v>481</v>
      </c>
      <c r="B595" s="220" t="s">
        <v>307</v>
      </c>
      <c r="C595" s="219" t="s">
        <v>307</v>
      </c>
      <c r="D595" s="219" t="s">
        <v>555</v>
      </c>
      <c r="E595" s="220">
        <v>610</v>
      </c>
      <c r="F595" s="296">
        <f t="shared" si="145"/>
        <v>7738</v>
      </c>
      <c r="G595" s="296">
        <f t="shared" si="145"/>
        <v>7738</v>
      </c>
    </row>
    <row r="596" s="148" customFormat="1" ht="33.75" spans="1:7">
      <c r="A596" s="162" t="s">
        <v>483</v>
      </c>
      <c r="B596" s="220" t="s">
        <v>307</v>
      </c>
      <c r="C596" s="219" t="s">
        <v>307</v>
      </c>
      <c r="D596" s="219" t="s">
        <v>555</v>
      </c>
      <c r="E596" s="220">
        <v>611</v>
      </c>
      <c r="F596" s="296">
        <f>'Пр9 ведм 25-26'!G414</f>
        <v>7738</v>
      </c>
      <c r="G596" s="296">
        <f>'Пр9 ведм 25-26'!H414</f>
        <v>7738</v>
      </c>
    </row>
    <row r="597" s="148" customFormat="1" ht="31.5" spans="1:7">
      <c r="A597" s="207" t="s">
        <v>556</v>
      </c>
      <c r="B597" s="214" t="s">
        <v>307</v>
      </c>
      <c r="C597" s="214" t="s">
        <v>307</v>
      </c>
      <c r="D597" s="214" t="s">
        <v>557</v>
      </c>
      <c r="E597" s="231"/>
      <c r="F597" s="290">
        <f t="shared" ref="F597:G600" si="146">F598</f>
        <v>200</v>
      </c>
      <c r="G597" s="290">
        <f t="shared" si="146"/>
        <v>200</v>
      </c>
    </row>
    <row r="598" s="148" customFormat="1" ht="22.5" spans="1:7">
      <c r="A598" s="303" t="s">
        <v>558</v>
      </c>
      <c r="B598" s="294" t="s">
        <v>307</v>
      </c>
      <c r="C598" s="294" t="s">
        <v>307</v>
      </c>
      <c r="D598" s="294" t="s">
        <v>559</v>
      </c>
      <c r="E598" s="293"/>
      <c r="F598" s="295">
        <f t="shared" si="146"/>
        <v>200</v>
      </c>
      <c r="G598" s="295">
        <f t="shared" si="146"/>
        <v>200</v>
      </c>
    </row>
    <row r="599" s="148" customFormat="1" ht="12.75" spans="1:7">
      <c r="A599" s="162" t="s">
        <v>255</v>
      </c>
      <c r="B599" s="219" t="s">
        <v>307</v>
      </c>
      <c r="C599" s="219" t="s">
        <v>307</v>
      </c>
      <c r="D599" s="219" t="s">
        <v>559</v>
      </c>
      <c r="E599" s="220">
        <v>200</v>
      </c>
      <c r="F599" s="296">
        <f t="shared" si="146"/>
        <v>200</v>
      </c>
      <c r="G599" s="296">
        <f t="shared" si="146"/>
        <v>200</v>
      </c>
    </row>
    <row r="600" s="148" customFormat="1" ht="22.5" spans="1:7">
      <c r="A600" s="162" t="s">
        <v>256</v>
      </c>
      <c r="B600" s="219" t="s">
        <v>307</v>
      </c>
      <c r="C600" s="219" t="s">
        <v>307</v>
      </c>
      <c r="D600" s="219" t="s">
        <v>559</v>
      </c>
      <c r="E600" s="220">
        <v>240</v>
      </c>
      <c r="F600" s="296">
        <f t="shared" si="146"/>
        <v>200</v>
      </c>
      <c r="G600" s="296">
        <f t="shared" si="146"/>
        <v>200</v>
      </c>
    </row>
    <row r="601" s="148" customFormat="1" ht="12.75" spans="1:7">
      <c r="A601" s="228" t="s">
        <v>258</v>
      </c>
      <c r="B601" s="219" t="s">
        <v>307</v>
      </c>
      <c r="C601" s="219" t="s">
        <v>307</v>
      </c>
      <c r="D601" s="219" t="s">
        <v>559</v>
      </c>
      <c r="E601" s="220">
        <v>244</v>
      </c>
      <c r="F601" s="296">
        <f>'Пр9 ведм 25-26'!G857</f>
        <v>200</v>
      </c>
      <c r="G601" s="296">
        <f>'Пр9 ведм 25-26'!H857</f>
        <v>200</v>
      </c>
    </row>
    <row r="602" s="148" customFormat="1" ht="12.75" spans="1:7">
      <c r="A602" s="207" t="s">
        <v>560</v>
      </c>
      <c r="B602" s="231" t="s">
        <v>307</v>
      </c>
      <c r="C602" s="214" t="s">
        <v>348</v>
      </c>
      <c r="D602" s="214" t="s">
        <v>225</v>
      </c>
      <c r="E602" s="231" t="s">
        <v>226</v>
      </c>
      <c r="F602" s="290">
        <f>F603+F652+F631</f>
        <v>23816.339</v>
      </c>
      <c r="G602" s="290">
        <f>G603+G652+G631</f>
        <v>23816.339</v>
      </c>
    </row>
    <row r="603" s="148" customFormat="1" ht="33.75" spans="1:7">
      <c r="A603" s="162" t="s">
        <v>561</v>
      </c>
      <c r="B603" s="220" t="s">
        <v>307</v>
      </c>
      <c r="C603" s="219" t="s">
        <v>348</v>
      </c>
      <c r="D603" s="219" t="s">
        <v>562</v>
      </c>
      <c r="E603" s="220"/>
      <c r="F603" s="296">
        <f>F604+F624+F609</f>
        <v>18106.339</v>
      </c>
      <c r="G603" s="296">
        <f>G604+G624+G609</f>
        <v>18106.339</v>
      </c>
    </row>
    <row r="604" s="274" customFormat="1" ht="22.5" spans="1:7">
      <c r="A604" s="162" t="s">
        <v>563</v>
      </c>
      <c r="B604" s="220" t="s">
        <v>307</v>
      </c>
      <c r="C604" s="219" t="s">
        <v>348</v>
      </c>
      <c r="D604" s="219" t="s">
        <v>564</v>
      </c>
      <c r="E604" s="220"/>
      <c r="F604" s="296">
        <f>F605</f>
        <v>811.301</v>
      </c>
      <c r="G604" s="296">
        <f>G605</f>
        <v>811.301</v>
      </c>
    </row>
    <row r="605" s="275" customFormat="1" ht="33.75" spans="1:7">
      <c r="A605" s="162" t="s">
        <v>233</v>
      </c>
      <c r="B605" s="220" t="s">
        <v>307</v>
      </c>
      <c r="C605" s="219" t="s">
        <v>348</v>
      </c>
      <c r="D605" s="219" t="s">
        <v>564</v>
      </c>
      <c r="E605" s="220">
        <v>100</v>
      </c>
      <c r="F605" s="296">
        <f t="shared" ref="F605:G605" si="147">F606</f>
        <v>811.301</v>
      </c>
      <c r="G605" s="296">
        <f t="shared" si="147"/>
        <v>811.301</v>
      </c>
    </row>
    <row r="606" s="275" customFormat="1" ht="12.75" spans="1:7">
      <c r="A606" s="162" t="s">
        <v>235</v>
      </c>
      <c r="B606" s="220" t="s">
        <v>307</v>
      </c>
      <c r="C606" s="219" t="s">
        <v>348</v>
      </c>
      <c r="D606" s="219" t="s">
        <v>564</v>
      </c>
      <c r="E606" s="220">
        <v>120</v>
      </c>
      <c r="F606" s="296">
        <f t="shared" ref="F606:G606" si="148">F607+F608</f>
        <v>811.301</v>
      </c>
      <c r="G606" s="296">
        <f t="shared" si="148"/>
        <v>811.301</v>
      </c>
    </row>
    <row r="607" s="275" customFormat="1" ht="12.75" spans="1:7">
      <c r="A607" s="170" t="s">
        <v>237</v>
      </c>
      <c r="B607" s="220" t="s">
        <v>307</v>
      </c>
      <c r="C607" s="219" t="s">
        <v>348</v>
      </c>
      <c r="D607" s="219" t="s">
        <v>564</v>
      </c>
      <c r="E607" s="220">
        <v>121</v>
      </c>
      <c r="F607" s="296">
        <f>'Пр9 ведм 25-26'!G420</f>
        <v>623.119</v>
      </c>
      <c r="G607" s="296">
        <f>'Пр9 ведм 25-26'!H420</f>
        <v>623.119</v>
      </c>
    </row>
    <row r="608" s="148" customFormat="1" ht="22.5" spans="1:7">
      <c r="A608" s="170" t="s">
        <v>239</v>
      </c>
      <c r="B608" s="220" t="s">
        <v>307</v>
      </c>
      <c r="C608" s="219" t="s">
        <v>348</v>
      </c>
      <c r="D608" s="219" t="s">
        <v>564</v>
      </c>
      <c r="E608" s="220">
        <v>129</v>
      </c>
      <c r="F608" s="296">
        <f>'Пр9 ведм 25-26'!G421</f>
        <v>188.182</v>
      </c>
      <c r="G608" s="296">
        <f>'Пр9 ведм 25-26'!H421</f>
        <v>188.182</v>
      </c>
    </row>
    <row r="609" s="148" customFormat="1" ht="12.75" spans="1:7">
      <c r="A609" s="162" t="s">
        <v>565</v>
      </c>
      <c r="B609" s="220" t="s">
        <v>307</v>
      </c>
      <c r="C609" s="219" t="s">
        <v>348</v>
      </c>
      <c r="D609" s="219" t="s">
        <v>566</v>
      </c>
      <c r="E609" s="220" t="s">
        <v>226</v>
      </c>
      <c r="F609" s="296">
        <f t="shared" ref="F609:G609" si="149">F610+F614+F619</f>
        <v>16095.038</v>
      </c>
      <c r="G609" s="296">
        <f t="shared" si="149"/>
        <v>16095.038</v>
      </c>
    </row>
    <row r="610" s="148" customFormat="1" ht="33.75" spans="1:7">
      <c r="A610" s="162" t="s">
        <v>233</v>
      </c>
      <c r="B610" s="220" t="s">
        <v>307</v>
      </c>
      <c r="C610" s="219" t="s">
        <v>348</v>
      </c>
      <c r="D610" s="219" t="s">
        <v>567</v>
      </c>
      <c r="E610" s="220" t="s">
        <v>234</v>
      </c>
      <c r="F610" s="296">
        <f t="shared" ref="F610:G610" si="150">F611</f>
        <v>11354.54</v>
      </c>
      <c r="G610" s="296">
        <f t="shared" si="150"/>
        <v>11354.54</v>
      </c>
    </row>
    <row r="611" s="148" customFormat="1" ht="12.75" spans="1:7">
      <c r="A611" s="162" t="s">
        <v>341</v>
      </c>
      <c r="B611" s="220" t="s">
        <v>307</v>
      </c>
      <c r="C611" s="219" t="s">
        <v>348</v>
      </c>
      <c r="D611" s="219" t="s">
        <v>567</v>
      </c>
      <c r="E611" s="220">
        <v>110</v>
      </c>
      <c r="F611" s="296">
        <f>F612+F613</f>
        <v>11354.54</v>
      </c>
      <c r="G611" s="296">
        <f>G612+G613</f>
        <v>11354.54</v>
      </c>
    </row>
    <row r="612" s="148" customFormat="1" ht="12.75" spans="1:7">
      <c r="A612" s="162" t="s">
        <v>342</v>
      </c>
      <c r="B612" s="220" t="s">
        <v>307</v>
      </c>
      <c r="C612" s="219" t="s">
        <v>348</v>
      </c>
      <c r="D612" s="219" t="s">
        <v>567</v>
      </c>
      <c r="E612" s="220">
        <v>111</v>
      </c>
      <c r="F612" s="296">
        <f>'Пр9 ведм 25-26'!G425</f>
        <v>8720.79</v>
      </c>
      <c r="G612" s="296">
        <f>'Пр9 ведм 25-26'!H425</f>
        <v>8720.79</v>
      </c>
    </row>
    <row r="613" s="148" customFormat="1" ht="22.5" spans="1:7">
      <c r="A613" s="170" t="s">
        <v>343</v>
      </c>
      <c r="B613" s="220" t="s">
        <v>307</v>
      </c>
      <c r="C613" s="219" t="s">
        <v>348</v>
      </c>
      <c r="D613" s="219" t="s">
        <v>567</v>
      </c>
      <c r="E613" s="220">
        <v>119</v>
      </c>
      <c r="F613" s="296">
        <f>'Пр9 ведм 25-26'!G426</f>
        <v>2633.75</v>
      </c>
      <c r="G613" s="296">
        <f>'Пр9 ведм 25-26'!H426</f>
        <v>2633.75</v>
      </c>
    </row>
    <row r="614" s="148" customFormat="1" ht="12.75" spans="1:7">
      <c r="A614" s="162" t="s">
        <v>255</v>
      </c>
      <c r="B614" s="220" t="s">
        <v>307</v>
      </c>
      <c r="C614" s="219" t="s">
        <v>348</v>
      </c>
      <c r="D614" s="219" t="s">
        <v>568</v>
      </c>
      <c r="E614" s="220" t="s">
        <v>279</v>
      </c>
      <c r="F614" s="296">
        <f t="shared" ref="F614:G614" si="151">F615</f>
        <v>4717.033</v>
      </c>
      <c r="G614" s="296">
        <f t="shared" si="151"/>
        <v>4717.033</v>
      </c>
    </row>
    <row r="615" s="148" customFormat="1" ht="22.5" spans="1:7">
      <c r="A615" s="162" t="s">
        <v>256</v>
      </c>
      <c r="B615" s="220" t="s">
        <v>307</v>
      </c>
      <c r="C615" s="219" t="s">
        <v>348</v>
      </c>
      <c r="D615" s="219" t="s">
        <v>568</v>
      </c>
      <c r="E615" s="220" t="s">
        <v>280</v>
      </c>
      <c r="F615" s="296">
        <f>F617+F616+F618</f>
        <v>4717.033</v>
      </c>
      <c r="G615" s="296">
        <f>G617+G616+G618</f>
        <v>4717.033</v>
      </c>
    </row>
    <row r="616" s="148" customFormat="1" ht="22.5" spans="1:7">
      <c r="A616" s="228" t="s">
        <v>257</v>
      </c>
      <c r="B616" s="220" t="s">
        <v>307</v>
      </c>
      <c r="C616" s="219" t="s">
        <v>348</v>
      </c>
      <c r="D616" s="219" t="s">
        <v>568</v>
      </c>
      <c r="E616" s="220">
        <v>242</v>
      </c>
      <c r="F616" s="296">
        <f>'Пр9 ведм 25-26'!G429</f>
        <v>455</v>
      </c>
      <c r="G616" s="296">
        <f>'Пр9 ведм 25-26'!H429</f>
        <v>455</v>
      </c>
    </row>
    <row r="617" s="148" customFormat="1" ht="12.75" spans="1:7">
      <c r="A617" s="228" t="s">
        <v>258</v>
      </c>
      <c r="B617" s="220" t="s">
        <v>307</v>
      </c>
      <c r="C617" s="219" t="s">
        <v>348</v>
      </c>
      <c r="D617" s="219" t="s">
        <v>568</v>
      </c>
      <c r="E617" s="220" t="s">
        <v>259</v>
      </c>
      <c r="F617" s="296">
        <f>'Пр9 ведм 25-26'!G430</f>
        <v>4142.608</v>
      </c>
      <c r="G617" s="296">
        <f>'Пр9 ведм 25-26'!H430</f>
        <v>4142.608</v>
      </c>
    </row>
    <row r="618" s="148" customFormat="1" ht="12.75" spans="1:7">
      <c r="A618" s="228" t="s">
        <v>281</v>
      </c>
      <c r="B618" s="220" t="s">
        <v>307</v>
      </c>
      <c r="C618" s="219" t="s">
        <v>348</v>
      </c>
      <c r="D618" s="219" t="s">
        <v>568</v>
      </c>
      <c r="E618" s="220">
        <v>247</v>
      </c>
      <c r="F618" s="296">
        <f>'Пр9 ведм 25-26'!G431</f>
        <v>119.425</v>
      </c>
      <c r="G618" s="296">
        <f>'Пр9 ведм 25-26'!H431</f>
        <v>119.425</v>
      </c>
    </row>
    <row r="619" s="148" customFormat="1" ht="12.75" spans="1:7">
      <c r="A619" s="228" t="s">
        <v>260</v>
      </c>
      <c r="B619" s="220" t="s">
        <v>307</v>
      </c>
      <c r="C619" s="219" t="s">
        <v>348</v>
      </c>
      <c r="D619" s="219" t="s">
        <v>568</v>
      </c>
      <c r="E619" s="220" t="s">
        <v>261</v>
      </c>
      <c r="F619" s="296">
        <f t="shared" ref="F619:G619" si="152">F620</f>
        <v>23.465</v>
      </c>
      <c r="G619" s="296">
        <f t="shared" si="152"/>
        <v>23.465</v>
      </c>
    </row>
    <row r="620" s="148" customFormat="1" ht="12.75" spans="1:7">
      <c r="A620" s="228" t="s">
        <v>262</v>
      </c>
      <c r="B620" s="220" t="s">
        <v>307</v>
      </c>
      <c r="C620" s="219" t="s">
        <v>348</v>
      </c>
      <c r="D620" s="219" t="s">
        <v>568</v>
      </c>
      <c r="E620" s="220" t="s">
        <v>263</v>
      </c>
      <c r="F620" s="296">
        <f t="shared" ref="F620:G620" si="153">F621+F622+F623</f>
        <v>23.465</v>
      </c>
      <c r="G620" s="296">
        <f t="shared" si="153"/>
        <v>23.465</v>
      </c>
    </row>
    <row r="621" s="148" customFormat="1" ht="12.75" spans="1:7">
      <c r="A621" s="230" t="s">
        <v>282</v>
      </c>
      <c r="B621" s="220" t="s">
        <v>307</v>
      </c>
      <c r="C621" s="219" t="s">
        <v>348</v>
      </c>
      <c r="D621" s="219" t="s">
        <v>568</v>
      </c>
      <c r="E621" s="220" t="s">
        <v>283</v>
      </c>
      <c r="F621" s="296">
        <f>'Пр9 ведм 25-26'!G434</f>
        <v>5.365</v>
      </c>
      <c r="G621" s="296">
        <f>'Пр9 ведм 25-26'!H434</f>
        <v>5.365</v>
      </c>
    </row>
    <row r="622" s="148" customFormat="1" ht="12.75" spans="1:7">
      <c r="A622" s="228" t="s">
        <v>264</v>
      </c>
      <c r="B622" s="220" t="s">
        <v>307</v>
      </c>
      <c r="C622" s="219" t="s">
        <v>348</v>
      </c>
      <c r="D622" s="219" t="s">
        <v>568</v>
      </c>
      <c r="E622" s="220">
        <v>852</v>
      </c>
      <c r="F622" s="296">
        <f>'Пр9 ведм 25-26'!G435</f>
        <v>18.1</v>
      </c>
      <c r="G622" s="296">
        <f>'Пр9 ведм 25-26'!H435</f>
        <v>18.1</v>
      </c>
    </row>
    <row r="623" s="148" customFormat="1" ht="12.75" spans="1:7">
      <c r="A623" s="228" t="s">
        <v>265</v>
      </c>
      <c r="B623" s="220" t="s">
        <v>307</v>
      </c>
      <c r="C623" s="219" t="s">
        <v>348</v>
      </c>
      <c r="D623" s="219" t="s">
        <v>568</v>
      </c>
      <c r="E623" s="220">
        <v>853</v>
      </c>
      <c r="F623" s="296">
        <f>'Пр9 ведм 25-26'!G436</f>
        <v>0</v>
      </c>
      <c r="G623" s="296">
        <f>'Пр9 ведм 25-26'!H436</f>
        <v>0</v>
      </c>
    </row>
    <row r="624" s="148" customFormat="1" ht="22.5" spans="1:7">
      <c r="A624" s="162" t="s">
        <v>569</v>
      </c>
      <c r="B624" s="220" t="s">
        <v>307</v>
      </c>
      <c r="C624" s="219" t="s">
        <v>348</v>
      </c>
      <c r="D624" s="219" t="s">
        <v>570</v>
      </c>
      <c r="E624" s="220"/>
      <c r="F624" s="296">
        <f t="shared" ref="F624:G624" si="154">F625+F629</f>
        <v>1200</v>
      </c>
      <c r="G624" s="296">
        <f t="shared" si="154"/>
        <v>1200</v>
      </c>
    </row>
    <row r="625" s="148" customFormat="1" ht="12.75" spans="1:7">
      <c r="A625" s="162" t="s">
        <v>255</v>
      </c>
      <c r="B625" s="220" t="s">
        <v>307</v>
      </c>
      <c r="C625" s="219" t="s">
        <v>348</v>
      </c>
      <c r="D625" s="219" t="s">
        <v>570</v>
      </c>
      <c r="E625" s="220">
        <v>200</v>
      </c>
      <c r="F625" s="296">
        <f t="shared" ref="F625:G625" si="155">F626</f>
        <v>670</v>
      </c>
      <c r="G625" s="296">
        <f t="shared" si="155"/>
        <v>670</v>
      </c>
    </row>
    <row r="626" s="148" customFormat="1" ht="22.5" spans="1:7">
      <c r="A626" s="162" t="s">
        <v>256</v>
      </c>
      <c r="B626" s="220" t="s">
        <v>307</v>
      </c>
      <c r="C626" s="219" t="s">
        <v>348</v>
      </c>
      <c r="D626" s="219" t="s">
        <v>570</v>
      </c>
      <c r="E626" s="220">
        <v>240</v>
      </c>
      <c r="F626" s="296">
        <f>F627+F628</f>
        <v>670</v>
      </c>
      <c r="G626" s="296">
        <f>G627+G628</f>
        <v>670</v>
      </c>
    </row>
    <row r="627" s="148" customFormat="1" ht="22.5" spans="1:7">
      <c r="A627" s="228" t="s">
        <v>257</v>
      </c>
      <c r="B627" s="220" t="s">
        <v>307</v>
      </c>
      <c r="C627" s="219" t="s">
        <v>348</v>
      </c>
      <c r="D627" s="219" t="s">
        <v>570</v>
      </c>
      <c r="E627" s="220">
        <v>242</v>
      </c>
      <c r="F627" s="296">
        <f>'Пр9 ведм 25-26'!G440</f>
        <v>0</v>
      </c>
      <c r="G627" s="296">
        <f>'Пр9 ведм 25-26'!H440</f>
        <v>0</v>
      </c>
    </row>
    <row r="628" s="148" customFormat="1" ht="12.75" spans="1:7">
      <c r="A628" s="228" t="s">
        <v>258</v>
      </c>
      <c r="B628" s="220" t="s">
        <v>307</v>
      </c>
      <c r="C628" s="219" t="s">
        <v>348</v>
      </c>
      <c r="D628" s="219" t="s">
        <v>570</v>
      </c>
      <c r="E628" s="220">
        <v>244</v>
      </c>
      <c r="F628" s="296">
        <f>'Пр9 ведм 25-26'!G441</f>
        <v>670</v>
      </c>
      <c r="G628" s="296">
        <f>'Пр9 ведм 25-26'!H441</f>
        <v>670</v>
      </c>
    </row>
    <row r="629" s="148" customFormat="1" ht="12.75" spans="1:7">
      <c r="A629" s="230" t="s">
        <v>242</v>
      </c>
      <c r="B629" s="220" t="s">
        <v>307</v>
      </c>
      <c r="C629" s="219" t="s">
        <v>348</v>
      </c>
      <c r="D629" s="219" t="s">
        <v>570</v>
      </c>
      <c r="E629" s="220">
        <v>300</v>
      </c>
      <c r="F629" s="296">
        <f t="shared" ref="F629:G629" si="156">F630</f>
        <v>530</v>
      </c>
      <c r="G629" s="296">
        <f t="shared" si="156"/>
        <v>530</v>
      </c>
    </row>
    <row r="630" s="148" customFormat="1" ht="12.75" spans="1:7">
      <c r="A630" s="162" t="s">
        <v>367</v>
      </c>
      <c r="B630" s="220" t="s">
        <v>307</v>
      </c>
      <c r="C630" s="219" t="s">
        <v>348</v>
      </c>
      <c r="D630" s="219" t="s">
        <v>570</v>
      </c>
      <c r="E630" s="220">
        <v>350</v>
      </c>
      <c r="F630" s="296">
        <f>'Пр9 ведм 25-26'!G443</f>
        <v>530</v>
      </c>
      <c r="G630" s="296">
        <f>'Пр9 ведм 25-26'!H443</f>
        <v>530</v>
      </c>
    </row>
    <row r="631" s="148" customFormat="1" ht="12.75" spans="1:7">
      <c r="A631" s="155" t="s">
        <v>560</v>
      </c>
      <c r="B631" s="218" t="s">
        <v>307</v>
      </c>
      <c r="C631" s="217" t="s">
        <v>348</v>
      </c>
      <c r="D631" s="217"/>
      <c r="E631" s="218"/>
      <c r="F631" s="304">
        <f>F632</f>
        <v>4498</v>
      </c>
      <c r="G631" s="304">
        <f>G632</f>
        <v>4498</v>
      </c>
    </row>
    <row r="632" s="148" customFormat="1" ht="22.5" spans="1:7">
      <c r="A632" s="228" t="s">
        <v>571</v>
      </c>
      <c r="B632" s="220" t="s">
        <v>307</v>
      </c>
      <c r="C632" s="219" t="s">
        <v>348</v>
      </c>
      <c r="D632" s="219" t="s">
        <v>572</v>
      </c>
      <c r="E632" s="220"/>
      <c r="F632" s="304">
        <f>F633+F636</f>
        <v>4498</v>
      </c>
      <c r="G632" s="304">
        <f>G633+G636</f>
        <v>4498</v>
      </c>
    </row>
    <row r="633" s="148" customFormat="1" ht="12.75" spans="1:7">
      <c r="A633" s="170" t="s">
        <v>235</v>
      </c>
      <c r="B633" s="220" t="s">
        <v>307</v>
      </c>
      <c r="C633" s="219" t="s">
        <v>348</v>
      </c>
      <c r="D633" s="219" t="s">
        <v>573</v>
      </c>
      <c r="E633" s="220">
        <v>120</v>
      </c>
      <c r="F633" s="296">
        <f>F634+F635</f>
        <v>1059</v>
      </c>
      <c r="G633" s="296">
        <f>G634+G635</f>
        <v>1059</v>
      </c>
    </row>
    <row r="634" s="148" customFormat="1" ht="12.75" spans="1:7">
      <c r="A634" s="170" t="s">
        <v>237</v>
      </c>
      <c r="B634" s="220" t="s">
        <v>307</v>
      </c>
      <c r="C634" s="219" t="s">
        <v>348</v>
      </c>
      <c r="D634" s="219" t="s">
        <v>573</v>
      </c>
      <c r="E634" s="220">
        <v>121</v>
      </c>
      <c r="F634" s="296">
        <f>'Пр9 ведм 25-26'!G223</f>
        <v>813</v>
      </c>
      <c r="G634" s="296">
        <f>'Пр9 ведм 25-26'!H223</f>
        <v>813</v>
      </c>
    </row>
    <row r="635" s="148" customFormat="1" ht="22.5" spans="1:7">
      <c r="A635" s="170" t="s">
        <v>239</v>
      </c>
      <c r="B635" s="220" t="s">
        <v>307</v>
      </c>
      <c r="C635" s="219" t="s">
        <v>348</v>
      </c>
      <c r="D635" s="219" t="s">
        <v>573</v>
      </c>
      <c r="E635" s="220">
        <v>129</v>
      </c>
      <c r="F635" s="296">
        <f>'Пр9 ведм 25-26'!G224</f>
        <v>246</v>
      </c>
      <c r="G635" s="296">
        <f>'Пр9 ведм 25-26'!H224</f>
        <v>246</v>
      </c>
    </row>
    <row r="636" s="148" customFormat="1" ht="22.5" spans="1:7">
      <c r="A636" s="228" t="s">
        <v>574</v>
      </c>
      <c r="B636" s="220" t="s">
        <v>307</v>
      </c>
      <c r="C636" s="219" t="s">
        <v>348</v>
      </c>
      <c r="D636" s="219" t="s">
        <v>575</v>
      </c>
      <c r="E636" s="220"/>
      <c r="F636" s="296">
        <f>F637+F645+F649</f>
        <v>3439</v>
      </c>
      <c r="G636" s="296">
        <f>G637+G645+G649</f>
        <v>3439</v>
      </c>
    </row>
    <row r="637" s="148" customFormat="1" ht="33.75" spans="1:7">
      <c r="A637" s="162" t="s">
        <v>233</v>
      </c>
      <c r="B637" s="220" t="s">
        <v>307</v>
      </c>
      <c r="C637" s="219" t="s">
        <v>348</v>
      </c>
      <c r="D637" s="219" t="s">
        <v>575</v>
      </c>
      <c r="E637" s="220">
        <v>100</v>
      </c>
      <c r="F637" s="296">
        <f>F638+F641</f>
        <v>2541.98</v>
      </c>
      <c r="G637" s="296">
        <f>G638+G641</f>
        <v>2541.98</v>
      </c>
    </row>
    <row r="638" s="148" customFormat="1" ht="12.75" spans="1:7">
      <c r="A638" s="162" t="s">
        <v>341</v>
      </c>
      <c r="B638" s="220" t="s">
        <v>307</v>
      </c>
      <c r="C638" s="219" t="s">
        <v>348</v>
      </c>
      <c r="D638" s="219" t="s">
        <v>575</v>
      </c>
      <c r="E638" s="220">
        <v>110</v>
      </c>
      <c r="F638" s="296">
        <f>F639+F640</f>
        <v>990</v>
      </c>
      <c r="G638" s="296">
        <f>G639+G640</f>
        <v>990</v>
      </c>
    </row>
    <row r="639" s="148" customFormat="1" ht="12.75" spans="1:7">
      <c r="A639" s="162" t="s">
        <v>342</v>
      </c>
      <c r="B639" s="220" t="s">
        <v>307</v>
      </c>
      <c r="C639" s="219" t="s">
        <v>348</v>
      </c>
      <c r="D639" s="219" t="s">
        <v>575</v>
      </c>
      <c r="E639" s="220">
        <v>111</v>
      </c>
      <c r="F639" s="296">
        <f>'Пр9 ведм 25-26'!G227</f>
        <v>760</v>
      </c>
      <c r="G639" s="296">
        <f>'Пр9 ведм 25-26'!H227</f>
        <v>760</v>
      </c>
    </row>
    <row r="640" s="148" customFormat="1" ht="22.5" spans="1:7">
      <c r="A640" s="170" t="s">
        <v>343</v>
      </c>
      <c r="B640" s="220" t="s">
        <v>307</v>
      </c>
      <c r="C640" s="219" t="s">
        <v>348</v>
      </c>
      <c r="D640" s="219" t="s">
        <v>575</v>
      </c>
      <c r="E640" s="220">
        <v>119</v>
      </c>
      <c r="F640" s="296">
        <f>'Пр9 ведм 25-26'!G228</f>
        <v>230</v>
      </c>
      <c r="G640" s="296">
        <f>'Пр9 ведм 25-26'!H228</f>
        <v>230</v>
      </c>
    </row>
    <row r="641" s="148" customFormat="1" ht="12.75" spans="1:7">
      <c r="A641" s="170" t="s">
        <v>235</v>
      </c>
      <c r="B641" s="220" t="s">
        <v>307</v>
      </c>
      <c r="C641" s="219" t="s">
        <v>348</v>
      </c>
      <c r="D641" s="219" t="s">
        <v>575</v>
      </c>
      <c r="E641" s="220">
        <v>120</v>
      </c>
      <c r="F641" s="296">
        <f>F642+F643+F644</f>
        <v>1551.98</v>
      </c>
      <c r="G641" s="296">
        <f>G642+G643+G644</f>
        <v>1551.98</v>
      </c>
    </row>
    <row r="642" s="148" customFormat="1" ht="12.75" spans="1:7">
      <c r="A642" s="170" t="s">
        <v>237</v>
      </c>
      <c r="B642" s="220" t="s">
        <v>307</v>
      </c>
      <c r="C642" s="219" t="s">
        <v>348</v>
      </c>
      <c r="D642" s="219" t="s">
        <v>575</v>
      </c>
      <c r="E642" s="220">
        <v>121</v>
      </c>
      <c r="F642" s="296">
        <f>'Пр9 ведм 25-26'!G230</f>
        <v>1042.98</v>
      </c>
      <c r="G642" s="296">
        <f>'Пр9 ведм 25-26'!H230</f>
        <v>1042.98</v>
      </c>
    </row>
    <row r="643" s="148" customFormat="1" ht="22.5" spans="1:7">
      <c r="A643" s="228" t="s">
        <v>253</v>
      </c>
      <c r="B643" s="220" t="s">
        <v>307</v>
      </c>
      <c r="C643" s="219" t="s">
        <v>348</v>
      </c>
      <c r="D643" s="219" t="s">
        <v>575</v>
      </c>
      <c r="E643" s="220">
        <v>122</v>
      </c>
      <c r="F643" s="296">
        <f>'Пр9 ведм 25-26'!G231</f>
        <v>194</v>
      </c>
      <c r="G643" s="296">
        <f>'Пр9 ведм 25-26'!H231</f>
        <v>194</v>
      </c>
    </row>
    <row r="644" s="148" customFormat="1" ht="22.5" spans="1:7">
      <c r="A644" s="170" t="s">
        <v>239</v>
      </c>
      <c r="B644" s="220" t="s">
        <v>307</v>
      </c>
      <c r="C644" s="219" t="s">
        <v>348</v>
      </c>
      <c r="D644" s="219" t="s">
        <v>575</v>
      </c>
      <c r="E644" s="220">
        <v>129</v>
      </c>
      <c r="F644" s="296">
        <f>'Пр9 ведм 25-26'!G232</f>
        <v>315</v>
      </c>
      <c r="G644" s="296">
        <f>'Пр9 ведм 25-26'!H232</f>
        <v>315</v>
      </c>
    </row>
    <row r="645" s="148" customFormat="1" ht="12.75" spans="1:7">
      <c r="A645" s="162" t="s">
        <v>255</v>
      </c>
      <c r="B645" s="220" t="s">
        <v>307</v>
      </c>
      <c r="C645" s="219" t="s">
        <v>348</v>
      </c>
      <c r="D645" s="219" t="s">
        <v>575</v>
      </c>
      <c r="E645" s="220">
        <v>200</v>
      </c>
      <c r="F645" s="296">
        <f t="shared" ref="F645:G645" si="157">F646</f>
        <v>867.02</v>
      </c>
      <c r="G645" s="296">
        <f t="shared" si="157"/>
        <v>867.02</v>
      </c>
    </row>
    <row r="646" s="148" customFormat="1" ht="22.5" spans="1:7">
      <c r="A646" s="162" t="s">
        <v>256</v>
      </c>
      <c r="B646" s="220" t="s">
        <v>307</v>
      </c>
      <c r="C646" s="219" t="s">
        <v>348</v>
      </c>
      <c r="D646" s="219" t="s">
        <v>575</v>
      </c>
      <c r="E646" s="220">
        <v>240</v>
      </c>
      <c r="F646" s="296">
        <f>F647+F648</f>
        <v>867.02</v>
      </c>
      <c r="G646" s="296">
        <f>G647+G648</f>
        <v>867.02</v>
      </c>
    </row>
    <row r="647" s="148" customFormat="1" ht="22.5" spans="1:7">
      <c r="A647" s="228" t="s">
        <v>257</v>
      </c>
      <c r="B647" s="220" t="s">
        <v>307</v>
      </c>
      <c r="C647" s="219" t="s">
        <v>348</v>
      </c>
      <c r="D647" s="219" t="s">
        <v>575</v>
      </c>
      <c r="E647" s="220">
        <v>242</v>
      </c>
      <c r="F647" s="296">
        <f>'Пр9 ведм 25-26'!G235</f>
        <v>246.828</v>
      </c>
      <c r="G647" s="296">
        <f>'Пр9 ведм 25-26'!H235</f>
        <v>246.828</v>
      </c>
    </row>
    <row r="648" s="148" customFormat="1" ht="12.75" spans="1:7">
      <c r="A648" s="228" t="s">
        <v>258</v>
      </c>
      <c r="B648" s="220" t="s">
        <v>307</v>
      </c>
      <c r="C648" s="219" t="s">
        <v>348</v>
      </c>
      <c r="D648" s="219" t="s">
        <v>575</v>
      </c>
      <c r="E648" s="220">
        <v>244</v>
      </c>
      <c r="F648" s="296">
        <f>'Пр9 ведм 25-26'!G236</f>
        <v>620.192</v>
      </c>
      <c r="G648" s="296">
        <f>'Пр9 ведм 25-26'!H236</f>
        <v>620.192</v>
      </c>
    </row>
    <row r="649" s="148" customFormat="1" ht="12.75" spans="1:7">
      <c r="A649" s="228" t="s">
        <v>260</v>
      </c>
      <c r="B649" s="220" t="s">
        <v>307</v>
      </c>
      <c r="C649" s="219" t="s">
        <v>348</v>
      </c>
      <c r="D649" s="219" t="s">
        <v>575</v>
      </c>
      <c r="E649" s="220">
        <v>800</v>
      </c>
      <c r="F649" s="296">
        <f>F650</f>
        <v>30</v>
      </c>
      <c r="G649" s="296">
        <f>G650</f>
        <v>30</v>
      </c>
    </row>
    <row r="650" s="148" customFormat="1" ht="12.75" spans="1:7">
      <c r="A650" s="228" t="s">
        <v>262</v>
      </c>
      <c r="B650" s="220" t="s">
        <v>307</v>
      </c>
      <c r="C650" s="219" t="s">
        <v>348</v>
      </c>
      <c r="D650" s="219" t="s">
        <v>575</v>
      </c>
      <c r="E650" s="220">
        <v>850</v>
      </c>
      <c r="F650" s="296">
        <f>F651</f>
        <v>30</v>
      </c>
      <c r="G650" s="296">
        <f>G651</f>
        <v>30</v>
      </c>
    </row>
    <row r="651" s="148" customFormat="1" ht="12.75" spans="1:7">
      <c r="A651" s="228" t="s">
        <v>265</v>
      </c>
      <c r="B651" s="220" t="s">
        <v>307</v>
      </c>
      <c r="C651" s="219" t="s">
        <v>348</v>
      </c>
      <c r="D651" s="219" t="s">
        <v>575</v>
      </c>
      <c r="E651" s="220">
        <v>853</v>
      </c>
      <c r="F651" s="296">
        <f>'Пр9 ведм 25-26'!G239</f>
        <v>30</v>
      </c>
      <c r="G651" s="296">
        <f>'Пр9 ведм 25-26'!H239</f>
        <v>30</v>
      </c>
    </row>
    <row r="652" s="148" customFormat="1" ht="21" spans="1:7">
      <c r="A652" s="305" t="s">
        <v>576</v>
      </c>
      <c r="B652" s="231" t="s">
        <v>307</v>
      </c>
      <c r="C652" s="231" t="s">
        <v>348</v>
      </c>
      <c r="D652" s="214" t="s">
        <v>577</v>
      </c>
      <c r="E652" s="231" t="s">
        <v>226</v>
      </c>
      <c r="F652" s="290">
        <f t="shared" ref="F652:G652" si="158">F653+F657</f>
        <v>1212</v>
      </c>
      <c r="G652" s="290">
        <f t="shared" si="158"/>
        <v>1212</v>
      </c>
    </row>
    <row r="653" s="148" customFormat="1" ht="33.75" spans="1:7">
      <c r="A653" s="162" t="s">
        <v>233</v>
      </c>
      <c r="B653" s="220" t="s">
        <v>307</v>
      </c>
      <c r="C653" s="220" t="s">
        <v>348</v>
      </c>
      <c r="D653" s="219" t="s">
        <v>577</v>
      </c>
      <c r="E653" s="258">
        <v>100</v>
      </c>
      <c r="F653" s="296">
        <f t="shared" ref="F653:G653" si="159">F654</f>
        <v>1078.837</v>
      </c>
      <c r="G653" s="296">
        <f t="shared" si="159"/>
        <v>1078.837</v>
      </c>
    </row>
    <row r="654" s="148" customFormat="1" ht="12.75" spans="1:7">
      <c r="A654" s="162" t="s">
        <v>235</v>
      </c>
      <c r="B654" s="220" t="s">
        <v>307</v>
      </c>
      <c r="C654" s="220" t="s">
        <v>348</v>
      </c>
      <c r="D654" s="219" t="s">
        <v>577</v>
      </c>
      <c r="E654" s="258">
        <v>120</v>
      </c>
      <c r="F654" s="296">
        <f t="shared" ref="F654:G654" si="160">F655+F656</f>
        <v>1078.837</v>
      </c>
      <c r="G654" s="296">
        <f t="shared" si="160"/>
        <v>1078.837</v>
      </c>
    </row>
    <row r="655" s="148" customFormat="1" ht="12.75" spans="1:7">
      <c r="A655" s="170" t="s">
        <v>237</v>
      </c>
      <c r="B655" s="220" t="s">
        <v>307</v>
      </c>
      <c r="C655" s="220" t="s">
        <v>348</v>
      </c>
      <c r="D655" s="219" t="s">
        <v>577</v>
      </c>
      <c r="E655" s="258">
        <v>121</v>
      </c>
      <c r="F655" s="296">
        <f>'Пр9 ведм 25-26'!G862</f>
        <v>828.6</v>
      </c>
      <c r="G655" s="296">
        <f>'Пр9 ведм 25-26'!H862</f>
        <v>828.6</v>
      </c>
    </row>
    <row r="656" s="148" customFormat="1" ht="22.5" spans="1:7">
      <c r="A656" s="170" t="s">
        <v>239</v>
      </c>
      <c r="B656" s="220" t="s">
        <v>307</v>
      </c>
      <c r="C656" s="220" t="s">
        <v>348</v>
      </c>
      <c r="D656" s="219" t="s">
        <v>577</v>
      </c>
      <c r="E656" s="220">
        <v>129</v>
      </c>
      <c r="F656" s="296">
        <f>'Пр9 ведм 25-26'!G863</f>
        <v>250.237</v>
      </c>
      <c r="G656" s="296">
        <f>'Пр9 ведм 25-26'!H863</f>
        <v>250.237</v>
      </c>
    </row>
    <row r="657" s="148" customFormat="1" ht="12.75" spans="1:7">
      <c r="A657" s="162" t="s">
        <v>255</v>
      </c>
      <c r="B657" s="220" t="s">
        <v>307</v>
      </c>
      <c r="C657" s="220" t="s">
        <v>348</v>
      </c>
      <c r="D657" s="219" t="s">
        <v>577</v>
      </c>
      <c r="E657" s="220" t="s">
        <v>279</v>
      </c>
      <c r="F657" s="296">
        <f t="shared" ref="F657:G657" si="161">F658</f>
        <v>133.163</v>
      </c>
      <c r="G657" s="296">
        <f t="shared" si="161"/>
        <v>133.163</v>
      </c>
    </row>
    <row r="658" s="148" customFormat="1" ht="22.5" spans="1:7">
      <c r="A658" s="162" t="s">
        <v>256</v>
      </c>
      <c r="B658" s="220" t="s">
        <v>307</v>
      </c>
      <c r="C658" s="220" t="s">
        <v>348</v>
      </c>
      <c r="D658" s="219" t="s">
        <v>577</v>
      </c>
      <c r="E658" s="220" t="s">
        <v>280</v>
      </c>
      <c r="F658" s="296">
        <f>F659+F660</f>
        <v>133.163</v>
      </c>
      <c r="G658" s="296">
        <f>G659+G660</f>
        <v>133.163</v>
      </c>
    </row>
    <row r="659" s="148" customFormat="1" ht="22.5" spans="1:7">
      <c r="A659" s="228" t="s">
        <v>257</v>
      </c>
      <c r="B659" s="220" t="s">
        <v>307</v>
      </c>
      <c r="C659" s="220" t="s">
        <v>348</v>
      </c>
      <c r="D659" s="219" t="s">
        <v>577</v>
      </c>
      <c r="E659" s="220">
        <v>242</v>
      </c>
      <c r="F659" s="296">
        <f>'Пр9 ведм 25-26'!G866</f>
        <v>50</v>
      </c>
      <c r="G659" s="296">
        <f>'Пр9 ведм 25-26'!H866</f>
        <v>50</v>
      </c>
    </row>
    <row r="660" s="148" customFormat="1" ht="12.75" spans="1:7">
      <c r="A660" s="228" t="s">
        <v>258</v>
      </c>
      <c r="B660" s="220" t="s">
        <v>307</v>
      </c>
      <c r="C660" s="220" t="s">
        <v>348</v>
      </c>
      <c r="D660" s="219" t="s">
        <v>577</v>
      </c>
      <c r="E660" s="220" t="s">
        <v>259</v>
      </c>
      <c r="F660" s="296">
        <f>'Пр9 ведм 25-26'!G867</f>
        <v>83.163</v>
      </c>
      <c r="G660" s="296">
        <f>'Пр9 ведм 25-26'!H867</f>
        <v>83.163</v>
      </c>
    </row>
    <row r="661" s="148" customFormat="1" ht="12.75" spans="1:7">
      <c r="A661" s="221" t="s">
        <v>578</v>
      </c>
      <c r="B661" s="214" t="s">
        <v>579</v>
      </c>
      <c r="C661" s="287"/>
      <c r="D661" s="287"/>
      <c r="E661" s="286"/>
      <c r="F661" s="290">
        <f>F662+F708</f>
        <v>46284.44179</v>
      </c>
      <c r="G661" s="290">
        <f>G662+G708</f>
        <v>46284.44179</v>
      </c>
    </row>
    <row r="662" s="148" customFormat="1" ht="12.75" spans="1:7">
      <c r="A662" s="207" t="s">
        <v>580</v>
      </c>
      <c r="B662" s="214" t="s">
        <v>579</v>
      </c>
      <c r="C662" s="214" t="s">
        <v>223</v>
      </c>
      <c r="D662" s="214"/>
      <c r="E662" s="231"/>
      <c r="F662" s="290">
        <f>F663+F704</f>
        <v>22668.42879</v>
      </c>
      <c r="G662" s="290">
        <f>G663+G704</f>
        <v>22668.42879</v>
      </c>
    </row>
    <row r="663" s="148" customFormat="1" ht="12.75" spans="1:7">
      <c r="A663" s="207" t="s">
        <v>581</v>
      </c>
      <c r="B663" s="214" t="s">
        <v>579</v>
      </c>
      <c r="C663" s="214" t="s">
        <v>223</v>
      </c>
      <c r="D663" s="214" t="s">
        <v>541</v>
      </c>
      <c r="E663" s="231"/>
      <c r="F663" s="290">
        <f>F664+F677+F690+F700</f>
        <v>22668.42879</v>
      </c>
      <c r="G663" s="290">
        <f>G664+G677+G690+G700</f>
        <v>22668.42879</v>
      </c>
    </row>
    <row r="664" s="148" customFormat="1" ht="12.75" spans="1:7">
      <c r="A664" s="292" t="s">
        <v>582</v>
      </c>
      <c r="B664" s="294" t="s">
        <v>579</v>
      </c>
      <c r="C664" s="294" t="s">
        <v>223</v>
      </c>
      <c r="D664" s="294" t="s">
        <v>583</v>
      </c>
      <c r="E664" s="293"/>
      <c r="F664" s="295">
        <f>F665+F669+F673</f>
        <v>7873.394</v>
      </c>
      <c r="G664" s="295">
        <f>G665+G669+G673</f>
        <v>7873.394</v>
      </c>
    </row>
    <row r="665" s="148" customFormat="1" ht="22.5" spans="1:7">
      <c r="A665" s="170" t="s">
        <v>584</v>
      </c>
      <c r="B665" s="219" t="s">
        <v>579</v>
      </c>
      <c r="C665" s="219" t="s">
        <v>223</v>
      </c>
      <c r="D665" s="219" t="s">
        <v>585</v>
      </c>
      <c r="E665" s="220"/>
      <c r="F665" s="296">
        <f t="shared" ref="F665:G667" si="162">F666</f>
        <v>7873.394</v>
      </c>
      <c r="G665" s="296">
        <f t="shared" si="162"/>
        <v>7873.394</v>
      </c>
    </row>
    <row r="666" s="148" customFormat="1" ht="22.5" spans="1:7">
      <c r="A666" s="162" t="s">
        <v>479</v>
      </c>
      <c r="B666" s="220" t="s">
        <v>579</v>
      </c>
      <c r="C666" s="219" t="s">
        <v>223</v>
      </c>
      <c r="D666" s="219" t="s">
        <v>585</v>
      </c>
      <c r="E666" s="220" t="s">
        <v>480</v>
      </c>
      <c r="F666" s="296">
        <f t="shared" si="162"/>
        <v>7873.394</v>
      </c>
      <c r="G666" s="296">
        <f t="shared" si="162"/>
        <v>7873.394</v>
      </c>
    </row>
    <row r="667" s="148" customFormat="1" ht="12.75" spans="1:7">
      <c r="A667" s="162" t="s">
        <v>481</v>
      </c>
      <c r="B667" s="220" t="s">
        <v>579</v>
      </c>
      <c r="C667" s="219" t="s">
        <v>223</v>
      </c>
      <c r="D667" s="219" t="s">
        <v>585</v>
      </c>
      <c r="E667" s="220" t="s">
        <v>482</v>
      </c>
      <c r="F667" s="296">
        <f t="shared" si="162"/>
        <v>7873.394</v>
      </c>
      <c r="G667" s="296">
        <f t="shared" si="162"/>
        <v>7873.394</v>
      </c>
    </row>
    <row r="668" s="148" customFormat="1" ht="33.75" spans="1:7">
      <c r="A668" s="162" t="s">
        <v>483</v>
      </c>
      <c r="B668" s="220" t="s">
        <v>579</v>
      </c>
      <c r="C668" s="219" t="s">
        <v>223</v>
      </c>
      <c r="D668" s="219" t="s">
        <v>585</v>
      </c>
      <c r="E668" s="220" t="s">
        <v>484</v>
      </c>
      <c r="F668" s="296">
        <f>'Пр9 ведм 25-26'!G38</f>
        <v>7873.394</v>
      </c>
      <c r="G668" s="296">
        <f>'Пр9 ведм 25-26'!H38</f>
        <v>7873.394</v>
      </c>
    </row>
    <row r="669" s="148" customFormat="1" ht="12.75" spans="1:7">
      <c r="A669" s="162" t="s">
        <v>586</v>
      </c>
      <c r="B669" s="219" t="s">
        <v>579</v>
      </c>
      <c r="C669" s="219" t="s">
        <v>223</v>
      </c>
      <c r="D669" s="219" t="s">
        <v>587</v>
      </c>
      <c r="E669" s="220"/>
      <c r="F669" s="296">
        <f t="shared" ref="F669:G671" si="163">F670</f>
        <v>0</v>
      </c>
      <c r="G669" s="296">
        <f t="shared" si="163"/>
        <v>0</v>
      </c>
    </row>
    <row r="670" s="148" customFormat="1" ht="22.5" spans="1:7">
      <c r="A670" s="162" t="s">
        <v>479</v>
      </c>
      <c r="B670" s="219" t="s">
        <v>579</v>
      </c>
      <c r="C670" s="219" t="s">
        <v>223</v>
      </c>
      <c r="D670" s="219" t="s">
        <v>587</v>
      </c>
      <c r="E670" s="220" t="s">
        <v>480</v>
      </c>
      <c r="F670" s="296">
        <f t="shared" si="163"/>
        <v>0</v>
      </c>
      <c r="G670" s="296">
        <f t="shared" si="163"/>
        <v>0</v>
      </c>
    </row>
    <row r="671" s="148" customFormat="1" ht="12.75" spans="1:7">
      <c r="A671" s="162" t="s">
        <v>481</v>
      </c>
      <c r="B671" s="219" t="s">
        <v>579</v>
      </c>
      <c r="C671" s="219" t="s">
        <v>223</v>
      </c>
      <c r="D671" s="219" t="s">
        <v>587</v>
      </c>
      <c r="E671" s="220" t="s">
        <v>482</v>
      </c>
      <c r="F671" s="296">
        <f t="shared" si="163"/>
        <v>0</v>
      </c>
      <c r="G671" s="296">
        <f t="shared" si="163"/>
        <v>0</v>
      </c>
    </row>
    <row r="672" s="148" customFormat="1" ht="33.75" spans="1:7">
      <c r="A672" s="162" t="s">
        <v>483</v>
      </c>
      <c r="B672" s="219" t="s">
        <v>579</v>
      </c>
      <c r="C672" s="219" t="s">
        <v>223</v>
      </c>
      <c r="D672" s="219" t="s">
        <v>587</v>
      </c>
      <c r="E672" s="220">
        <v>611</v>
      </c>
      <c r="F672" s="296">
        <f>'Пр9 ведм 25-26'!G42</f>
        <v>0</v>
      </c>
      <c r="G672" s="296">
        <f>'Пр9 ведм 25-26'!H42</f>
        <v>0</v>
      </c>
    </row>
    <row r="673" s="148" customFormat="1" ht="22.5" spans="1:7">
      <c r="A673" s="162" t="s">
        <v>479</v>
      </c>
      <c r="B673" s="219" t="s">
        <v>579</v>
      </c>
      <c r="C673" s="219" t="s">
        <v>223</v>
      </c>
      <c r="D673" s="219" t="s">
        <v>588</v>
      </c>
      <c r="E673" s="220"/>
      <c r="F673" s="296">
        <f t="shared" ref="F673:G675" si="164">F674</f>
        <v>0</v>
      </c>
      <c r="G673" s="296">
        <f t="shared" si="164"/>
        <v>0</v>
      </c>
    </row>
    <row r="674" s="148" customFormat="1" ht="12.75" spans="1:7">
      <c r="A674" s="162" t="s">
        <v>481</v>
      </c>
      <c r="B674" s="219" t="s">
        <v>579</v>
      </c>
      <c r="C674" s="219" t="s">
        <v>223</v>
      </c>
      <c r="D674" s="219" t="s">
        <v>588</v>
      </c>
      <c r="E674" s="220">
        <v>600</v>
      </c>
      <c r="F674" s="296">
        <f t="shared" si="164"/>
        <v>0</v>
      </c>
      <c r="G674" s="296">
        <f t="shared" si="164"/>
        <v>0</v>
      </c>
    </row>
    <row r="675" s="148" customFormat="1" ht="33.75" spans="1:7">
      <c r="A675" s="162" t="s">
        <v>483</v>
      </c>
      <c r="B675" s="219" t="s">
        <v>579</v>
      </c>
      <c r="C675" s="219" t="s">
        <v>223</v>
      </c>
      <c r="D675" s="219" t="s">
        <v>588</v>
      </c>
      <c r="E675" s="220">
        <v>610</v>
      </c>
      <c r="F675" s="296">
        <f t="shared" si="164"/>
        <v>0</v>
      </c>
      <c r="G675" s="296">
        <f t="shared" si="164"/>
        <v>0</v>
      </c>
    </row>
    <row r="676" s="148" customFormat="1" ht="12.75" spans="1:7">
      <c r="A676" s="162"/>
      <c r="B676" s="219" t="s">
        <v>579</v>
      </c>
      <c r="C676" s="219" t="s">
        <v>223</v>
      </c>
      <c r="D676" s="219" t="s">
        <v>588</v>
      </c>
      <c r="E676" s="220">
        <v>611</v>
      </c>
      <c r="F676" s="296">
        <f>'Пр9 ведм 25-26'!G46</f>
        <v>0</v>
      </c>
      <c r="G676" s="296">
        <f>'Пр9 ведм 25-26'!H46</f>
        <v>0</v>
      </c>
    </row>
    <row r="677" s="148" customFormat="1" ht="12.75" spans="1:7">
      <c r="A677" s="162" t="s">
        <v>589</v>
      </c>
      <c r="B677" s="219" t="s">
        <v>579</v>
      </c>
      <c r="C677" s="219" t="s">
        <v>223</v>
      </c>
      <c r="D677" s="219" t="s">
        <v>590</v>
      </c>
      <c r="E677" s="220"/>
      <c r="F677" s="296">
        <f>F678+F686+F682</f>
        <v>13371.83479</v>
      </c>
      <c r="G677" s="296">
        <f>G678+G686+G682</f>
        <v>13371.83479</v>
      </c>
    </row>
    <row r="678" s="148" customFormat="1" ht="22.5" spans="1:7">
      <c r="A678" s="170" t="s">
        <v>591</v>
      </c>
      <c r="B678" s="219" t="s">
        <v>579</v>
      </c>
      <c r="C678" s="219" t="s">
        <v>223</v>
      </c>
      <c r="D678" s="219" t="s">
        <v>592</v>
      </c>
      <c r="E678" s="220"/>
      <c r="F678" s="296">
        <f t="shared" ref="F678:G680" si="165">F679</f>
        <v>13371.83479</v>
      </c>
      <c r="G678" s="296">
        <f t="shared" si="165"/>
        <v>13371.83479</v>
      </c>
    </row>
    <row r="679" s="148" customFormat="1" ht="22.5" spans="1:7">
      <c r="A679" s="162" t="s">
        <v>479</v>
      </c>
      <c r="B679" s="220" t="s">
        <v>579</v>
      </c>
      <c r="C679" s="219" t="s">
        <v>223</v>
      </c>
      <c r="D679" s="219" t="s">
        <v>592</v>
      </c>
      <c r="E679" s="220" t="s">
        <v>480</v>
      </c>
      <c r="F679" s="296">
        <f t="shared" si="165"/>
        <v>13371.83479</v>
      </c>
      <c r="G679" s="296">
        <f t="shared" si="165"/>
        <v>13371.83479</v>
      </c>
    </row>
    <row r="680" s="148" customFormat="1" ht="12.75" spans="1:7">
      <c r="A680" s="162" t="s">
        <v>481</v>
      </c>
      <c r="B680" s="220" t="s">
        <v>579</v>
      </c>
      <c r="C680" s="219" t="s">
        <v>223</v>
      </c>
      <c r="D680" s="219" t="s">
        <v>592</v>
      </c>
      <c r="E680" s="220" t="s">
        <v>482</v>
      </c>
      <c r="F680" s="296">
        <f t="shared" si="165"/>
        <v>13371.83479</v>
      </c>
      <c r="G680" s="296">
        <f t="shared" si="165"/>
        <v>13371.83479</v>
      </c>
    </row>
    <row r="681" s="148" customFormat="1" ht="33.75" spans="1:7">
      <c r="A681" s="162" t="s">
        <v>483</v>
      </c>
      <c r="B681" s="220" t="s">
        <v>579</v>
      </c>
      <c r="C681" s="219" t="s">
        <v>223</v>
      </c>
      <c r="D681" s="219" t="s">
        <v>592</v>
      </c>
      <c r="E681" s="220" t="s">
        <v>484</v>
      </c>
      <c r="F681" s="296">
        <f>'Пр9 ведм 25-26'!G51</f>
        <v>13371.83479</v>
      </c>
      <c r="G681" s="296">
        <f>'Пр9 ведм 25-26'!H51</f>
        <v>13371.83479</v>
      </c>
    </row>
    <row r="682" s="148" customFormat="1" ht="22.5" spans="1:7">
      <c r="A682" s="222" t="s">
        <v>131</v>
      </c>
      <c r="B682" s="224" t="s">
        <v>579</v>
      </c>
      <c r="C682" s="223" t="s">
        <v>223</v>
      </c>
      <c r="D682" s="223" t="s">
        <v>593</v>
      </c>
      <c r="E682" s="224"/>
      <c r="F682" s="167">
        <f t="shared" ref="F682:G684" si="166">F683</f>
        <v>0</v>
      </c>
      <c r="G682" s="167">
        <f t="shared" si="166"/>
        <v>0</v>
      </c>
    </row>
    <row r="683" s="148" customFormat="1" ht="22.5" spans="1:7">
      <c r="A683" s="222" t="s">
        <v>479</v>
      </c>
      <c r="B683" s="224" t="s">
        <v>579</v>
      </c>
      <c r="C683" s="223" t="s">
        <v>223</v>
      </c>
      <c r="D683" s="223" t="s">
        <v>593</v>
      </c>
      <c r="E683" s="224" t="s">
        <v>480</v>
      </c>
      <c r="F683" s="167">
        <f t="shared" si="166"/>
        <v>0</v>
      </c>
      <c r="G683" s="167">
        <f t="shared" si="166"/>
        <v>0</v>
      </c>
    </row>
    <row r="684" s="148" customFormat="1" ht="12.75" spans="1:7">
      <c r="A684" s="222" t="s">
        <v>481</v>
      </c>
      <c r="B684" s="224" t="s">
        <v>579</v>
      </c>
      <c r="C684" s="223" t="s">
        <v>223</v>
      </c>
      <c r="D684" s="223" t="s">
        <v>593</v>
      </c>
      <c r="E684" s="224" t="s">
        <v>482</v>
      </c>
      <c r="F684" s="167">
        <f t="shared" si="166"/>
        <v>0</v>
      </c>
      <c r="G684" s="167">
        <f t="shared" si="166"/>
        <v>0</v>
      </c>
    </row>
    <row r="685" s="148" customFormat="1" ht="12.75" spans="1:7">
      <c r="A685" s="222" t="s">
        <v>524</v>
      </c>
      <c r="B685" s="224" t="s">
        <v>579</v>
      </c>
      <c r="C685" s="223" t="s">
        <v>223</v>
      </c>
      <c r="D685" s="223" t="s">
        <v>593</v>
      </c>
      <c r="E685" s="224">
        <v>612</v>
      </c>
      <c r="F685" s="167">
        <f>'Пр9 ведм 25-26'!G55</f>
        <v>0</v>
      </c>
      <c r="G685" s="167">
        <f>'Пр9 ведм 25-26'!H55</f>
        <v>0</v>
      </c>
    </row>
    <row r="686" s="148" customFormat="1" ht="22.5" spans="1:7">
      <c r="A686" s="162" t="s">
        <v>273</v>
      </c>
      <c r="B686" s="220" t="s">
        <v>579</v>
      </c>
      <c r="C686" s="219" t="s">
        <v>223</v>
      </c>
      <c r="D686" s="219" t="s">
        <v>594</v>
      </c>
      <c r="E686" s="220"/>
      <c r="F686" s="296"/>
      <c r="G686" s="296"/>
    </row>
    <row r="687" s="148" customFormat="1" ht="22.5" spans="1:7">
      <c r="A687" s="162" t="s">
        <v>479</v>
      </c>
      <c r="B687" s="220" t="s">
        <v>579</v>
      </c>
      <c r="C687" s="219" t="s">
        <v>223</v>
      </c>
      <c r="D687" s="219" t="s">
        <v>594</v>
      </c>
      <c r="E687" s="220">
        <v>600</v>
      </c>
      <c r="F687" s="296"/>
      <c r="G687" s="296"/>
    </row>
    <row r="688" s="148" customFormat="1" ht="12.75" spans="1:7">
      <c r="A688" s="162" t="s">
        <v>481</v>
      </c>
      <c r="B688" s="220" t="s">
        <v>579</v>
      </c>
      <c r="C688" s="219" t="s">
        <v>223</v>
      </c>
      <c r="D688" s="219" t="s">
        <v>594</v>
      </c>
      <c r="E688" s="220">
        <v>610</v>
      </c>
      <c r="F688" s="296"/>
      <c r="G688" s="296"/>
    </row>
    <row r="689" s="148" customFormat="1" ht="33.75" spans="1:7">
      <c r="A689" s="162" t="s">
        <v>483</v>
      </c>
      <c r="B689" s="220" t="s">
        <v>579</v>
      </c>
      <c r="C689" s="219" t="s">
        <v>223</v>
      </c>
      <c r="D689" s="219" t="s">
        <v>594</v>
      </c>
      <c r="E689" s="220">
        <v>611</v>
      </c>
      <c r="F689" s="296">
        <f>'Пр9 ведм 25-26'!G59</f>
        <v>0</v>
      </c>
      <c r="G689" s="296">
        <f>'Пр9 ведм 25-26'!H59</f>
        <v>0</v>
      </c>
    </row>
    <row r="690" s="148" customFormat="1" ht="12.75" spans="1:7">
      <c r="A690" s="162" t="s">
        <v>595</v>
      </c>
      <c r="B690" s="219" t="s">
        <v>579</v>
      </c>
      <c r="C690" s="219" t="s">
        <v>223</v>
      </c>
      <c r="D690" s="219" t="s">
        <v>596</v>
      </c>
      <c r="E690" s="220"/>
      <c r="F690" s="296">
        <f>F691</f>
        <v>1223.2</v>
      </c>
      <c r="G690" s="296">
        <f>G691</f>
        <v>1223.2</v>
      </c>
    </row>
    <row r="691" s="148" customFormat="1" ht="22.5" spans="1:7">
      <c r="A691" s="162" t="s">
        <v>597</v>
      </c>
      <c r="B691" s="219" t="s">
        <v>579</v>
      </c>
      <c r="C691" s="219" t="s">
        <v>223</v>
      </c>
      <c r="D691" s="219" t="s">
        <v>598</v>
      </c>
      <c r="E691" s="220"/>
      <c r="F691" s="296">
        <f>F695+F692+F698</f>
        <v>1223.2</v>
      </c>
      <c r="G691" s="296">
        <f>G695+G692+G698</f>
        <v>1223.2</v>
      </c>
    </row>
    <row r="692" s="269" customFormat="1" ht="33.75" spans="1:7">
      <c r="A692" s="162" t="s">
        <v>233</v>
      </c>
      <c r="B692" s="219" t="s">
        <v>579</v>
      </c>
      <c r="C692" s="219" t="s">
        <v>223</v>
      </c>
      <c r="D692" s="219" t="s">
        <v>598</v>
      </c>
      <c r="E692" s="220">
        <v>100</v>
      </c>
      <c r="F692" s="296">
        <f t="shared" ref="F692:G693" si="167">F693</f>
        <v>50</v>
      </c>
      <c r="G692" s="296">
        <f t="shared" si="167"/>
        <v>50</v>
      </c>
    </row>
    <row r="693" s="148" customFormat="1" ht="12.75" spans="1:7">
      <c r="A693" s="162" t="s">
        <v>341</v>
      </c>
      <c r="B693" s="219" t="s">
        <v>579</v>
      </c>
      <c r="C693" s="219" t="s">
        <v>223</v>
      </c>
      <c r="D693" s="219" t="s">
        <v>598</v>
      </c>
      <c r="E693" s="220">
        <v>110</v>
      </c>
      <c r="F693" s="296">
        <f t="shared" si="167"/>
        <v>50</v>
      </c>
      <c r="G693" s="296">
        <f t="shared" si="167"/>
        <v>50</v>
      </c>
    </row>
    <row r="694" s="148" customFormat="1" ht="12.75" spans="1:7">
      <c r="A694" s="162" t="s">
        <v>501</v>
      </c>
      <c r="B694" s="219" t="s">
        <v>579</v>
      </c>
      <c r="C694" s="219" t="s">
        <v>223</v>
      </c>
      <c r="D694" s="219" t="s">
        <v>598</v>
      </c>
      <c r="E694" s="220">
        <v>112</v>
      </c>
      <c r="F694" s="296">
        <f>'Пр9 ведм 25-26'!G64</f>
        <v>50</v>
      </c>
      <c r="G694" s="296">
        <f>'Пр9 ведм 25-26'!H64</f>
        <v>50</v>
      </c>
    </row>
    <row r="695" s="148" customFormat="1" ht="12.75" spans="1:7">
      <c r="A695" s="162" t="s">
        <v>255</v>
      </c>
      <c r="B695" s="219" t="s">
        <v>579</v>
      </c>
      <c r="C695" s="219" t="s">
        <v>223</v>
      </c>
      <c r="D695" s="219" t="s">
        <v>598</v>
      </c>
      <c r="E695" s="220" t="s">
        <v>279</v>
      </c>
      <c r="F695" s="296">
        <f t="shared" ref="F695:G696" si="168">F696</f>
        <v>1023.2</v>
      </c>
      <c r="G695" s="296">
        <f t="shared" si="168"/>
        <v>1023.2</v>
      </c>
    </row>
    <row r="696" s="148" customFormat="1" ht="22.5" spans="1:7">
      <c r="A696" s="162" t="s">
        <v>256</v>
      </c>
      <c r="B696" s="219" t="s">
        <v>579</v>
      </c>
      <c r="C696" s="219" t="s">
        <v>223</v>
      </c>
      <c r="D696" s="219" t="s">
        <v>598</v>
      </c>
      <c r="E696" s="220" t="s">
        <v>280</v>
      </c>
      <c r="F696" s="296">
        <f t="shared" si="168"/>
        <v>1023.2</v>
      </c>
      <c r="G696" s="296">
        <f t="shared" si="168"/>
        <v>1023.2</v>
      </c>
    </row>
    <row r="697" s="148" customFormat="1" ht="12.75" spans="1:7">
      <c r="A697" s="228" t="s">
        <v>258</v>
      </c>
      <c r="B697" s="219" t="s">
        <v>579</v>
      </c>
      <c r="C697" s="219" t="s">
        <v>223</v>
      </c>
      <c r="D697" s="219" t="s">
        <v>598</v>
      </c>
      <c r="E697" s="220" t="s">
        <v>259</v>
      </c>
      <c r="F697" s="296">
        <f>'Пр9 ведм 25-26'!G67</f>
        <v>1023.2</v>
      </c>
      <c r="G697" s="296">
        <f>'Пр9 ведм 25-26'!H67</f>
        <v>1023.2</v>
      </c>
    </row>
    <row r="698" s="148" customFormat="1" ht="12.75" spans="1:7">
      <c r="A698" s="228" t="s">
        <v>242</v>
      </c>
      <c r="B698" s="219" t="s">
        <v>579</v>
      </c>
      <c r="C698" s="219" t="s">
        <v>223</v>
      </c>
      <c r="D698" s="219" t="s">
        <v>598</v>
      </c>
      <c r="E698" s="220">
        <v>300</v>
      </c>
      <c r="F698" s="296">
        <f>F699</f>
        <v>150</v>
      </c>
      <c r="G698" s="296">
        <f>G699</f>
        <v>150</v>
      </c>
    </row>
    <row r="699" s="148" customFormat="1" ht="12.75" spans="1:7">
      <c r="A699" s="228" t="s">
        <v>367</v>
      </c>
      <c r="B699" s="219" t="s">
        <v>579</v>
      </c>
      <c r="C699" s="219" t="s">
        <v>223</v>
      </c>
      <c r="D699" s="219" t="s">
        <v>598</v>
      </c>
      <c r="E699" s="220">
        <v>350</v>
      </c>
      <c r="F699" s="296">
        <f>'Пр9 ведм 25-26'!G69</f>
        <v>150</v>
      </c>
      <c r="G699" s="296">
        <f>'Пр9 ведм 25-26'!H69</f>
        <v>150</v>
      </c>
    </row>
    <row r="700" s="148" customFormat="1" ht="12.75" spans="1:7">
      <c r="A700" s="228" t="s">
        <v>599</v>
      </c>
      <c r="B700" s="219" t="s">
        <v>579</v>
      </c>
      <c r="C700" s="219" t="s">
        <v>223</v>
      </c>
      <c r="D700" s="219" t="s">
        <v>600</v>
      </c>
      <c r="E700" s="220"/>
      <c r="F700" s="296">
        <f t="shared" ref="F700:G702" si="169">F701</f>
        <v>200</v>
      </c>
      <c r="G700" s="296">
        <f t="shared" si="169"/>
        <v>200</v>
      </c>
    </row>
    <row r="701" s="148" customFormat="1" ht="22.5" spans="1:7">
      <c r="A701" s="162" t="s">
        <v>479</v>
      </c>
      <c r="B701" s="219" t="s">
        <v>579</v>
      </c>
      <c r="C701" s="219" t="s">
        <v>223</v>
      </c>
      <c r="D701" s="219" t="s">
        <v>600</v>
      </c>
      <c r="E701" s="220">
        <v>600</v>
      </c>
      <c r="F701" s="296">
        <f t="shared" si="169"/>
        <v>200</v>
      </c>
      <c r="G701" s="296">
        <f t="shared" si="169"/>
        <v>200</v>
      </c>
    </row>
    <row r="702" s="148" customFormat="1" ht="12.75" spans="1:7">
      <c r="A702" s="162" t="s">
        <v>481</v>
      </c>
      <c r="B702" s="219" t="s">
        <v>579</v>
      </c>
      <c r="C702" s="219" t="s">
        <v>223</v>
      </c>
      <c r="D702" s="219" t="s">
        <v>600</v>
      </c>
      <c r="E702" s="220">
        <v>610</v>
      </c>
      <c r="F702" s="296">
        <f t="shared" si="169"/>
        <v>200</v>
      </c>
      <c r="G702" s="296">
        <f t="shared" si="169"/>
        <v>200</v>
      </c>
    </row>
    <row r="703" s="148" customFormat="1" ht="33.75" spans="1:7">
      <c r="A703" s="162" t="s">
        <v>483</v>
      </c>
      <c r="B703" s="219" t="s">
        <v>579</v>
      </c>
      <c r="C703" s="219" t="s">
        <v>223</v>
      </c>
      <c r="D703" s="219" t="s">
        <v>600</v>
      </c>
      <c r="E703" s="220">
        <v>611</v>
      </c>
      <c r="F703" s="296">
        <f>'Пр9 ведм 25-26'!G74</f>
        <v>200</v>
      </c>
      <c r="G703" s="296">
        <f>'Пр9 ведм 25-26'!H74</f>
        <v>200</v>
      </c>
    </row>
    <row r="704" s="148" customFormat="1" ht="22.5" spans="1:7">
      <c r="A704" s="162" t="s">
        <v>601</v>
      </c>
      <c r="B704" s="219" t="s">
        <v>579</v>
      </c>
      <c r="C704" s="219" t="s">
        <v>223</v>
      </c>
      <c r="D704" s="219" t="s">
        <v>602</v>
      </c>
      <c r="E704" s="220"/>
      <c r="F704" s="296">
        <f t="shared" ref="F704:G706" si="170">F705</f>
        <v>0</v>
      </c>
      <c r="G704" s="296">
        <f t="shared" si="170"/>
        <v>0</v>
      </c>
    </row>
    <row r="705" s="148" customFormat="1" ht="22.5" spans="1:7">
      <c r="A705" s="162" t="s">
        <v>479</v>
      </c>
      <c r="B705" s="219" t="s">
        <v>579</v>
      </c>
      <c r="C705" s="219" t="s">
        <v>223</v>
      </c>
      <c r="D705" s="219" t="s">
        <v>602</v>
      </c>
      <c r="E705" s="220">
        <v>600</v>
      </c>
      <c r="F705" s="296">
        <f t="shared" si="170"/>
        <v>0</v>
      </c>
      <c r="G705" s="296">
        <f t="shared" si="170"/>
        <v>0</v>
      </c>
    </row>
    <row r="706" s="148" customFormat="1" ht="12.75" spans="1:7">
      <c r="A706" s="162" t="s">
        <v>481</v>
      </c>
      <c r="B706" s="219" t="s">
        <v>579</v>
      </c>
      <c r="C706" s="219" t="s">
        <v>223</v>
      </c>
      <c r="D706" s="219" t="s">
        <v>602</v>
      </c>
      <c r="E706" s="220">
        <v>610</v>
      </c>
      <c r="F706" s="296">
        <f t="shared" si="170"/>
        <v>0</v>
      </c>
      <c r="G706" s="296">
        <f t="shared" si="170"/>
        <v>0</v>
      </c>
    </row>
    <row r="707" s="148" customFormat="1" ht="12.75" spans="1:7">
      <c r="A707" s="162" t="s">
        <v>524</v>
      </c>
      <c r="B707" s="219" t="s">
        <v>579</v>
      </c>
      <c r="C707" s="219" t="s">
        <v>223</v>
      </c>
      <c r="D707" s="219" t="s">
        <v>602</v>
      </c>
      <c r="E707" s="220">
        <v>612</v>
      </c>
      <c r="F707" s="296">
        <f>'Пр9 ведм 25-26'!G78</f>
        <v>0</v>
      </c>
      <c r="G707" s="296">
        <f>'Пр9 ведм 25-26'!H78</f>
        <v>0</v>
      </c>
    </row>
    <row r="708" s="148" customFormat="1" ht="12.75" spans="1:7">
      <c r="A708" s="207" t="s">
        <v>603</v>
      </c>
      <c r="B708" s="231" t="s">
        <v>579</v>
      </c>
      <c r="C708" s="214" t="s">
        <v>267</v>
      </c>
      <c r="D708" s="214"/>
      <c r="E708" s="231"/>
      <c r="F708" s="290">
        <f>F713+F709+F740</f>
        <v>23616.013</v>
      </c>
      <c r="G708" s="290">
        <f>G713+G709+G740</f>
        <v>23616.013</v>
      </c>
    </row>
    <row r="709" s="148" customFormat="1" ht="22.5" spans="1:7">
      <c r="A709" s="162" t="s">
        <v>604</v>
      </c>
      <c r="B709" s="220" t="s">
        <v>579</v>
      </c>
      <c r="C709" s="219" t="s">
        <v>267</v>
      </c>
      <c r="D709" s="219" t="s">
        <v>605</v>
      </c>
      <c r="E709" s="220"/>
      <c r="F709" s="296">
        <f>F710</f>
        <v>1127.123</v>
      </c>
      <c r="G709" s="296">
        <f>G710</f>
        <v>1127.123</v>
      </c>
    </row>
    <row r="710" s="148" customFormat="1" ht="22.5" spans="1:7">
      <c r="A710" s="162" t="s">
        <v>479</v>
      </c>
      <c r="B710" s="220" t="s">
        <v>579</v>
      </c>
      <c r="C710" s="219" t="s">
        <v>267</v>
      </c>
      <c r="D710" s="219" t="s">
        <v>605</v>
      </c>
      <c r="E710" s="220">
        <v>600</v>
      </c>
      <c r="F710" s="296">
        <f t="shared" ref="F710:G711" si="171">F711</f>
        <v>1127.123</v>
      </c>
      <c r="G710" s="296">
        <f t="shared" si="171"/>
        <v>1127.123</v>
      </c>
    </row>
    <row r="711" s="148" customFormat="1" ht="12.75" spans="1:7">
      <c r="A711" s="162" t="s">
        <v>481</v>
      </c>
      <c r="B711" s="220" t="s">
        <v>579</v>
      </c>
      <c r="C711" s="219" t="s">
        <v>267</v>
      </c>
      <c r="D711" s="219" t="s">
        <v>605</v>
      </c>
      <c r="E711" s="220">
        <v>610</v>
      </c>
      <c r="F711" s="296">
        <f t="shared" si="171"/>
        <v>1127.123</v>
      </c>
      <c r="G711" s="296">
        <f t="shared" si="171"/>
        <v>1127.123</v>
      </c>
    </row>
    <row r="712" s="148" customFormat="1" ht="33.75" spans="1:7">
      <c r="A712" s="162" t="s">
        <v>483</v>
      </c>
      <c r="B712" s="220" t="s">
        <v>579</v>
      </c>
      <c r="C712" s="219" t="s">
        <v>267</v>
      </c>
      <c r="D712" s="219" t="s">
        <v>605</v>
      </c>
      <c r="E712" s="220">
        <v>611</v>
      </c>
      <c r="F712" s="296">
        <f>'Пр9 ведм 25-26'!G110</f>
        <v>1127.123</v>
      </c>
      <c r="G712" s="296">
        <f>'Пр9 ведм 25-26'!H110</f>
        <v>1127.123</v>
      </c>
    </row>
    <row r="713" s="148" customFormat="1" ht="12.75" spans="1:7">
      <c r="A713" s="162" t="s">
        <v>595</v>
      </c>
      <c r="B713" s="219" t="s">
        <v>579</v>
      </c>
      <c r="C713" s="219" t="s">
        <v>267</v>
      </c>
      <c r="D713" s="219" t="s">
        <v>596</v>
      </c>
      <c r="E713" s="220"/>
      <c r="F713" s="296">
        <f>F714+F724</f>
        <v>21788.89</v>
      </c>
      <c r="G713" s="296">
        <f>G714+G724</f>
        <v>21788.89</v>
      </c>
    </row>
    <row r="714" s="148" customFormat="1" ht="22.5" spans="1:7">
      <c r="A714" s="292" t="s">
        <v>606</v>
      </c>
      <c r="B714" s="293" t="s">
        <v>579</v>
      </c>
      <c r="C714" s="294" t="s">
        <v>267</v>
      </c>
      <c r="D714" s="294" t="s">
        <v>607</v>
      </c>
      <c r="E714" s="293"/>
      <c r="F714" s="295">
        <f>F715+F719</f>
        <v>436.389</v>
      </c>
      <c r="G714" s="295">
        <f>G715+G719</f>
        <v>436.389</v>
      </c>
    </row>
    <row r="715" s="148" customFormat="1" ht="33.75" spans="1:7">
      <c r="A715" s="162" t="s">
        <v>233</v>
      </c>
      <c r="B715" s="220" t="s">
        <v>579</v>
      </c>
      <c r="C715" s="219" t="s">
        <v>267</v>
      </c>
      <c r="D715" s="219" t="s">
        <v>608</v>
      </c>
      <c r="E715" s="220">
        <v>100</v>
      </c>
      <c r="F715" s="296">
        <f t="shared" ref="F715:G715" si="172">F716</f>
        <v>436.389</v>
      </c>
      <c r="G715" s="296">
        <f t="shared" si="172"/>
        <v>436.389</v>
      </c>
    </row>
    <row r="716" s="271" customFormat="1" ht="12" spans="1:7">
      <c r="A716" s="162" t="s">
        <v>235</v>
      </c>
      <c r="B716" s="220" t="s">
        <v>579</v>
      </c>
      <c r="C716" s="219" t="s">
        <v>267</v>
      </c>
      <c r="D716" s="219" t="s">
        <v>608</v>
      </c>
      <c r="E716" s="220">
        <v>120</v>
      </c>
      <c r="F716" s="296">
        <f t="shared" ref="F716:G716" si="173">F717+F718</f>
        <v>436.389</v>
      </c>
      <c r="G716" s="296">
        <f t="shared" si="173"/>
        <v>436.389</v>
      </c>
    </row>
    <row r="717" s="271" customFormat="1" ht="12" spans="1:7">
      <c r="A717" s="170" t="s">
        <v>237</v>
      </c>
      <c r="B717" s="220" t="s">
        <v>579</v>
      </c>
      <c r="C717" s="219" t="s">
        <v>267</v>
      </c>
      <c r="D717" s="219" t="s">
        <v>608</v>
      </c>
      <c r="E717" s="220">
        <v>121</v>
      </c>
      <c r="F717" s="296">
        <f>'Пр9 ведм 25-26'!G84</f>
        <v>335.168</v>
      </c>
      <c r="G717" s="296">
        <f>'Пр9 ведм 25-26'!H84</f>
        <v>335.168</v>
      </c>
    </row>
    <row r="718" s="271" customFormat="1" ht="22.5" spans="1:7">
      <c r="A718" s="170" t="s">
        <v>239</v>
      </c>
      <c r="B718" s="220" t="s">
        <v>579</v>
      </c>
      <c r="C718" s="219" t="s">
        <v>267</v>
      </c>
      <c r="D718" s="219" t="s">
        <v>608</v>
      </c>
      <c r="E718" s="220">
        <v>129</v>
      </c>
      <c r="F718" s="296">
        <f>'Пр9 ведм 25-26'!G85</f>
        <v>101.221</v>
      </c>
      <c r="G718" s="296">
        <f>'Пр9 ведм 25-26'!H85</f>
        <v>101.221</v>
      </c>
    </row>
    <row r="719" s="271" customFormat="1" ht="22.5" spans="1:7">
      <c r="A719" s="170" t="s">
        <v>273</v>
      </c>
      <c r="B719" s="220" t="s">
        <v>579</v>
      </c>
      <c r="C719" s="219" t="s">
        <v>267</v>
      </c>
      <c r="D719" s="219" t="s">
        <v>609</v>
      </c>
      <c r="E719" s="220"/>
      <c r="F719" s="296">
        <f>F720</f>
        <v>0</v>
      </c>
      <c r="G719" s="296">
        <f>G720</f>
        <v>0</v>
      </c>
    </row>
    <row r="720" s="271" customFormat="1" ht="33.75" spans="1:7">
      <c r="A720" s="162" t="s">
        <v>233</v>
      </c>
      <c r="B720" s="220" t="s">
        <v>579</v>
      </c>
      <c r="C720" s="219" t="s">
        <v>267</v>
      </c>
      <c r="D720" s="219" t="s">
        <v>609</v>
      </c>
      <c r="E720" s="220">
        <v>100</v>
      </c>
      <c r="F720" s="296">
        <f>F721</f>
        <v>0</v>
      </c>
      <c r="G720" s="296">
        <f>G721</f>
        <v>0</v>
      </c>
    </row>
    <row r="721" s="271" customFormat="1" ht="12" spans="1:7">
      <c r="A721" s="162" t="s">
        <v>235</v>
      </c>
      <c r="B721" s="220" t="s">
        <v>579</v>
      </c>
      <c r="C721" s="219" t="s">
        <v>267</v>
      </c>
      <c r="D721" s="219" t="s">
        <v>609</v>
      </c>
      <c r="E721" s="220">
        <v>120</v>
      </c>
      <c r="F721" s="296">
        <f>F722+F723</f>
        <v>0</v>
      </c>
      <c r="G721" s="296">
        <f>G722+G723</f>
        <v>0</v>
      </c>
    </row>
    <row r="722" s="271" customFormat="1" ht="12" spans="1:7">
      <c r="A722" s="170" t="s">
        <v>237</v>
      </c>
      <c r="B722" s="220" t="s">
        <v>579</v>
      </c>
      <c r="C722" s="219" t="s">
        <v>267</v>
      </c>
      <c r="D722" s="219" t="s">
        <v>609</v>
      </c>
      <c r="E722" s="220">
        <v>121</v>
      </c>
      <c r="F722" s="296">
        <f>'Пр9 ведм 25-26'!G89</f>
        <v>0</v>
      </c>
      <c r="G722" s="296">
        <f>'Пр9 ведм 25-26'!H89</f>
        <v>0</v>
      </c>
    </row>
    <row r="723" s="271" customFormat="1" ht="22.5" spans="1:7">
      <c r="A723" s="170" t="s">
        <v>239</v>
      </c>
      <c r="B723" s="220" t="s">
        <v>579</v>
      </c>
      <c r="C723" s="219" t="s">
        <v>267</v>
      </c>
      <c r="D723" s="219" t="s">
        <v>609</v>
      </c>
      <c r="E723" s="220">
        <v>129</v>
      </c>
      <c r="F723" s="296">
        <f>'Пр9 ведм 25-26'!G90</f>
        <v>0</v>
      </c>
      <c r="G723" s="296">
        <f>'Пр9 ведм 25-26'!H90</f>
        <v>0</v>
      </c>
    </row>
    <row r="724" s="271" customFormat="1" ht="22.5" spans="1:7">
      <c r="A724" s="292" t="s">
        <v>597</v>
      </c>
      <c r="B724" s="293" t="s">
        <v>579</v>
      </c>
      <c r="C724" s="294" t="s">
        <v>267</v>
      </c>
      <c r="D724" s="294" t="s">
        <v>610</v>
      </c>
      <c r="E724" s="293"/>
      <c r="F724" s="295">
        <f t="shared" ref="F724:G724" si="174">F725+F729+F735</f>
        <v>21352.501</v>
      </c>
      <c r="G724" s="295">
        <f t="shared" si="174"/>
        <v>21352.501</v>
      </c>
    </row>
    <row r="725" s="271" customFormat="1" ht="33.75" spans="1:7">
      <c r="A725" s="162" t="s">
        <v>233</v>
      </c>
      <c r="B725" s="220" t="s">
        <v>579</v>
      </c>
      <c r="C725" s="219" t="s">
        <v>267</v>
      </c>
      <c r="D725" s="219" t="s">
        <v>611</v>
      </c>
      <c r="E725" s="220">
        <v>100</v>
      </c>
      <c r="F725" s="296">
        <f t="shared" ref="F725:G725" si="175">F726</f>
        <v>20317.819</v>
      </c>
      <c r="G725" s="296">
        <f t="shared" si="175"/>
        <v>20317.819</v>
      </c>
    </row>
    <row r="726" s="271" customFormat="1" ht="12" spans="1:7">
      <c r="A726" s="162" t="s">
        <v>341</v>
      </c>
      <c r="B726" s="220" t="s">
        <v>579</v>
      </c>
      <c r="C726" s="219" t="s">
        <v>267</v>
      </c>
      <c r="D726" s="219" t="s">
        <v>611</v>
      </c>
      <c r="E726" s="220">
        <v>110</v>
      </c>
      <c r="F726" s="296">
        <f t="shared" ref="F726:G726" si="176">F727+F728</f>
        <v>20317.819</v>
      </c>
      <c r="G726" s="296">
        <f t="shared" si="176"/>
        <v>20317.819</v>
      </c>
    </row>
    <row r="727" s="271" customFormat="1" ht="12" spans="1:7">
      <c r="A727" s="162" t="s">
        <v>342</v>
      </c>
      <c r="B727" s="220" t="s">
        <v>579</v>
      </c>
      <c r="C727" s="219" t="s">
        <v>267</v>
      </c>
      <c r="D727" s="219" t="s">
        <v>611</v>
      </c>
      <c r="E727" s="220">
        <v>111</v>
      </c>
      <c r="F727" s="296">
        <f>'Пр9 ведм 25-26'!G94</f>
        <v>15605.046</v>
      </c>
      <c r="G727" s="296">
        <f>'Пр9 ведм 25-26'!H94</f>
        <v>15605.046</v>
      </c>
    </row>
    <row r="728" s="271" customFormat="1" ht="22.5" spans="1:7">
      <c r="A728" s="170" t="s">
        <v>343</v>
      </c>
      <c r="B728" s="220" t="s">
        <v>579</v>
      </c>
      <c r="C728" s="219" t="s">
        <v>267</v>
      </c>
      <c r="D728" s="219" t="s">
        <v>611</v>
      </c>
      <c r="E728" s="220">
        <v>119</v>
      </c>
      <c r="F728" s="296">
        <f>'Пр9 ведм 25-26'!G95</f>
        <v>4712.773</v>
      </c>
      <c r="G728" s="296">
        <f>'Пр9 ведм 25-26'!H95</f>
        <v>4712.773</v>
      </c>
    </row>
    <row r="729" s="271" customFormat="1" ht="12" spans="1:7">
      <c r="A729" s="162" t="s">
        <v>255</v>
      </c>
      <c r="B729" s="220" t="s">
        <v>579</v>
      </c>
      <c r="C729" s="219" t="s">
        <v>267</v>
      </c>
      <c r="D729" s="219" t="s">
        <v>612</v>
      </c>
      <c r="E729" s="220" t="s">
        <v>279</v>
      </c>
      <c r="F729" s="296">
        <f t="shared" ref="F729:G729" si="177">SUM(F730)</f>
        <v>1033.39</v>
      </c>
      <c r="G729" s="296">
        <f t="shared" si="177"/>
        <v>1033.39</v>
      </c>
    </row>
    <row r="730" s="271" customFormat="1" ht="22.5" spans="1:7">
      <c r="A730" s="162" t="s">
        <v>256</v>
      </c>
      <c r="B730" s="220" t="s">
        <v>579</v>
      </c>
      <c r="C730" s="219" t="s">
        <v>267</v>
      </c>
      <c r="D730" s="219" t="s">
        <v>612</v>
      </c>
      <c r="E730" s="220" t="s">
        <v>280</v>
      </c>
      <c r="F730" s="296">
        <f>F733+F731+F732+F734</f>
        <v>1033.39</v>
      </c>
      <c r="G730" s="296">
        <f>G733+G731+G732+G734</f>
        <v>1033.39</v>
      </c>
    </row>
    <row r="731" s="148" customFormat="1" ht="22.5" spans="1:7">
      <c r="A731" s="228" t="s">
        <v>257</v>
      </c>
      <c r="B731" s="220" t="s">
        <v>579</v>
      </c>
      <c r="C731" s="219" t="s">
        <v>267</v>
      </c>
      <c r="D731" s="219" t="s">
        <v>612</v>
      </c>
      <c r="E731" s="220">
        <v>242</v>
      </c>
      <c r="F731" s="296">
        <f>'Пр9 ведм 25-26'!G98</f>
        <v>212</v>
      </c>
      <c r="G731" s="296">
        <f>'Пр9 ведм 25-26'!H98</f>
        <v>212</v>
      </c>
    </row>
    <row r="732" s="148" customFormat="1" ht="22.5" spans="1:7">
      <c r="A732" s="228" t="s">
        <v>442</v>
      </c>
      <c r="B732" s="220" t="s">
        <v>579</v>
      </c>
      <c r="C732" s="219" t="s">
        <v>267</v>
      </c>
      <c r="D732" s="219" t="s">
        <v>612</v>
      </c>
      <c r="E732" s="220">
        <v>243</v>
      </c>
      <c r="F732" s="296">
        <f>'Пр9 ведм 25-26'!G99</f>
        <v>0</v>
      </c>
      <c r="G732" s="296">
        <f>'Пр9 ведм 25-26'!H99</f>
        <v>0</v>
      </c>
    </row>
    <row r="733" s="148" customFormat="1" ht="12.75" spans="1:7">
      <c r="A733" s="228" t="s">
        <v>258</v>
      </c>
      <c r="B733" s="220" t="s">
        <v>579</v>
      </c>
      <c r="C733" s="219" t="s">
        <v>267</v>
      </c>
      <c r="D733" s="219" t="s">
        <v>612</v>
      </c>
      <c r="E733" s="220" t="s">
        <v>259</v>
      </c>
      <c r="F733" s="296">
        <f>'Пр9 ведм 25-26'!G100</f>
        <v>678.08</v>
      </c>
      <c r="G733" s="296">
        <f>'Пр9 ведм 25-26'!H100</f>
        <v>678.08</v>
      </c>
    </row>
    <row r="734" s="148" customFormat="1" ht="12.75" spans="1:7">
      <c r="A734" s="228" t="s">
        <v>281</v>
      </c>
      <c r="B734" s="220" t="s">
        <v>579</v>
      </c>
      <c r="C734" s="219" t="s">
        <v>267</v>
      </c>
      <c r="D734" s="219" t="s">
        <v>612</v>
      </c>
      <c r="E734" s="220">
        <v>247</v>
      </c>
      <c r="F734" s="296">
        <f>'Пр9 ведм 25-26'!G101</f>
        <v>143.31</v>
      </c>
      <c r="G734" s="296">
        <f>'Пр9 ведм 25-26'!H101</f>
        <v>143.31</v>
      </c>
    </row>
    <row r="735" s="148" customFormat="1" ht="12.75" spans="1:7">
      <c r="A735" s="228" t="s">
        <v>260</v>
      </c>
      <c r="B735" s="220" t="s">
        <v>579</v>
      </c>
      <c r="C735" s="219" t="s">
        <v>267</v>
      </c>
      <c r="D735" s="219" t="s">
        <v>612</v>
      </c>
      <c r="E735" s="220" t="s">
        <v>261</v>
      </c>
      <c r="F735" s="296">
        <f t="shared" ref="F735:G735" si="178">F736</f>
        <v>1.292</v>
      </c>
      <c r="G735" s="296">
        <f t="shared" si="178"/>
        <v>1.292</v>
      </c>
    </row>
    <row r="736" s="148" customFormat="1" ht="12.75" spans="1:7">
      <c r="A736" s="228" t="s">
        <v>262</v>
      </c>
      <c r="B736" s="220" t="s">
        <v>579</v>
      </c>
      <c r="C736" s="219" t="s">
        <v>267</v>
      </c>
      <c r="D736" s="219" t="s">
        <v>612</v>
      </c>
      <c r="E736" s="220" t="s">
        <v>263</v>
      </c>
      <c r="F736" s="296">
        <f t="shared" ref="F736:G736" si="179">F737+F739+F738</f>
        <v>1.292</v>
      </c>
      <c r="G736" s="296">
        <f t="shared" si="179"/>
        <v>1.292</v>
      </c>
    </row>
    <row r="737" s="271" customFormat="1" ht="12" spans="1:7">
      <c r="A737" s="230" t="s">
        <v>282</v>
      </c>
      <c r="B737" s="220" t="s">
        <v>579</v>
      </c>
      <c r="C737" s="219" t="s">
        <v>267</v>
      </c>
      <c r="D737" s="219" t="s">
        <v>612</v>
      </c>
      <c r="E737" s="220" t="s">
        <v>283</v>
      </c>
      <c r="F737" s="296">
        <f>'Пр9 ведм 25-26'!G104</f>
        <v>1.292</v>
      </c>
      <c r="G737" s="296">
        <f>'Пр9 ведм 25-26'!H104</f>
        <v>1.292</v>
      </c>
    </row>
    <row r="738" s="271" customFormat="1" ht="12" spans="1:7">
      <c r="A738" s="228" t="s">
        <v>264</v>
      </c>
      <c r="B738" s="220" t="s">
        <v>579</v>
      </c>
      <c r="C738" s="219" t="s">
        <v>267</v>
      </c>
      <c r="D738" s="219" t="s">
        <v>612</v>
      </c>
      <c r="E738" s="220">
        <v>852</v>
      </c>
      <c r="F738" s="296">
        <f>'Пр9 ведм 25-26'!G105</f>
        <v>0</v>
      </c>
      <c r="G738" s="296">
        <f>'Пр9 ведм 25-26'!H105</f>
        <v>0</v>
      </c>
    </row>
    <row r="739" s="271" customFormat="1" ht="12" spans="1:7">
      <c r="A739" s="228" t="s">
        <v>265</v>
      </c>
      <c r="B739" s="220" t="s">
        <v>579</v>
      </c>
      <c r="C739" s="219" t="s">
        <v>267</v>
      </c>
      <c r="D739" s="219" t="s">
        <v>612</v>
      </c>
      <c r="E739" s="220">
        <v>853</v>
      </c>
      <c r="F739" s="296">
        <f>'Пр9 ведм 25-26'!G106</f>
        <v>0</v>
      </c>
      <c r="G739" s="296">
        <f>'Пр9 ведм 25-26'!H106</f>
        <v>0</v>
      </c>
    </row>
    <row r="740" s="271" customFormat="1" ht="21" spans="1:7">
      <c r="A740" s="207" t="s">
        <v>613</v>
      </c>
      <c r="B740" s="231" t="s">
        <v>579</v>
      </c>
      <c r="C740" s="214" t="s">
        <v>267</v>
      </c>
      <c r="D740" s="214"/>
      <c r="E740" s="231"/>
      <c r="F740" s="306">
        <f>F741</f>
        <v>700</v>
      </c>
      <c r="G740" s="306">
        <f>G741</f>
        <v>700</v>
      </c>
    </row>
    <row r="741" s="271" customFormat="1" ht="12" spans="1:7">
      <c r="A741" s="162" t="s">
        <v>255</v>
      </c>
      <c r="B741" s="220" t="s">
        <v>579</v>
      </c>
      <c r="C741" s="219" t="s">
        <v>267</v>
      </c>
      <c r="D741" s="219" t="s">
        <v>614</v>
      </c>
      <c r="E741" s="220" t="s">
        <v>279</v>
      </c>
      <c r="F741" s="296">
        <f t="shared" ref="F741:G742" si="180">F742</f>
        <v>700</v>
      </c>
      <c r="G741" s="296">
        <f t="shared" si="180"/>
        <v>700</v>
      </c>
    </row>
    <row r="742" s="148" customFormat="1" ht="22.5" spans="1:7">
      <c r="A742" s="162" t="s">
        <v>256</v>
      </c>
      <c r="B742" s="220" t="s">
        <v>579</v>
      </c>
      <c r="C742" s="219" t="s">
        <v>267</v>
      </c>
      <c r="D742" s="219" t="s">
        <v>614</v>
      </c>
      <c r="E742" s="220" t="s">
        <v>280</v>
      </c>
      <c r="F742" s="296">
        <f t="shared" si="180"/>
        <v>700</v>
      </c>
      <c r="G742" s="296">
        <f t="shared" si="180"/>
        <v>700</v>
      </c>
    </row>
    <row r="743" s="271" customFormat="1" ht="12" spans="1:7">
      <c r="A743" s="228" t="s">
        <v>258</v>
      </c>
      <c r="B743" s="220" t="s">
        <v>579</v>
      </c>
      <c r="C743" s="219" t="s">
        <v>267</v>
      </c>
      <c r="D743" s="219" t="s">
        <v>614</v>
      </c>
      <c r="E743" s="220" t="s">
        <v>259</v>
      </c>
      <c r="F743" s="296">
        <f>'Пр9 ведм 25-26'!G872</f>
        <v>700</v>
      </c>
      <c r="G743" s="296">
        <f>'Пр9 ведм 25-26'!H872</f>
        <v>700</v>
      </c>
    </row>
    <row r="744" s="271" customFormat="1" ht="12" spans="1:7">
      <c r="A744" s="207" t="s">
        <v>615</v>
      </c>
      <c r="B744" s="231" t="s">
        <v>348</v>
      </c>
      <c r="C744" s="214" t="s">
        <v>224</v>
      </c>
      <c r="D744" s="214" t="s">
        <v>225</v>
      </c>
      <c r="E744" s="231" t="s">
        <v>226</v>
      </c>
      <c r="F744" s="290">
        <f t="shared" ref="F744:G753" si="181">F745</f>
        <v>360</v>
      </c>
      <c r="G744" s="290">
        <f t="shared" si="181"/>
        <v>360</v>
      </c>
    </row>
    <row r="745" s="148" customFormat="1" ht="12.75" spans="1:7">
      <c r="A745" s="207" t="s">
        <v>616</v>
      </c>
      <c r="B745" s="231" t="s">
        <v>348</v>
      </c>
      <c r="C745" s="214" t="s">
        <v>348</v>
      </c>
      <c r="D745" s="214" t="s">
        <v>225</v>
      </c>
      <c r="E745" s="231" t="s">
        <v>226</v>
      </c>
      <c r="F745" s="290">
        <f t="shared" si="181"/>
        <v>360</v>
      </c>
      <c r="G745" s="290">
        <f t="shared" si="181"/>
        <v>360</v>
      </c>
    </row>
    <row r="746" s="148" customFormat="1" ht="21" spans="1:7">
      <c r="A746" s="263" t="s">
        <v>617</v>
      </c>
      <c r="B746" s="231" t="s">
        <v>348</v>
      </c>
      <c r="C746" s="214" t="s">
        <v>348</v>
      </c>
      <c r="D746" s="214" t="s">
        <v>618</v>
      </c>
      <c r="E746" s="231"/>
      <c r="F746" s="290">
        <f t="shared" ref="F746:G746" si="182">F747+F751</f>
        <v>360</v>
      </c>
      <c r="G746" s="290">
        <f t="shared" si="182"/>
        <v>360</v>
      </c>
    </row>
    <row r="747" s="148" customFormat="1" ht="22.5" spans="1:7">
      <c r="A747" s="175" t="s">
        <v>619</v>
      </c>
      <c r="B747" s="293" t="s">
        <v>348</v>
      </c>
      <c r="C747" s="294" t="s">
        <v>348</v>
      </c>
      <c r="D747" s="294" t="s">
        <v>620</v>
      </c>
      <c r="E747" s="293"/>
      <c r="F747" s="295">
        <f t="shared" si="181"/>
        <v>360</v>
      </c>
      <c r="G747" s="295">
        <f t="shared" si="181"/>
        <v>360</v>
      </c>
    </row>
    <row r="748" s="271" customFormat="1" ht="12" spans="1:7">
      <c r="A748" s="162" t="s">
        <v>255</v>
      </c>
      <c r="B748" s="220" t="s">
        <v>348</v>
      </c>
      <c r="C748" s="219" t="s">
        <v>348</v>
      </c>
      <c r="D748" s="294" t="s">
        <v>620</v>
      </c>
      <c r="E748" s="220" t="s">
        <v>279</v>
      </c>
      <c r="F748" s="296">
        <f t="shared" si="181"/>
        <v>360</v>
      </c>
      <c r="G748" s="296">
        <f t="shared" si="181"/>
        <v>360</v>
      </c>
    </row>
    <row r="749" s="271" customFormat="1" ht="22.5" spans="1:7">
      <c r="A749" s="162" t="s">
        <v>256</v>
      </c>
      <c r="B749" s="220" t="s">
        <v>348</v>
      </c>
      <c r="C749" s="219" t="s">
        <v>348</v>
      </c>
      <c r="D749" s="294" t="s">
        <v>620</v>
      </c>
      <c r="E749" s="220" t="s">
        <v>280</v>
      </c>
      <c r="F749" s="296">
        <f t="shared" si="181"/>
        <v>360</v>
      </c>
      <c r="G749" s="296">
        <f t="shared" si="181"/>
        <v>360</v>
      </c>
    </row>
    <row r="750" s="271" customFormat="1" ht="12" spans="1:7">
      <c r="A750" s="228" t="s">
        <v>258</v>
      </c>
      <c r="B750" s="220" t="s">
        <v>348</v>
      </c>
      <c r="C750" s="219" t="s">
        <v>348</v>
      </c>
      <c r="D750" s="294" t="s">
        <v>620</v>
      </c>
      <c r="E750" s="220" t="s">
        <v>259</v>
      </c>
      <c r="F750" s="298">
        <f>'Пр9 ведм 25-26'!G879</f>
        <v>360</v>
      </c>
      <c r="G750" s="298">
        <f>'Пр9 ведм 25-26'!H879</f>
        <v>360</v>
      </c>
    </row>
    <row r="751" s="276" customFormat="1" ht="22.5" spans="1:7">
      <c r="A751" s="170" t="s">
        <v>621</v>
      </c>
      <c r="B751" s="220" t="s">
        <v>348</v>
      </c>
      <c r="C751" s="219" t="s">
        <v>348</v>
      </c>
      <c r="D751" s="294" t="s">
        <v>622</v>
      </c>
      <c r="E751" s="220"/>
      <c r="F751" s="298">
        <f t="shared" ref="F751:G751" si="183">F752</f>
        <v>0</v>
      </c>
      <c r="G751" s="298">
        <f t="shared" si="183"/>
        <v>0</v>
      </c>
    </row>
    <row r="752" s="276" customFormat="1" ht="12" spans="1:7">
      <c r="A752" s="230" t="s">
        <v>242</v>
      </c>
      <c r="B752" s="220" t="s">
        <v>348</v>
      </c>
      <c r="C752" s="219" t="s">
        <v>348</v>
      </c>
      <c r="D752" s="294" t="s">
        <v>622</v>
      </c>
      <c r="E752" s="220">
        <v>300</v>
      </c>
      <c r="F752" s="296">
        <f t="shared" si="181"/>
        <v>0</v>
      </c>
      <c r="G752" s="296">
        <f t="shared" si="181"/>
        <v>0</v>
      </c>
    </row>
    <row r="753" s="271" customFormat="1" ht="12" spans="1:7">
      <c r="A753" s="230" t="s">
        <v>623</v>
      </c>
      <c r="B753" s="220" t="s">
        <v>348</v>
      </c>
      <c r="C753" s="219" t="s">
        <v>348</v>
      </c>
      <c r="D753" s="294" t="s">
        <v>622</v>
      </c>
      <c r="E753" s="220">
        <v>320</v>
      </c>
      <c r="F753" s="296">
        <f t="shared" si="181"/>
        <v>0</v>
      </c>
      <c r="G753" s="296">
        <f t="shared" si="181"/>
        <v>0</v>
      </c>
    </row>
    <row r="754" s="271" customFormat="1" ht="22.5" spans="1:7">
      <c r="A754" s="230" t="s">
        <v>244</v>
      </c>
      <c r="B754" s="220" t="s">
        <v>348</v>
      </c>
      <c r="C754" s="219" t="s">
        <v>348</v>
      </c>
      <c r="D754" s="294" t="s">
        <v>622</v>
      </c>
      <c r="E754" s="220">
        <v>321</v>
      </c>
      <c r="F754" s="298">
        <f>'Пр9 ведм 25-26'!G883</f>
        <v>0</v>
      </c>
      <c r="G754" s="298">
        <f>'Пр9 ведм 25-26'!H883</f>
        <v>0</v>
      </c>
    </row>
    <row r="755" s="271" customFormat="1" ht="12" spans="1:7">
      <c r="A755" s="207" t="s">
        <v>624</v>
      </c>
      <c r="B755" s="231" t="s">
        <v>625</v>
      </c>
      <c r="C755" s="214" t="s">
        <v>224</v>
      </c>
      <c r="D755" s="214" t="s">
        <v>225</v>
      </c>
      <c r="E755" s="231" t="s">
        <v>226</v>
      </c>
      <c r="F755" s="290">
        <f>F756+F761+F858+F888</f>
        <v>50656</v>
      </c>
      <c r="G755" s="290">
        <f>G756+G761+G858+G888</f>
        <v>50746</v>
      </c>
    </row>
    <row r="756" s="271" customFormat="1" ht="12" spans="1:7">
      <c r="A756" s="216" t="s">
        <v>626</v>
      </c>
      <c r="B756" s="244" t="s">
        <v>625</v>
      </c>
      <c r="C756" s="244" t="s">
        <v>223</v>
      </c>
      <c r="D756" s="217"/>
      <c r="E756" s="218"/>
      <c r="F756" s="296">
        <f t="shared" ref="F756:G759" si="184">F757</f>
        <v>1465</v>
      </c>
      <c r="G756" s="296">
        <f t="shared" si="184"/>
        <v>1465</v>
      </c>
    </row>
    <row r="757" s="271" customFormat="1" ht="22.5" spans="1:7">
      <c r="A757" s="162" t="s">
        <v>627</v>
      </c>
      <c r="B757" s="220" t="s">
        <v>625</v>
      </c>
      <c r="C757" s="219" t="s">
        <v>223</v>
      </c>
      <c r="D757" s="219" t="s">
        <v>628</v>
      </c>
      <c r="E757" s="220"/>
      <c r="F757" s="296">
        <f t="shared" si="184"/>
        <v>1465</v>
      </c>
      <c r="G757" s="296">
        <f t="shared" si="184"/>
        <v>1465</v>
      </c>
    </row>
    <row r="758" s="271" customFormat="1" ht="12" spans="1:7">
      <c r="A758" s="230" t="s">
        <v>242</v>
      </c>
      <c r="B758" s="229" t="s">
        <v>625</v>
      </c>
      <c r="C758" s="229" t="s">
        <v>223</v>
      </c>
      <c r="D758" s="219" t="s">
        <v>628</v>
      </c>
      <c r="E758" s="229" t="s">
        <v>629</v>
      </c>
      <c r="F758" s="296">
        <f t="shared" si="184"/>
        <v>1465</v>
      </c>
      <c r="G758" s="296">
        <f t="shared" si="184"/>
        <v>1465</v>
      </c>
    </row>
    <row r="759" s="271" customFormat="1" ht="12" spans="1:7">
      <c r="A759" s="230" t="s">
        <v>630</v>
      </c>
      <c r="B759" s="229" t="s">
        <v>625</v>
      </c>
      <c r="C759" s="229" t="s">
        <v>223</v>
      </c>
      <c r="D759" s="219" t="s">
        <v>628</v>
      </c>
      <c r="E759" s="241">
        <v>310</v>
      </c>
      <c r="F759" s="296">
        <f t="shared" si="184"/>
        <v>1465</v>
      </c>
      <c r="G759" s="296">
        <f t="shared" si="184"/>
        <v>1465</v>
      </c>
    </row>
    <row r="760" s="271" customFormat="1" ht="12" spans="1:7">
      <c r="A760" s="228" t="s">
        <v>631</v>
      </c>
      <c r="B760" s="229" t="s">
        <v>625</v>
      </c>
      <c r="C760" s="229" t="s">
        <v>223</v>
      </c>
      <c r="D760" s="219" t="s">
        <v>628</v>
      </c>
      <c r="E760" s="241">
        <v>312</v>
      </c>
      <c r="F760" s="296">
        <f>'Пр9 ведм 25-26'!G125</f>
        <v>1465</v>
      </c>
      <c r="G760" s="296">
        <f>'Пр9 ведм 25-26'!H125</f>
        <v>1465</v>
      </c>
    </row>
    <row r="761" s="271" customFormat="1" ht="12" spans="1:7">
      <c r="A761" s="207" t="s">
        <v>632</v>
      </c>
      <c r="B761" s="231" t="s">
        <v>625</v>
      </c>
      <c r="C761" s="214" t="s">
        <v>248</v>
      </c>
      <c r="D761" s="214"/>
      <c r="E761" s="231"/>
      <c r="F761" s="290">
        <f>F762+F814+F819+F853</f>
        <v>22322.996</v>
      </c>
      <c r="G761" s="290">
        <f>G762+G814+G819+G853</f>
        <v>22412.996</v>
      </c>
    </row>
    <row r="762" s="277" customFormat="1" ht="21" spans="1:7">
      <c r="A762" s="207" t="s">
        <v>633</v>
      </c>
      <c r="B762" s="231">
        <v>10</v>
      </c>
      <c r="C762" s="214" t="s">
        <v>248</v>
      </c>
      <c r="D762" s="214" t="s">
        <v>634</v>
      </c>
      <c r="E762" s="231"/>
      <c r="F762" s="290">
        <f>F763+F785</f>
        <v>13561</v>
      </c>
      <c r="G762" s="290">
        <f>G763+G785</f>
        <v>13561</v>
      </c>
    </row>
    <row r="763" s="271" customFormat="1" ht="22.5" spans="1:7">
      <c r="A763" s="162" t="s">
        <v>635</v>
      </c>
      <c r="B763" s="229" t="s">
        <v>625</v>
      </c>
      <c r="C763" s="229" t="s">
        <v>248</v>
      </c>
      <c r="D763" s="229" t="s">
        <v>636</v>
      </c>
      <c r="E763" s="241"/>
      <c r="F763" s="296">
        <f>F764+F769+F780</f>
        <v>3895</v>
      </c>
      <c r="G763" s="296">
        <f>G764+G769+G780</f>
        <v>3895</v>
      </c>
    </row>
    <row r="764" s="271" customFormat="1" ht="22.5" spans="1:7">
      <c r="A764" s="162" t="s">
        <v>637</v>
      </c>
      <c r="B764" s="229" t="s">
        <v>625</v>
      </c>
      <c r="C764" s="229" t="s">
        <v>248</v>
      </c>
      <c r="D764" s="229" t="s">
        <v>638</v>
      </c>
      <c r="E764" s="241"/>
      <c r="F764" s="296">
        <f t="shared" ref="F764:G767" si="185">F765</f>
        <v>0</v>
      </c>
      <c r="G764" s="296">
        <f t="shared" si="185"/>
        <v>0</v>
      </c>
    </row>
    <row r="765" s="271" customFormat="1" ht="12" spans="1:7">
      <c r="A765" s="230" t="s">
        <v>639</v>
      </c>
      <c r="B765" s="229" t="s">
        <v>625</v>
      </c>
      <c r="C765" s="229" t="s">
        <v>248</v>
      </c>
      <c r="D765" s="229" t="s">
        <v>640</v>
      </c>
      <c r="E765" s="241"/>
      <c r="F765" s="296">
        <f t="shared" si="185"/>
        <v>0</v>
      </c>
      <c r="G765" s="296">
        <f t="shared" si="185"/>
        <v>0</v>
      </c>
    </row>
    <row r="766" s="271" customFormat="1" ht="12" spans="1:7">
      <c r="A766" s="230" t="s">
        <v>242</v>
      </c>
      <c r="B766" s="229" t="s">
        <v>625</v>
      </c>
      <c r="C766" s="229" t="s">
        <v>248</v>
      </c>
      <c r="D766" s="229" t="s">
        <v>640</v>
      </c>
      <c r="E766" s="229" t="s">
        <v>629</v>
      </c>
      <c r="F766" s="296">
        <f t="shared" si="185"/>
        <v>0</v>
      </c>
      <c r="G766" s="296">
        <f t="shared" si="185"/>
        <v>0</v>
      </c>
    </row>
    <row r="767" s="268" customFormat="1" ht="12.75" spans="1:7">
      <c r="A767" s="230" t="s">
        <v>630</v>
      </c>
      <c r="B767" s="229" t="s">
        <v>625</v>
      </c>
      <c r="C767" s="229" t="s">
        <v>248</v>
      </c>
      <c r="D767" s="229" t="s">
        <v>640</v>
      </c>
      <c r="E767" s="241">
        <v>310</v>
      </c>
      <c r="F767" s="296">
        <f t="shared" si="185"/>
        <v>0</v>
      </c>
      <c r="G767" s="296">
        <f t="shared" si="185"/>
        <v>0</v>
      </c>
    </row>
    <row r="768" s="268" customFormat="1" ht="33.75" spans="1:7">
      <c r="A768" s="228" t="s">
        <v>243</v>
      </c>
      <c r="B768" s="229" t="s">
        <v>625</v>
      </c>
      <c r="C768" s="229" t="s">
        <v>248</v>
      </c>
      <c r="D768" s="229" t="s">
        <v>640</v>
      </c>
      <c r="E768" s="241">
        <v>313</v>
      </c>
      <c r="F768" s="296">
        <f>'Пр9 ведм 25-26'!G133</f>
        <v>0</v>
      </c>
      <c r="G768" s="296">
        <f>'Пр9 ведм 25-26'!H133</f>
        <v>0</v>
      </c>
    </row>
    <row r="769" s="268" customFormat="1" ht="22.5" spans="1:7">
      <c r="A769" s="162" t="s">
        <v>641</v>
      </c>
      <c r="B769" s="220">
        <v>10</v>
      </c>
      <c r="C769" s="219" t="s">
        <v>248</v>
      </c>
      <c r="D769" s="219" t="s">
        <v>642</v>
      </c>
      <c r="E769" s="220" t="s">
        <v>226</v>
      </c>
      <c r="F769" s="296">
        <f>F770+F775</f>
        <v>3678</v>
      </c>
      <c r="G769" s="296">
        <f>G770+G775</f>
        <v>3678</v>
      </c>
    </row>
    <row r="770" s="268" customFormat="1" ht="22.5" spans="1:7">
      <c r="A770" s="162" t="s">
        <v>643</v>
      </c>
      <c r="B770" s="220" t="s">
        <v>625</v>
      </c>
      <c r="C770" s="219" t="s">
        <v>248</v>
      </c>
      <c r="D770" s="219" t="s">
        <v>644</v>
      </c>
      <c r="E770" s="220"/>
      <c r="F770" s="296">
        <f t="shared" ref="F770:G771" si="186">F771</f>
        <v>3678</v>
      </c>
      <c r="G770" s="296">
        <f t="shared" si="186"/>
        <v>3678</v>
      </c>
    </row>
    <row r="771" s="268" customFormat="1" ht="12.75" spans="1:7">
      <c r="A771" s="230" t="s">
        <v>242</v>
      </c>
      <c r="B771" s="220" t="s">
        <v>625</v>
      </c>
      <c r="C771" s="219" t="s">
        <v>248</v>
      </c>
      <c r="D771" s="219" t="s">
        <v>644</v>
      </c>
      <c r="E771" s="220">
        <v>300</v>
      </c>
      <c r="F771" s="296">
        <f t="shared" si="186"/>
        <v>3678</v>
      </c>
      <c r="G771" s="296">
        <f t="shared" si="186"/>
        <v>3678</v>
      </c>
    </row>
    <row r="772" s="268" customFormat="1" ht="33.75" spans="1:7">
      <c r="A772" s="162" t="s">
        <v>243</v>
      </c>
      <c r="B772" s="220" t="s">
        <v>625</v>
      </c>
      <c r="C772" s="219" t="s">
        <v>248</v>
      </c>
      <c r="D772" s="219" t="s">
        <v>644</v>
      </c>
      <c r="E772" s="220">
        <v>320</v>
      </c>
      <c r="F772" s="296">
        <f>F773+F774</f>
        <v>3678</v>
      </c>
      <c r="G772" s="296">
        <f>G773+G774</f>
        <v>3678</v>
      </c>
    </row>
    <row r="773" s="268" customFormat="1" ht="22.5" spans="1:7">
      <c r="A773" s="228" t="s">
        <v>244</v>
      </c>
      <c r="B773" s="220" t="s">
        <v>625</v>
      </c>
      <c r="C773" s="219" t="s">
        <v>248</v>
      </c>
      <c r="D773" s="219" t="s">
        <v>644</v>
      </c>
      <c r="E773" s="220">
        <v>321</v>
      </c>
      <c r="F773" s="296">
        <f>'Пр9 ведм 25-26'!G138</f>
        <v>3187</v>
      </c>
      <c r="G773" s="296">
        <f>'Пр9 ведм 25-26'!H138</f>
        <v>3187</v>
      </c>
    </row>
    <row r="774" s="268" customFormat="1" ht="22.5" spans="1:7">
      <c r="A774" s="162" t="s">
        <v>645</v>
      </c>
      <c r="B774" s="220" t="s">
        <v>625</v>
      </c>
      <c r="C774" s="219" t="s">
        <v>248</v>
      </c>
      <c r="D774" s="219" t="s">
        <v>644</v>
      </c>
      <c r="E774" s="220">
        <v>323</v>
      </c>
      <c r="F774" s="296">
        <f>'Пр9 ведм 25-26'!G139</f>
        <v>491</v>
      </c>
      <c r="G774" s="296">
        <f>'Пр9 ведм 25-26'!H139</f>
        <v>491</v>
      </c>
    </row>
    <row r="775" s="268" customFormat="1" ht="22.5" spans="1:7">
      <c r="A775" s="162" t="s">
        <v>643</v>
      </c>
      <c r="B775" s="220" t="s">
        <v>625</v>
      </c>
      <c r="C775" s="219" t="s">
        <v>248</v>
      </c>
      <c r="D775" s="219" t="s">
        <v>646</v>
      </c>
      <c r="E775" s="220"/>
      <c r="F775" s="296">
        <f t="shared" ref="F775:G776" si="187">F776</f>
        <v>0</v>
      </c>
      <c r="G775" s="296">
        <f t="shared" si="187"/>
        <v>0</v>
      </c>
    </row>
    <row r="776" s="268" customFormat="1" ht="12.75" spans="1:7">
      <c r="A776" s="162" t="s">
        <v>242</v>
      </c>
      <c r="B776" s="220" t="s">
        <v>625</v>
      </c>
      <c r="C776" s="219" t="s">
        <v>248</v>
      </c>
      <c r="D776" s="219" t="s">
        <v>646</v>
      </c>
      <c r="E776" s="220">
        <v>300</v>
      </c>
      <c r="F776" s="296">
        <f t="shared" si="187"/>
        <v>0</v>
      </c>
      <c r="G776" s="296">
        <f t="shared" si="187"/>
        <v>0</v>
      </c>
    </row>
    <row r="777" s="268" customFormat="1" ht="33.75" spans="1:7">
      <c r="A777" s="162" t="s">
        <v>243</v>
      </c>
      <c r="B777" s="220" t="s">
        <v>625</v>
      </c>
      <c r="C777" s="219" t="s">
        <v>248</v>
      </c>
      <c r="D777" s="219" t="s">
        <v>646</v>
      </c>
      <c r="E777" s="220">
        <v>320</v>
      </c>
      <c r="F777" s="296">
        <f>F778+F779</f>
        <v>0</v>
      </c>
      <c r="G777" s="296">
        <f>G778+G779</f>
        <v>0</v>
      </c>
    </row>
    <row r="778" s="268" customFormat="1" ht="22.5" spans="1:7">
      <c r="A778" s="162" t="s">
        <v>244</v>
      </c>
      <c r="B778" s="220" t="s">
        <v>625</v>
      </c>
      <c r="C778" s="219" t="s">
        <v>248</v>
      </c>
      <c r="D778" s="219" t="s">
        <v>646</v>
      </c>
      <c r="E778" s="220">
        <v>321</v>
      </c>
      <c r="F778" s="296">
        <f>'Пр9 ведм 25-26'!G143</f>
        <v>0</v>
      </c>
      <c r="G778" s="296">
        <f>'Пр9 ведм 25-26'!H143</f>
        <v>0</v>
      </c>
    </row>
    <row r="779" s="268" customFormat="1" ht="22.5" spans="1:7">
      <c r="A779" s="162" t="s">
        <v>645</v>
      </c>
      <c r="B779" s="220" t="s">
        <v>625</v>
      </c>
      <c r="C779" s="219" t="s">
        <v>248</v>
      </c>
      <c r="D779" s="219" t="s">
        <v>644</v>
      </c>
      <c r="E779" s="220">
        <v>323</v>
      </c>
      <c r="F779" s="296">
        <f>'Пр9 ведм 25-26'!G144</f>
        <v>0</v>
      </c>
      <c r="G779" s="296">
        <f>'Пр9 ведм 25-26'!H144</f>
        <v>0</v>
      </c>
    </row>
    <row r="780" s="268" customFormat="1" ht="22.5" spans="1:7">
      <c r="A780" s="230" t="s">
        <v>647</v>
      </c>
      <c r="B780" s="229" t="s">
        <v>625</v>
      </c>
      <c r="C780" s="229" t="s">
        <v>248</v>
      </c>
      <c r="D780" s="229" t="s">
        <v>648</v>
      </c>
      <c r="E780" s="229"/>
      <c r="F780" s="296">
        <f t="shared" ref="F780:G780" si="188">F782</f>
        <v>217</v>
      </c>
      <c r="G780" s="296">
        <f t="shared" si="188"/>
        <v>217</v>
      </c>
    </row>
    <row r="781" s="268" customFormat="1" ht="22.5" spans="1:7">
      <c r="A781" s="230" t="s">
        <v>649</v>
      </c>
      <c r="B781" s="229" t="s">
        <v>625</v>
      </c>
      <c r="C781" s="229" t="s">
        <v>248</v>
      </c>
      <c r="D781" s="229" t="s">
        <v>650</v>
      </c>
      <c r="E781" s="229"/>
      <c r="F781" s="296">
        <f t="shared" ref="F781:G783" si="189">F782</f>
        <v>217</v>
      </c>
      <c r="G781" s="296">
        <f t="shared" si="189"/>
        <v>217</v>
      </c>
    </row>
    <row r="782" s="268" customFormat="1" ht="12.75" spans="1:7">
      <c r="A782" s="230" t="s">
        <v>242</v>
      </c>
      <c r="B782" s="229" t="s">
        <v>625</v>
      </c>
      <c r="C782" s="229" t="s">
        <v>248</v>
      </c>
      <c r="D782" s="229" t="s">
        <v>650</v>
      </c>
      <c r="E782" s="229" t="s">
        <v>629</v>
      </c>
      <c r="F782" s="296">
        <f t="shared" si="189"/>
        <v>217</v>
      </c>
      <c r="G782" s="296">
        <f t="shared" si="189"/>
        <v>217</v>
      </c>
    </row>
    <row r="783" s="268" customFormat="1" ht="12.75" spans="1:7">
      <c r="A783" s="230" t="s">
        <v>630</v>
      </c>
      <c r="B783" s="229" t="s">
        <v>625</v>
      </c>
      <c r="C783" s="229" t="s">
        <v>248</v>
      </c>
      <c r="D783" s="229" t="s">
        <v>650</v>
      </c>
      <c r="E783" s="241">
        <v>310</v>
      </c>
      <c r="F783" s="296">
        <f t="shared" si="189"/>
        <v>217</v>
      </c>
      <c r="G783" s="296">
        <f t="shared" si="189"/>
        <v>217</v>
      </c>
    </row>
    <row r="784" s="268" customFormat="1" ht="22.5" spans="1:7">
      <c r="A784" s="228" t="s">
        <v>651</v>
      </c>
      <c r="B784" s="229" t="s">
        <v>625</v>
      </c>
      <c r="C784" s="229" t="s">
        <v>248</v>
      </c>
      <c r="D784" s="229" t="s">
        <v>650</v>
      </c>
      <c r="E784" s="241">
        <v>313</v>
      </c>
      <c r="F784" s="296">
        <f>'Пр9 ведм 25-26'!G149</f>
        <v>217</v>
      </c>
      <c r="G784" s="296">
        <f>'Пр9 ведм 25-26'!H149</f>
        <v>217</v>
      </c>
    </row>
    <row r="785" s="268" customFormat="1" ht="22.5" spans="1:7">
      <c r="A785" s="162" t="s">
        <v>652</v>
      </c>
      <c r="B785" s="220">
        <v>10</v>
      </c>
      <c r="C785" s="219" t="s">
        <v>248</v>
      </c>
      <c r="D785" s="219" t="s">
        <v>653</v>
      </c>
      <c r="E785" s="220"/>
      <c r="F785" s="296">
        <f>F786+F794+F799</f>
        <v>9666</v>
      </c>
      <c r="G785" s="296">
        <f>G786+G794+G799</f>
        <v>9666</v>
      </c>
    </row>
    <row r="786" s="268" customFormat="1" ht="22.5" spans="1:7">
      <c r="A786" s="230" t="s">
        <v>654</v>
      </c>
      <c r="B786" s="229" t="s">
        <v>625</v>
      </c>
      <c r="C786" s="229" t="s">
        <v>248</v>
      </c>
      <c r="D786" s="229" t="s">
        <v>655</v>
      </c>
      <c r="E786" s="229"/>
      <c r="F786" s="296">
        <f t="shared" ref="F786:G786" si="190">F787</f>
        <v>5126</v>
      </c>
      <c r="G786" s="296">
        <f t="shared" si="190"/>
        <v>5126</v>
      </c>
    </row>
    <row r="787" s="268" customFormat="1" ht="22.5" spans="1:7">
      <c r="A787" s="230" t="s">
        <v>162</v>
      </c>
      <c r="B787" s="229" t="s">
        <v>625</v>
      </c>
      <c r="C787" s="229" t="s">
        <v>248</v>
      </c>
      <c r="D787" s="229" t="s">
        <v>656</v>
      </c>
      <c r="E787" s="229"/>
      <c r="F787" s="296">
        <f t="shared" ref="F787:G787" si="191">F788+F791</f>
        <v>5126</v>
      </c>
      <c r="G787" s="296">
        <f t="shared" si="191"/>
        <v>5126</v>
      </c>
    </row>
    <row r="788" s="268" customFormat="1" ht="12.75" spans="1:7">
      <c r="A788" s="162" t="s">
        <v>255</v>
      </c>
      <c r="B788" s="220" t="s">
        <v>625</v>
      </c>
      <c r="C788" s="219" t="s">
        <v>248</v>
      </c>
      <c r="D788" s="229" t="s">
        <v>656</v>
      </c>
      <c r="E788" s="220" t="s">
        <v>279</v>
      </c>
      <c r="F788" s="296">
        <f t="shared" ref="F788:G788" si="192">SUM(F789)</f>
        <v>85</v>
      </c>
      <c r="G788" s="296">
        <f t="shared" si="192"/>
        <v>85</v>
      </c>
    </row>
    <row r="789" s="268" customFormat="1" ht="22.5" spans="1:7">
      <c r="A789" s="162" t="s">
        <v>256</v>
      </c>
      <c r="B789" s="220" t="s">
        <v>625</v>
      </c>
      <c r="C789" s="219" t="s">
        <v>248</v>
      </c>
      <c r="D789" s="229" t="s">
        <v>656</v>
      </c>
      <c r="E789" s="220" t="s">
        <v>280</v>
      </c>
      <c r="F789" s="296">
        <f t="shared" ref="F789:G789" si="193">F790</f>
        <v>85</v>
      </c>
      <c r="G789" s="296">
        <f t="shared" si="193"/>
        <v>85</v>
      </c>
    </row>
    <row r="790" s="268" customFormat="1" ht="12.75" spans="1:7">
      <c r="A790" s="228" t="s">
        <v>258</v>
      </c>
      <c r="B790" s="220" t="s">
        <v>625</v>
      </c>
      <c r="C790" s="219" t="s">
        <v>248</v>
      </c>
      <c r="D790" s="229" t="s">
        <v>656</v>
      </c>
      <c r="E790" s="220" t="s">
        <v>259</v>
      </c>
      <c r="F790" s="296">
        <f>'Пр9 ведм 25-26'!G155</f>
        <v>85</v>
      </c>
      <c r="G790" s="296">
        <f>'Пр9 ведм 25-26'!H155</f>
        <v>85</v>
      </c>
    </row>
    <row r="791" s="268" customFormat="1" ht="12.75" spans="1:7">
      <c r="A791" s="230" t="s">
        <v>242</v>
      </c>
      <c r="B791" s="229" t="s">
        <v>625</v>
      </c>
      <c r="C791" s="229" t="s">
        <v>248</v>
      </c>
      <c r="D791" s="229" t="s">
        <v>656</v>
      </c>
      <c r="E791" s="229" t="s">
        <v>629</v>
      </c>
      <c r="F791" s="296">
        <f t="shared" ref="F791:G792" si="194">F792</f>
        <v>5041</v>
      </c>
      <c r="G791" s="296">
        <f t="shared" si="194"/>
        <v>5041</v>
      </c>
    </row>
    <row r="792" s="268" customFormat="1" ht="12.75" spans="1:7">
      <c r="A792" s="230" t="s">
        <v>630</v>
      </c>
      <c r="B792" s="229" t="s">
        <v>625</v>
      </c>
      <c r="C792" s="229" t="s">
        <v>248</v>
      </c>
      <c r="D792" s="229" t="s">
        <v>656</v>
      </c>
      <c r="E792" s="241">
        <v>310</v>
      </c>
      <c r="F792" s="296">
        <f t="shared" si="194"/>
        <v>5041</v>
      </c>
      <c r="G792" s="296">
        <f t="shared" si="194"/>
        <v>5041</v>
      </c>
    </row>
    <row r="793" s="268" customFormat="1" ht="22.5" spans="1:7">
      <c r="A793" s="228" t="s">
        <v>651</v>
      </c>
      <c r="B793" s="229" t="s">
        <v>625</v>
      </c>
      <c r="C793" s="229" t="s">
        <v>248</v>
      </c>
      <c r="D793" s="229" t="s">
        <v>656</v>
      </c>
      <c r="E793" s="241">
        <v>313</v>
      </c>
      <c r="F793" s="296">
        <f>'Пр9 ведм 25-26'!G158</f>
        <v>5041</v>
      </c>
      <c r="G793" s="296">
        <f>'Пр9 ведм 25-26'!H158</f>
        <v>5041</v>
      </c>
    </row>
    <row r="794" s="268" customFormat="1" ht="33.75" spans="1:7">
      <c r="A794" s="230" t="s">
        <v>657</v>
      </c>
      <c r="B794" s="229" t="s">
        <v>625</v>
      </c>
      <c r="C794" s="229" t="s">
        <v>248</v>
      </c>
      <c r="D794" s="229" t="s">
        <v>658</v>
      </c>
      <c r="E794" s="229"/>
      <c r="F794" s="296">
        <f t="shared" ref="F794:G797" si="195">F795</f>
        <v>40</v>
      </c>
      <c r="G794" s="296">
        <f t="shared" si="195"/>
        <v>40</v>
      </c>
    </row>
    <row r="795" s="268" customFormat="1" ht="33.75" spans="1:7">
      <c r="A795" s="230" t="s">
        <v>659</v>
      </c>
      <c r="B795" s="229" t="s">
        <v>625</v>
      </c>
      <c r="C795" s="229" t="s">
        <v>248</v>
      </c>
      <c r="D795" s="229" t="s">
        <v>660</v>
      </c>
      <c r="E795" s="229"/>
      <c r="F795" s="296">
        <f t="shared" si="195"/>
        <v>40</v>
      </c>
      <c r="G795" s="296">
        <f t="shared" si="195"/>
        <v>40</v>
      </c>
    </row>
    <row r="796" s="148" customFormat="1" ht="12.75" spans="1:7">
      <c r="A796" s="230" t="s">
        <v>242</v>
      </c>
      <c r="B796" s="229" t="s">
        <v>625</v>
      </c>
      <c r="C796" s="229" t="s">
        <v>248</v>
      </c>
      <c r="D796" s="229" t="s">
        <v>660</v>
      </c>
      <c r="E796" s="229" t="s">
        <v>629</v>
      </c>
      <c r="F796" s="296">
        <f t="shared" si="195"/>
        <v>40</v>
      </c>
      <c r="G796" s="296">
        <f t="shared" si="195"/>
        <v>40</v>
      </c>
    </row>
    <row r="797" s="148" customFormat="1" ht="12.75" spans="1:7">
      <c r="A797" s="230" t="s">
        <v>630</v>
      </c>
      <c r="B797" s="229" t="s">
        <v>625</v>
      </c>
      <c r="C797" s="229" t="s">
        <v>248</v>
      </c>
      <c r="D797" s="229" t="s">
        <v>660</v>
      </c>
      <c r="E797" s="241">
        <v>310</v>
      </c>
      <c r="F797" s="296">
        <f t="shared" si="195"/>
        <v>40</v>
      </c>
      <c r="G797" s="296">
        <f t="shared" si="195"/>
        <v>40</v>
      </c>
    </row>
    <row r="798" s="148" customFormat="1" ht="22.5" spans="1:7">
      <c r="A798" s="228" t="s">
        <v>651</v>
      </c>
      <c r="B798" s="229" t="s">
        <v>625</v>
      </c>
      <c r="C798" s="229" t="s">
        <v>248</v>
      </c>
      <c r="D798" s="229" t="s">
        <v>660</v>
      </c>
      <c r="E798" s="241">
        <v>313</v>
      </c>
      <c r="F798" s="296">
        <f>'Пр9 ведм 25-26'!G163</f>
        <v>40</v>
      </c>
      <c r="G798" s="296">
        <f>'Пр9 ведм 25-26'!H163</f>
        <v>40</v>
      </c>
    </row>
    <row r="799" s="148" customFormat="1" ht="22.5" spans="1:7">
      <c r="A799" s="162" t="s">
        <v>661</v>
      </c>
      <c r="B799" s="229" t="s">
        <v>625</v>
      </c>
      <c r="C799" s="229" t="s">
        <v>248</v>
      </c>
      <c r="D799" s="229" t="s">
        <v>662</v>
      </c>
      <c r="E799" s="241"/>
      <c r="F799" s="296">
        <f>F800+F807</f>
        <v>4500</v>
      </c>
      <c r="G799" s="296">
        <f>G800+G807</f>
        <v>4500</v>
      </c>
    </row>
    <row r="800" s="148" customFormat="1" ht="12.75" spans="1:7">
      <c r="A800" s="170" t="s">
        <v>663</v>
      </c>
      <c r="B800" s="229" t="s">
        <v>625</v>
      </c>
      <c r="C800" s="229" t="s">
        <v>248</v>
      </c>
      <c r="D800" s="219" t="s">
        <v>664</v>
      </c>
      <c r="E800" s="220"/>
      <c r="F800" s="296">
        <f t="shared" ref="F800:G800" si="196">F804+F801</f>
        <v>4500</v>
      </c>
      <c r="G800" s="296">
        <f t="shared" si="196"/>
        <v>4500</v>
      </c>
    </row>
    <row r="801" s="148" customFormat="1" ht="12.75" spans="1:7">
      <c r="A801" s="162" t="s">
        <v>255</v>
      </c>
      <c r="B801" s="220" t="s">
        <v>625</v>
      </c>
      <c r="C801" s="219" t="s">
        <v>248</v>
      </c>
      <c r="D801" s="219" t="s">
        <v>664</v>
      </c>
      <c r="E801" s="220" t="s">
        <v>279</v>
      </c>
      <c r="F801" s="296">
        <f t="shared" ref="F801:G801" si="197">SUM(F802)</f>
        <v>45</v>
      </c>
      <c r="G801" s="296">
        <f t="shared" si="197"/>
        <v>45</v>
      </c>
    </row>
    <row r="802" s="148" customFormat="1" ht="22.5" spans="1:7">
      <c r="A802" s="162" t="s">
        <v>256</v>
      </c>
      <c r="B802" s="220" t="s">
        <v>625</v>
      </c>
      <c r="C802" s="219" t="s">
        <v>248</v>
      </c>
      <c r="D802" s="219" t="s">
        <v>664</v>
      </c>
      <c r="E802" s="220" t="s">
        <v>280</v>
      </c>
      <c r="F802" s="296">
        <f t="shared" ref="F802:G802" si="198">F803</f>
        <v>45</v>
      </c>
      <c r="G802" s="296">
        <f t="shared" si="198"/>
        <v>45</v>
      </c>
    </row>
    <row r="803" s="148" customFormat="1" ht="12.75" spans="1:7">
      <c r="A803" s="228" t="s">
        <v>258</v>
      </c>
      <c r="B803" s="220" t="s">
        <v>625</v>
      </c>
      <c r="C803" s="219" t="s">
        <v>248</v>
      </c>
      <c r="D803" s="219" t="s">
        <v>664</v>
      </c>
      <c r="E803" s="220" t="s">
        <v>259</v>
      </c>
      <c r="F803" s="296">
        <f>'Пр9 ведм 25-26'!G168</f>
        <v>45</v>
      </c>
      <c r="G803" s="296">
        <f>'Пр9 ведм 25-26'!H168</f>
        <v>45</v>
      </c>
    </row>
    <row r="804" s="271" customFormat="1" ht="12" spans="1:7">
      <c r="A804" s="230" t="s">
        <v>242</v>
      </c>
      <c r="B804" s="229" t="s">
        <v>625</v>
      </c>
      <c r="C804" s="229" t="s">
        <v>248</v>
      </c>
      <c r="D804" s="219" t="s">
        <v>664</v>
      </c>
      <c r="E804" s="229" t="s">
        <v>629</v>
      </c>
      <c r="F804" s="296">
        <f t="shared" ref="F804:G805" si="199">F805</f>
        <v>4455</v>
      </c>
      <c r="G804" s="296">
        <f t="shared" si="199"/>
        <v>4455</v>
      </c>
    </row>
    <row r="805" s="148" customFormat="1" ht="33.75" spans="1:7">
      <c r="A805" s="162" t="s">
        <v>243</v>
      </c>
      <c r="B805" s="229" t="s">
        <v>625</v>
      </c>
      <c r="C805" s="229" t="s">
        <v>248</v>
      </c>
      <c r="D805" s="219" t="s">
        <v>664</v>
      </c>
      <c r="E805" s="241">
        <v>320</v>
      </c>
      <c r="F805" s="296">
        <f t="shared" si="199"/>
        <v>4455</v>
      </c>
      <c r="G805" s="296">
        <f t="shared" si="199"/>
        <v>4455</v>
      </c>
    </row>
    <row r="806" s="148" customFormat="1" ht="22.5" spans="1:7">
      <c r="A806" s="228" t="s">
        <v>244</v>
      </c>
      <c r="B806" s="229" t="s">
        <v>625</v>
      </c>
      <c r="C806" s="229" t="s">
        <v>248</v>
      </c>
      <c r="D806" s="219" t="s">
        <v>664</v>
      </c>
      <c r="E806" s="241">
        <v>321</v>
      </c>
      <c r="F806" s="296">
        <f>'Пр9 ведм 25-26'!G171</f>
        <v>4455</v>
      </c>
      <c r="G806" s="296">
        <f>'Пр9 ведм 25-26'!H171</f>
        <v>4455</v>
      </c>
    </row>
    <row r="807" s="148" customFormat="1" ht="12.75" spans="1:7">
      <c r="A807" s="228" t="s">
        <v>663</v>
      </c>
      <c r="B807" s="229" t="s">
        <v>625</v>
      </c>
      <c r="C807" s="229" t="s">
        <v>248</v>
      </c>
      <c r="D807" s="219" t="s">
        <v>665</v>
      </c>
      <c r="E807" s="241"/>
      <c r="F807" s="296">
        <f>F808+F811</f>
        <v>0</v>
      </c>
      <c r="G807" s="296">
        <f>G808+G811</f>
        <v>0</v>
      </c>
    </row>
    <row r="808" s="148" customFormat="1" ht="12.75" spans="1:7">
      <c r="A808" s="228" t="s">
        <v>255</v>
      </c>
      <c r="B808" s="229" t="s">
        <v>625</v>
      </c>
      <c r="C808" s="229" t="s">
        <v>248</v>
      </c>
      <c r="D808" s="219" t="s">
        <v>665</v>
      </c>
      <c r="E808" s="241" t="s">
        <v>279</v>
      </c>
      <c r="F808" s="296">
        <f t="shared" ref="F808:G809" si="200">F809</f>
        <v>0</v>
      </c>
      <c r="G808" s="296">
        <f t="shared" si="200"/>
        <v>0</v>
      </c>
    </row>
    <row r="809" s="148" customFormat="1" ht="22.5" spans="1:7">
      <c r="A809" s="228" t="s">
        <v>256</v>
      </c>
      <c r="B809" s="229" t="s">
        <v>625</v>
      </c>
      <c r="C809" s="229" t="s">
        <v>248</v>
      </c>
      <c r="D809" s="219" t="s">
        <v>665</v>
      </c>
      <c r="E809" s="241" t="s">
        <v>280</v>
      </c>
      <c r="F809" s="296">
        <f t="shared" si="200"/>
        <v>0</v>
      </c>
      <c r="G809" s="296">
        <f t="shared" si="200"/>
        <v>0</v>
      </c>
    </row>
    <row r="810" s="148" customFormat="1" ht="12.75" spans="1:7">
      <c r="A810" s="228" t="s">
        <v>258</v>
      </c>
      <c r="B810" s="229" t="s">
        <v>625</v>
      </c>
      <c r="C810" s="229" t="s">
        <v>248</v>
      </c>
      <c r="D810" s="219" t="s">
        <v>665</v>
      </c>
      <c r="E810" s="241" t="s">
        <v>259</v>
      </c>
      <c r="F810" s="296">
        <f>'Пр9 ведм 25-26'!G175</f>
        <v>0</v>
      </c>
      <c r="G810" s="296">
        <f>'Пр9 ведм 25-26'!H175</f>
        <v>0</v>
      </c>
    </row>
    <row r="811" s="148" customFormat="1" ht="12.75" spans="1:7">
      <c r="A811" s="230" t="s">
        <v>242</v>
      </c>
      <c r="B811" s="229" t="s">
        <v>625</v>
      </c>
      <c r="C811" s="229" t="s">
        <v>248</v>
      </c>
      <c r="D811" s="219" t="s">
        <v>665</v>
      </c>
      <c r="E811" s="241">
        <v>300</v>
      </c>
      <c r="F811" s="296">
        <f>F812</f>
        <v>0</v>
      </c>
      <c r="G811" s="296">
        <f>G812</f>
        <v>0</v>
      </c>
    </row>
    <row r="812" s="271" customFormat="1" ht="33.75" spans="1:7">
      <c r="A812" s="162" t="s">
        <v>243</v>
      </c>
      <c r="B812" s="229" t="s">
        <v>625</v>
      </c>
      <c r="C812" s="229" t="s">
        <v>248</v>
      </c>
      <c r="D812" s="219" t="s">
        <v>665</v>
      </c>
      <c r="E812" s="241">
        <v>320</v>
      </c>
      <c r="F812" s="296">
        <f>F813</f>
        <v>0</v>
      </c>
      <c r="G812" s="296">
        <f>G813</f>
        <v>0</v>
      </c>
    </row>
    <row r="813" s="271" customFormat="1" ht="22.5" spans="1:7">
      <c r="A813" s="228" t="s">
        <v>244</v>
      </c>
      <c r="B813" s="229" t="s">
        <v>625</v>
      </c>
      <c r="C813" s="229" t="s">
        <v>248</v>
      </c>
      <c r="D813" s="219" t="s">
        <v>665</v>
      </c>
      <c r="E813" s="241">
        <v>321</v>
      </c>
      <c r="F813" s="296">
        <f>'Пр9 ведм 25-26'!G178</f>
        <v>0</v>
      </c>
      <c r="G813" s="296">
        <f>'Пр9 ведм 25-26'!H178</f>
        <v>0</v>
      </c>
    </row>
    <row r="814" s="271" customFormat="1" ht="31.5" spans="1:7">
      <c r="A814" s="221" t="s">
        <v>666</v>
      </c>
      <c r="B814" s="307">
        <v>10</v>
      </c>
      <c r="C814" s="307" t="s">
        <v>248</v>
      </c>
      <c r="D814" s="214" t="s">
        <v>382</v>
      </c>
      <c r="E814" s="308"/>
      <c r="F814" s="290">
        <f t="shared" ref="F814:G817" si="201">F815</f>
        <v>0</v>
      </c>
      <c r="G814" s="290">
        <f t="shared" si="201"/>
        <v>0</v>
      </c>
    </row>
    <row r="815" s="271" customFormat="1" ht="22.5" spans="1:7">
      <c r="A815" s="228" t="s">
        <v>667</v>
      </c>
      <c r="B815" s="229">
        <v>10</v>
      </c>
      <c r="C815" s="229" t="s">
        <v>248</v>
      </c>
      <c r="D815" s="219" t="s">
        <v>668</v>
      </c>
      <c r="E815" s="241"/>
      <c r="F815" s="296">
        <f t="shared" si="201"/>
        <v>0</v>
      </c>
      <c r="G815" s="296">
        <f t="shared" si="201"/>
        <v>0</v>
      </c>
    </row>
    <row r="816" s="271" customFormat="1" ht="12" spans="1:7">
      <c r="A816" s="228" t="s">
        <v>242</v>
      </c>
      <c r="B816" s="229">
        <v>10</v>
      </c>
      <c r="C816" s="229" t="s">
        <v>248</v>
      </c>
      <c r="D816" s="219" t="s">
        <v>668</v>
      </c>
      <c r="E816" s="241">
        <v>300</v>
      </c>
      <c r="F816" s="296">
        <f t="shared" si="201"/>
        <v>0</v>
      </c>
      <c r="G816" s="296">
        <f t="shared" si="201"/>
        <v>0</v>
      </c>
    </row>
    <row r="817" s="271" customFormat="1" ht="12" spans="1:7">
      <c r="A817" s="228" t="s">
        <v>623</v>
      </c>
      <c r="B817" s="229">
        <v>10</v>
      </c>
      <c r="C817" s="229" t="s">
        <v>248</v>
      </c>
      <c r="D817" s="219" t="s">
        <v>668</v>
      </c>
      <c r="E817" s="241">
        <v>320</v>
      </c>
      <c r="F817" s="296">
        <f t="shared" si="201"/>
        <v>0</v>
      </c>
      <c r="G817" s="296">
        <f t="shared" si="201"/>
        <v>0</v>
      </c>
    </row>
    <row r="818" s="271" customFormat="1" ht="12" spans="1:7">
      <c r="A818" s="228" t="s">
        <v>669</v>
      </c>
      <c r="B818" s="229">
        <v>10</v>
      </c>
      <c r="C818" s="229" t="s">
        <v>248</v>
      </c>
      <c r="D818" s="219" t="s">
        <v>668</v>
      </c>
      <c r="E818" s="241">
        <v>322</v>
      </c>
      <c r="F818" s="296">
        <f>'Пр9 ведм 25-26'!G890</f>
        <v>0</v>
      </c>
      <c r="G818" s="296">
        <f>'Пр9 ведм 25-26'!H890</f>
        <v>0</v>
      </c>
    </row>
    <row r="819" s="148" customFormat="1" ht="21" spans="1:7">
      <c r="A819" s="207" t="s">
        <v>670</v>
      </c>
      <c r="B819" s="231">
        <v>10</v>
      </c>
      <c r="C819" s="214" t="s">
        <v>248</v>
      </c>
      <c r="D819" s="214" t="s">
        <v>671</v>
      </c>
      <c r="E819" s="231"/>
      <c r="F819" s="290">
        <f>F820+F827+F834+F841+F845+F849</f>
        <v>1160</v>
      </c>
      <c r="G819" s="290">
        <f>G820+G827+G834+G841+G845+G849</f>
        <v>1250</v>
      </c>
    </row>
    <row r="820" s="148" customFormat="1" ht="22.5" spans="1:7">
      <c r="A820" s="170" t="s">
        <v>672</v>
      </c>
      <c r="B820" s="293">
        <v>10</v>
      </c>
      <c r="C820" s="294" t="s">
        <v>248</v>
      </c>
      <c r="D820" s="219" t="s">
        <v>673</v>
      </c>
      <c r="E820" s="293"/>
      <c r="F820" s="295">
        <f>F821+F824</f>
        <v>130</v>
      </c>
      <c r="G820" s="295">
        <f>G821+G824</f>
        <v>130</v>
      </c>
    </row>
    <row r="821" s="148" customFormat="1" ht="12.75" spans="1:7">
      <c r="A821" s="162" t="s">
        <v>255</v>
      </c>
      <c r="B821" s="220">
        <v>10</v>
      </c>
      <c r="C821" s="219" t="s">
        <v>248</v>
      </c>
      <c r="D821" s="219" t="s">
        <v>673</v>
      </c>
      <c r="E821" s="220" t="s">
        <v>279</v>
      </c>
      <c r="F821" s="296">
        <f t="shared" ref="F821:G822" si="202">F822</f>
        <v>100</v>
      </c>
      <c r="G821" s="296">
        <f t="shared" si="202"/>
        <v>100</v>
      </c>
    </row>
    <row r="822" s="271" customFormat="1" ht="22.5" spans="1:7">
      <c r="A822" s="162" t="s">
        <v>256</v>
      </c>
      <c r="B822" s="220">
        <v>10</v>
      </c>
      <c r="C822" s="219" t="s">
        <v>248</v>
      </c>
      <c r="D822" s="219" t="s">
        <v>673</v>
      </c>
      <c r="E822" s="220" t="s">
        <v>280</v>
      </c>
      <c r="F822" s="296">
        <f t="shared" si="202"/>
        <v>100</v>
      </c>
      <c r="G822" s="296">
        <f t="shared" si="202"/>
        <v>100</v>
      </c>
    </row>
    <row r="823" s="271" customFormat="1" ht="12" spans="1:7">
      <c r="A823" s="228" t="s">
        <v>258</v>
      </c>
      <c r="B823" s="220">
        <v>10</v>
      </c>
      <c r="C823" s="219" t="s">
        <v>248</v>
      </c>
      <c r="D823" s="219" t="s">
        <v>673</v>
      </c>
      <c r="E823" s="220" t="s">
        <v>259</v>
      </c>
      <c r="F823" s="298">
        <f>'Пр9 ведм 25-26'!G895</f>
        <v>100</v>
      </c>
      <c r="G823" s="298">
        <f>'Пр9 ведм 25-26'!H895</f>
        <v>100</v>
      </c>
    </row>
    <row r="824" s="271" customFormat="1" ht="12" spans="1:7">
      <c r="A824" s="230" t="s">
        <v>242</v>
      </c>
      <c r="B824" s="220">
        <v>10</v>
      </c>
      <c r="C824" s="219" t="s">
        <v>248</v>
      </c>
      <c r="D824" s="219" t="s">
        <v>673</v>
      </c>
      <c r="E824" s="220">
        <v>300</v>
      </c>
      <c r="F824" s="298">
        <f>F825</f>
        <v>30</v>
      </c>
      <c r="G824" s="298">
        <f>G825</f>
        <v>30</v>
      </c>
    </row>
    <row r="825" s="271" customFormat="1" ht="12" spans="1:7">
      <c r="A825" s="230" t="s">
        <v>623</v>
      </c>
      <c r="B825" s="220">
        <v>10</v>
      </c>
      <c r="C825" s="219" t="s">
        <v>248</v>
      </c>
      <c r="D825" s="219" t="s">
        <v>673</v>
      </c>
      <c r="E825" s="220">
        <v>320</v>
      </c>
      <c r="F825" s="298">
        <f>F826</f>
        <v>30</v>
      </c>
      <c r="G825" s="298">
        <f>G826</f>
        <v>30</v>
      </c>
    </row>
    <row r="826" s="271" customFormat="1" ht="22.5" spans="1:7">
      <c r="A826" s="230" t="s">
        <v>244</v>
      </c>
      <c r="B826" s="220">
        <v>10</v>
      </c>
      <c r="C826" s="219" t="s">
        <v>248</v>
      </c>
      <c r="D826" s="219" t="s">
        <v>673</v>
      </c>
      <c r="E826" s="220">
        <v>321</v>
      </c>
      <c r="F826" s="298">
        <f>'Пр9 ведм 25-26'!G898</f>
        <v>30</v>
      </c>
      <c r="G826" s="298">
        <f>'Пр9 ведм 25-26'!H898</f>
        <v>30</v>
      </c>
    </row>
    <row r="827" s="271" customFormat="1" ht="22.5" spans="1:7">
      <c r="A827" s="170" t="s">
        <v>674</v>
      </c>
      <c r="B827" s="220">
        <v>10</v>
      </c>
      <c r="C827" s="219" t="s">
        <v>248</v>
      </c>
      <c r="D827" s="219" t="s">
        <v>675</v>
      </c>
      <c r="E827" s="220"/>
      <c r="F827" s="298">
        <f t="shared" ref="F827:G827" si="203">F831+F828</f>
        <v>140</v>
      </c>
      <c r="G827" s="298">
        <f t="shared" si="203"/>
        <v>140</v>
      </c>
    </row>
    <row r="828" s="271" customFormat="1" ht="12" spans="1:7">
      <c r="A828" s="162" t="s">
        <v>255</v>
      </c>
      <c r="B828" s="220">
        <v>10</v>
      </c>
      <c r="C828" s="219" t="s">
        <v>248</v>
      </c>
      <c r="D828" s="219" t="s">
        <v>675</v>
      </c>
      <c r="E828" s="220" t="s">
        <v>279</v>
      </c>
      <c r="F828" s="298">
        <f t="shared" ref="F828:G829" si="204">F829</f>
        <v>40</v>
      </c>
      <c r="G828" s="298">
        <f t="shared" si="204"/>
        <v>40</v>
      </c>
    </row>
    <row r="829" s="271" customFormat="1" ht="22.5" spans="1:7">
      <c r="A829" s="162" t="s">
        <v>256</v>
      </c>
      <c r="B829" s="220">
        <v>10</v>
      </c>
      <c r="C829" s="219" t="s">
        <v>248</v>
      </c>
      <c r="D829" s="219" t="s">
        <v>675</v>
      </c>
      <c r="E829" s="220" t="s">
        <v>280</v>
      </c>
      <c r="F829" s="298">
        <f t="shared" si="204"/>
        <v>40</v>
      </c>
      <c r="G829" s="298">
        <f t="shared" si="204"/>
        <v>40</v>
      </c>
    </row>
    <row r="830" s="271" customFormat="1" ht="12" spans="1:7">
      <c r="A830" s="228" t="s">
        <v>258</v>
      </c>
      <c r="B830" s="220">
        <v>10</v>
      </c>
      <c r="C830" s="219" t="s">
        <v>248</v>
      </c>
      <c r="D830" s="219" t="s">
        <v>675</v>
      </c>
      <c r="E830" s="220" t="s">
        <v>259</v>
      </c>
      <c r="F830" s="298">
        <f>'Пр9 ведм 25-26'!G902</f>
        <v>40</v>
      </c>
      <c r="G830" s="298">
        <f>'Пр9 ведм 25-26'!H902</f>
        <v>40</v>
      </c>
    </row>
    <row r="831" s="148" customFormat="1" ht="12.75" spans="1:7">
      <c r="A831" s="230" t="s">
        <v>242</v>
      </c>
      <c r="B831" s="220">
        <v>10</v>
      </c>
      <c r="C831" s="219" t="s">
        <v>248</v>
      </c>
      <c r="D831" s="219" t="s">
        <v>675</v>
      </c>
      <c r="E831" s="220">
        <v>300</v>
      </c>
      <c r="F831" s="298">
        <f t="shared" ref="F831:G832" si="205">F832</f>
        <v>100</v>
      </c>
      <c r="G831" s="298">
        <f t="shared" si="205"/>
        <v>100</v>
      </c>
    </row>
    <row r="832" s="148" customFormat="1" ht="12.75" spans="1:7">
      <c r="A832" s="230" t="s">
        <v>623</v>
      </c>
      <c r="B832" s="220">
        <v>10</v>
      </c>
      <c r="C832" s="219" t="s">
        <v>248</v>
      </c>
      <c r="D832" s="219" t="s">
        <v>675</v>
      </c>
      <c r="E832" s="220">
        <v>320</v>
      </c>
      <c r="F832" s="298">
        <f t="shared" si="205"/>
        <v>100</v>
      </c>
      <c r="G832" s="298">
        <f t="shared" si="205"/>
        <v>100</v>
      </c>
    </row>
    <row r="833" s="148" customFormat="1" ht="22.5" spans="1:7">
      <c r="A833" s="230" t="s">
        <v>244</v>
      </c>
      <c r="B833" s="220">
        <v>10</v>
      </c>
      <c r="C833" s="219" t="s">
        <v>248</v>
      </c>
      <c r="D833" s="219" t="s">
        <v>675</v>
      </c>
      <c r="E833" s="220">
        <v>321</v>
      </c>
      <c r="F833" s="298">
        <f>'Пр9 ведм 25-26'!G905</f>
        <v>100</v>
      </c>
      <c r="G833" s="298">
        <f>'Пр9 ведм 25-26'!H905</f>
        <v>100</v>
      </c>
    </row>
    <row r="834" s="148" customFormat="1" ht="22.5" spans="1:7">
      <c r="A834" s="170" t="s">
        <v>676</v>
      </c>
      <c r="B834" s="293">
        <v>10</v>
      </c>
      <c r="C834" s="294" t="s">
        <v>248</v>
      </c>
      <c r="D834" s="219" t="s">
        <v>677</v>
      </c>
      <c r="E834" s="293"/>
      <c r="F834" s="295">
        <f>F835+F838</f>
        <v>380</v>
      </c>
      <c r="G834" s="295">
        <f>G835+G838</f>
        <v>410</v>
      </c>
    </row>
    <row r="835" s="148" customFormat="1" ht="12.75" spans="1:7">
      <c r="A835" s="162" t="s">
        <v>255</v>
      </c>
      <c r="B835" s="220">
        <v>10</v>
      </c>
      <c r="C835" s="219" t="s">
        <v>248</v>
      </c>
      <c r="D835" s="219" t="s">
        <v>677</v>
      </c>
      <c r="E835" s="220" t="s">
        <v>279</v>
      </c>
      <c r="F835" s="296">
        <f>F836</f>
        <v>380</v>
      </c>
      <c r="G835" s="296">
        <f>G836</f>
        <v>410</v>
      </c>
    </row>
    <row r="836" s="148" customFormat="1" ht="22.5" spans="1:7">
      <c r="A836" s="162" t="s">
        <v>256</v>
      </c>
      <c r="B836" s="220">
        <v>10</v>
      </c>
      <c r="C836" s="219" t="s">
        <v>248</v>
      </c>
      <c r="D836" s="219" t="s">
        <v>677</v>
      </c>
      <c r="E836" s="220" t="s">
        <v>280</v>
      </c>
      <c r="F836" s="296">
        <f>F837</f>
        <v>380</v>
      </c>
      <c r="G836" s="296">
        <f>G837</f>
        <v>410</v>
      </c>
    </row>
    <row r="837" s="148" customFormat="1" ht="12.75" spans="1:7">
      <c r="A837" s="228" t="s">
        <v>258</v>
      </c>
      <c r="B837" s="220">
        <v>10</v>
      </c>
      <c r="C837" s="219" t="s">
        <v>248</v>
      </c>
      <c r="D837" s="219" t="s">
        <v>677</v>
      </c>
      <c r="E837" s="220" t="s">
        <v>259</v>
      </c>
      <c r="F837" s="298">
        <f>'Пр9 ведм 25-26'!G909</f>
        <v>380</v>
      </c>
      <c r="G837" s="298">
        <f>'Пр9 ведм 25-26'!H909</f>
        <v>410</v>
      </c>
    </row>
    <row r="838" s="148" customFormat="1" ht="12.75" spans="1:7">
      <c r="A838" s="230" t="s">
        <v>242</v>
      </c>
      <c r="B838" s="220">
        <v>10</v>
      </c>
      <c r="C838" s="219" t="s">
        <v>248</v>
      </c>
      <c r="D838" s="219" t="s">
        <v>677</v>
      </c>
      <c r="E838" s="220">
        <v>300</v>
      </c>
      <c r="F838" s="298">
        <f>F839</f>
        <v>0</v>
      </c>
      <c r="G838" s="298">
        <f>G839</f>
        <v>0</v>
      </c>
    </row>
    <row r="839" s="148" customFormat="1" ht="12.75" spans="1:7">
      <c r="A839" s="230" t="s">
        <v>623</v>
      </c>
      <c r="B839" s="220">
        <v>10</v>
      </c>
      <c r="C839" s="219" t="s">
        <v>248</v>
      </c>
      <c r="D839" s="219" t="s">
        <v>677</v>
      </c>
      <c r="E839" s="220">
        <v>300</v>
      </c>
      <c r="F839" s="298">
        <f>F840</f>
        <v>0</v>
      </c>
      <c r="G839" s="298">
        <f>G840</f>
        <v>0</v>
      </c>
    </row>
    <row r="840" s="148" customFormat="1" ht="22.5" spans="1:7">
      <c r="A840" s="230" t="s">
        <v>244</v>
      </c>
      <c r="B840" s="220">
        <v>10</v>
      </c>
      <c r="C840" s="219" t="s">
        <v>248</v>
      </c>
      <c r="D840" s="219" t="s">
        <v>677</v>
      </c>
      <c r="E840" s="220">
        <v>350</v>
      </c>
      <c r="F840" s="298">
        <f>'Пр9 ведм 25-26'!G911</f>
        <v>0</v>
      </c>
      <c r="G840" s="298">
        <f>'Пр9 ведм 25-26'!H911</f>
        <v>0</v>
      </c>
    </row>
    <row r="841" s="148" customFormat="1" ht="22.5" spans="1:7">
      <c r="A841" s="170" t="s">
        <v>678</v>
      </c>
      <c r="B841" s="293">
        <v>10</v>
      </c>
      <c r="C841" s="294" t="s">
        <v>248</v>
      </c>
      <c r="D841" s="219" t="s">
        <v>679</v>
      </c>
      <c r="E841" s="293"/>
      <c r="F841" s="295">
        <f t="shared" ref="F841:G843" si="206">F842</f>
        <v>0</v>
      </c>
      <c r="G841" s="295">
        <f t="shared" si="206"/>
        <v>0</v>
      </c>
    </row>
    <row r="842" s="148" customFormat="1" ht="12.75" spans="1:7">
      <c r="A842" s="162" t="s">
        <v>255</v>
      </c>
      <c r="B842" s="220">
        <v>10</v>
      </c>
      <c r="C842" s="219" t="s">
        <v>248</v>
      </c>
      <c r="D842" s="219" t="s">
        <v>679</v>
      </c>
      <c r="E842" s="220" t="s">
        <v>279</v>
      </c>
      <c r="F842" s="296">
        <f t="shared" si="206"/>
        <v>0</v>
      </c>
      <c r="G842" s="296">
        <f t="shared" si="206"/>
        <v>0</v>
      </c>
    </row>
    <row r="843" s="148" customFormat="1" ht="22.5" spans="1:7">
      <c r="A843" s="162" t="s">
        <v>256</v>
      </c>
      <c r="B843" s="220">
        <v>10</v>
      </c>
      <c r="C843" s="219" t="s">
        <v>248</v>
      </c>
      <c r="D843" s="219" t="s">
        <v>679</v>
      </c>
      <c r="E843" s="220" t="s">
        <v>280</v>
      </c>
      <c r="F843" s="296">
        <f t="shared" si="206"/>
        <v>0</v>
      </c>
      <c r="G843" s="296">
        <f t="shared" si="206"/>
        <v>0</v>
      </c>
    </row>
    <row r="844" s="148" customFormat="1" ht="12.75" spans="1:7">
      <c r="A844" s="228" t="s">
        <v>258</v>
      </c>
      <c r="B844" s="220">
        <v>10</v>
      </c>
      <c r="C844" s="219" t="s">
        <v>248</v>
      </c>
      <c r="D844" s="219" t="s">
        <v>679</v>
      </c>
      <c r="E844" s="220" t="s">
        <v>259</v>
      </c>
      <c r="F844" s="298">
        <f>'Пр9 ведм 25-26'!G915</f>
        <v>0</v>
      </c>
      <c r="G844" s="298">
        <f>'Пр9 ведм 25-26'!H915</f>
        <v>0</v>
      </c>
    </row>
    <row r="845" s="148" customFormat="1" ht="12.75" spans="1:7">
      <c r="A845" s="170" t="s">
        <v>680</v>
      </c>
      <c r="B845" s="293">
        <v>10</v>
      </c>
      <c r="C845" s="294" t="s">
        <v>248</v>
      </c>
      <c r="D845" s="219" t="s">
        <v>681</v>
      </c>
      <c r="E845" s="293"/>
      <c r="F845" s="295">
        <f t="shared" ref="F845:G847" si="207">F846</f>
        <v>462</v>
      </c>
      <c r="G845" s="295">
        <f t="shared" si="207"/>
        <v>522</v>
      </c>
    </row>
    <row r="846" s="148" customFormat="1" ht="12.75" spans="1:7">
      <c r="A846" s="162" t="s">
        <v>255</v>
      </c>
      <c r="B846" s="220">
        <v>10</v>
      </c>
      <c r="C846" s="219" t="s">
        <v>248</v>
      </c>
      <c r="D846" s="219" t="s">
        <v>681</v>
      </c>
      <c r="E846" s="220" t="s">
        <v>279</v>
      </c>
      <c r="F846" s="296">
        <f t="shared" si="207"/>
        <v>462</v>
      </c>
      <c r="G846" s="296">
        <f t="shared" si="207"/>
        <v>522</v>
      </c>
    </row>
    <row r="847" s="148" customFormat="1" ht="22.5" spans="1:7">
      <c r="A847" s="162" t="s">
        <v>256</v>
      </c>
      <c r="B847" s="220">
        <v>10</v>
      </c>
      <c r="C847" s="219" t="s">
        <v>248</v>
      </c>
      <c r="D847" s="219" t="s">
        <v>681</v>
      </c>
      <c r="E847" s="220" t="s">
        <v>280</v>
      </c>
      <c r="F847" s="296">
        <f t="shared" si="207"/>
        <v>462</v>
      </c>
      <c r="G847" s="296">
        <f t="shared" si="207"/>
        <v>522</v>
      </c>
    </row>
    <row r="848" s="148" customFormat="1" ht="12.75" spans="1:7">
      <c r="A848" s="228" t="s">
        <v>258</v>
      </c>
      <c r="B848" s="220">
        <v>10</v>
      </c>
      <c r="C848" s="219" t="s">
        <v>248</v>
      </c>
      <c r="D848" s="219" t="s">
        <v>681</v>
      </c>
      <c r="E848" s="220" t="s">
        <v>259</v>
      </c>
      <c r="F848" s="298">
        <f>'Пр9 ведм 25-26'!G919</f>
        <v>462</v>
      </c>
      <c r="G848" s="298">
        <f>'Пр9 ведм 25-26'!H919</f>
        <v>522</v>
      </c>
    </row>
    <row r="849" s="148" customFormat="1" ht="12.75" spans="1:7">
      <c r="A849" s="175" t="s">
        <v>682</v>
      </c>
      <c r="B849" s="293">
        <v>10</v>
      </c>
      <c r="C849" s="294" t="s">
        <v>248</v>
      </c>
      <c r="D849" s="219" t="s">
        <v>683</v>
      </c>
      <c r="E849" s="293"/>
      <c r="F849" s="295">
        <f t="shared" ref="F849:G851" si="208">F850</f>
        <v>48</v>
      </c>
      <c r="G849" s="295">
        <f t="shared" si="208"/>
        <v>48</v>
      </c>
    </row>
    <row r="850" s="148" customFormat="1" ht="12.75" spans="1:7">
      <c r="A850" s="162" t="s">
        <v>255</v>
      </c>
      <c r="B850" s="220">
        <v>10</v>
      </c>
      <c r="C850" s="219" t="s">
        <v>248</v>
      </c>
      <c r="D850" s="219" t="s">
        <v>683</v>
      </c>
      <c r="E850" s="220" t="s">
        <v>279</v>
      </c>
      <c r="F850" s="296">
        <f t="shared" si="208"/>
        <v>48</v>
      </c>
      <c r="G850" s="296">
        <f t="shared" si="208"/>
        <v>48</v>
      </c>
    </row>
    <row r="851" s="148" customFormat="1" ht="22.5" spans="1:7">
      <c r="A851" s="162" t="s">
        <v>256</v>
      </c>
      <c r="B851" s="220">
        <v>10</v>
      </c>
      <c r="C851" s="219" t="s">
        <v>248</v>
      </c>
      <c r="D851" s="219" t="s">
        <v>683</v>
      </c>
      <c r="E851" s="220" t="s">
        <v>280</v>
      </c>
      <c r="F851" s="296">
        <f t="shared" si="208"/>
        <v>48</v>
      </c>
      <c r="G851" s="296">
        <f t="shared" si="208"/>
        <v>48</v>
      </c>
    </row>
    <row r="852" s="148" customFormat="1" ht="12.75" spans="1:7">
      <c r="A852" s="228" t="s">
        <v>258</v>
      </c>
      <c r="B852" s="220">
        <v>10</v>
      </c>
      <c r="C852" s="219" t="s">
        <v>248</v>
      </c>
      <c r="D852" s="219" t="s">
        <v>683</v>
      </c>
      <c r="E852" s="220" t="s">
        <v>259</v>
      </c>
      <c r="F852" s="298">
        <f>'Пр9 ведм 25-26'!G923</f>
        <v>48</v>
      </c>
      <c r="G852" s="298">
        <f>'Пр9 ведм 25-26'!H923</f>
        <v>48</v>
      </c>
    </row>
    <row r="853" s="148" customFormat="1" ht="33.75" spans="1:7">
      <c r="A853" s="228" t="s">
        <v>684</v>
      </c>
      <c r="B853" s="220">
        <v>10</v>
      </c>
      <c r="C853" s="219" t="s">
        <v>248</v>
      </c>
      <c r="D853" s="219" t="s">
        <v>685</v>
      </c>
      <c r="E853" s="220"/>
      <c r="F853" s="296">
        <f>+F855</f>
        <v>7601.996</v>
      </c>
      <c r="G853" s="296">
        <f>+G855</f>
        <v>7601.996</v>
      </c>
    </row>
    <row r="854" s="271" customFormat="1" ht="33.75" spans="1:7">
      <c r="A854" s="228" t="s">
        <v>686</v>
      </c>
      <c r="B854" s="220">
        <v>10</v>
      </c>
      <c r="C854" s="219" t="s">
        <v>248</v>
      </c>
      <c r="D854" s="219" t="s">
        <v>685</v>
      </c>
      <c r="E854" s="220"/>
      <c r="F854" s="296">
        <f t="shared" ref="F854:G856" si="209">F855</f>
        <v>7601.996</v>
      </c>
      <c r="G854" s="296">
        <f t="shared" si="209"/>
        <v>7601.996</v>
      </c>
    </row>
    <row r="855" s="271" customFormat="1" ht="12" spans="1:7">
      <c r="A855" s="228" t="s">
        <v>242</v>
      </c>
      <c r="B855" s="220">
        <v>10</v>
      </c>
      <c r="C855" s="219" t="s">
        <v>248</v>
      </c>
      <c r="D855" s="219" t="s">
        <v>685</v>
      </c>
      <c r="E855" s="220">
        <v>300</v>
      </c>
      <c r="F855" s="296">
        <f t="shared" si="209"/>
        <v>7601.996</v>
      </c>
      <c r="G855" s="296">
        <f t="shared" si="209"/>
        <v>7601.996</v>
      </c>
    </row>
    <row r="856" s="271" customFormat="1" ht="33.75" spans="1:7">
      <c r="A856" s="228" t="s">
        <v>243</v>
      </c>
      <c r="B856" s="220">
        <v>10</v>
      </c>
      <c r="C856" s="219" t="s">
        <v>248</v>
      </c>
      <c r="D856" s="219" t="s">
        <v>685</v>
      </c>
      <c r="E856" s="220">
        <v>320</v>
      </c>
      <c r="F856" s="296">
        <f t="shared" si="209"/>
        <v>7601.996</v>
      </c>
      <c r="G856" s="296">
        <f t="shared" si="209"/>
        <v>7601.996</v>
      </c>
    </row>
    <row r="857" s="148" customFormat="1" ht="22.5" spans="1:7">
      <c r="A857" s="228" t="s">
        <v>645</v>
      </c>
      <c r="B857" s="220">
        <v>10</v>
      </c>
      <c r="C857" s="219" t="s">
        <v>248</v>
      </c>
      <c r="D857" s="219" t="s">
        <v>685</v>
      </c>
      <c r="E857" s="220">
        <v>323</v>
      </c>
      <c r="F857" s="296">
        <f>'Пр9 ведм 25-26'!G245</f>
        <v>7601.996</v>
      </c>
      <c r="G857" s="296">
        <f>'Пр9 ведм 25-26'!H245</f>
        <v>7601.996</v>
      </c>
    </row>
    <row r="858" s="148" customFormat="1" ht="12.75" spans="1:7">
      <c r="A858" s="221" t="s">
        <v>687</v>
      </c>
      <c r="B858" s="307" t="s">
        <v>625</v>
      </c>
      <c r="C858" s="307" t="s">
        <v>267</v>
      </c>
      <c r="D858" s="214"/>
      <c r="E858" s="308"/>
      <c r="F858" s="290">
        <f>F870+F859+F878+F882+F874</f>
        <v>20402.004</v>
      </c>
      <c r="G858" s="290">
        <f>G870+G859+G878+G882+G874</f>
        <v>20402.004</v>
      </c>
    </row>
    <row r="859" s="148" customFormat="1" ht="22.5" spans="1:7">
      <c r="A859" s="162" t="s">
        <v>688</v>
      </c>
      <c r="B859" s="220">
        <v>10</v>
      </c>
      <c r="C859" s="219" t="s">
        <v>267</v>
      </c>
      <c r="D859" s="219" t="s">
        <v>474</v>
      </c>
      <c r="E859" s="220"/>
      <c r="F859" s="298">
        <f>F860</f>
        <v>4536</v>
      </c>
      <c r="G859" s="298">
        <f>G860</f>
        <v>4536</v>
      </c>
    </row>
    <row r="860" s="148" customFormat="1" ht="12.75" spans="1:7">
      <c r="A860" s="162" t="s">
        <v>475</v>
      </c>
      <c r="B860" s="220">
        <v>10</v>
      </c>
      <c r="C860" s="219" t="s">
        <v>689</v>
      </c>
      <c r="D860" s="219" t="s">
        <v>476</v>
      </c>
      <c r="E860" s="220"/>
      <c r="F860" s="298">
        <f>F861</f>
        <v>4536</v>
      </c>
      <c r="G860" s="298">
        <f>G861</f>
        <v>4536</v>
      </c>
    </row>
    <row r="861" s="148" customFormat="1" ht="33.75" spans="1:7">
      <c r="A861" s="162" t="s">
        <v>690</v>
      </c>
      <c r="B861" s="220" t="s">
        <v>625</v>
      </c>
      <c r="C861" s="219" t="s">
        <v>267</v>
      </c>
      <c r="D861" s="219" t="s">
        <v>691</v>
      </c>
      <c r="E861" s="220" t="s">
        <v>226</v>
      </c>
      <c r="F861" s="296">
        <f>F863+F866</f>
        <v>4536</v>
      </c>
      <c r="G861" s="296">
        <f>G863+G866</f>
        <v>4536</v>
      </c>
    </row>
    <row r="862" s="148" customFormat="1" ht="33.75" spans="1:7">
      <c r="A862" s="162" t="s">
        <v>692</v>
      </c>
      <c r="B862" s="220" t="s">
        <v>625</v>
      </c>
      <c r="C862" s="219" t="s">
        <v>267</v>
      </c>
      <c r="D862" s="219" t="s">
        <v>693</v>
      </c>
      <c r="E862" s="220"/>
      <c r="F862" s="296">
        <f t="shared" ref="F862:G864" si="210">F863</f>
        <v>3985</v>
      </c>
      <c r="G862" s="296">
        <f t="shared" si="210"/>
        <v>3985</v>
      </c>
    </row>
    <row r="863" s="148" customFormat="1" ht="12.75" spans="1:7">
      <c r="A863" s="230" t="s">
        <v>242</v>
      </c>
      <c r="B863" s="220" t="s">
        <v>625</v>
      </c>
      <c r="C863" s="219" t="s">
        <v>267</v>
      </c>
      <c r="D863" s="219" t="s">
        <v>693</v>
      </c>
      <c r="E863" s="229" t="s">
        <v>629</v>
      </c>
      <c r="F863" s="296">
        <f t="shared" si="210"/>
        <v>3985</v>
      </c>
      <c r="G863" s="296">
        <f t="shared" si="210"/>
        <v>3985</v>
      </c>
    </row>
    <row r="864" s="148" customFormat="1" ht="33.75" spans="1:7">
      <c r="A864" s="162" t="s">
        <v>243</v>
      </c>
      <c r="B864" s="220" t="s">
        <v>625</v>
      </c>
      <c r="C864" s="219" t="s">
        <v>267</v>
      </c>
      <c r="D864" s="219" t="s">
        <v>693</v>
      </c>
      <c r="E864" s="241">
        <v>320</v>
      </c>
      <c r="F864" s="296">
        <f t="shared" si="210"/>
        <v>3985</v>
      </c>
      <c r="G864" s="296">
        <f t="shared" si="210"/>
        <v>3985</v>
      </c>
    </row>
    <row r="865" s="148" customFormat="1" ht="22.5" spans="1:7">
      <c r="A865" s="228" t="s">
        <v>244</v>
      </c>
      <c r="B865" s="220" t="s">
        <v>625</v>
      </c>
      <c r="C865" s="219" t="s">
        <v>267</v>
      </c>
      <c r="D865" s="219" t="s">
        <v>693</v>
      </c>
      <c r="E865" s="241">
        <v>321</v>
      </c>
      <c r="F865" s="296">
        <f>'Пр9 ведм 25-26'!G451</f>
        <v>3985</v>
      </c>
      <c r="G865" s="296">
        <f>'Пр9 ведм 25-26'!H451</f>
        <v>3985</v>
      </c>
    </row>
    <row r="866" s="148" customFormat="1" ht="56.25" spans="1:7">
      <c r="A866" s="228" t="s">
        <v>694</v>
      </c>
      <c r="B866" s="220" t="s">
        <v>625</v>
      </c>
      <c r="C866" s="219" t="s">
        <v>267</v>
      </c>
      <c r="D866" s="219" t="s">
        <v>695</v>
      </c>
      <c r="E866" s="241"/>
      <c r="F866" s="242">
        <f t="shared" ref="F866:G868" si="211">F867</f>
        <v>551</v>
      </c>
      <c r="G866" s="242">
        <f t="shared" si="211"/>
        <v>551</v>
      </c>
    </row>
    <row r="867" s="148" customFormat="1" ht="22.5" spans="1:7">
      <c r="A867" s="222" t="s">
        <v>479</v>
      </c>
      <c r="B867" s="220" t="s">
        <v>625</v>
      </c>
      <c r="C867" s="219" t="s">
        <v>267</v>
      </c>
      <c r="D867" s="219" t="s">
        <v>695</v>
      </c>
      <c r="E867" s="241">
        <v>600</v>
      </c>
      <c r="F867" s="242">
        <f t="shared" si="211"/>
        <v>551</v>
      </c>
      <c r="G867" s="242">
        <f t="shared" si="211"/>
        <v>551</v>
      </c>
    </row>
    <row r="868" s="148" customFormat="1" ht="12.75" spans="1:7">
      <c r="A868" s="222" t="s">
        <v>481</v>
      </c>
      <c r="B868" s="220" t="s">
        <v>625</v>
      </c>
      <c r="C868" s="219" t="s">
        <v>267</v>
      </c>
      <c r="D868" s="219" t="s">
        <v>695</v>
      </c>
      <c r="E868" s="241">
        <v>610</v>
      </c>
      <c r="F868" s="242">
        <f t="shared" si="211"/>
        <v>551</v>
      </c>
      <c r="G868" s="242">
        <f t="shared" si="211"/>
        <v>551</v>
      </c>
    </row>
    <row r="869" s="148" customFormat="1" ht="12.75" spans="1:7">
      <c r="A869" s="222" t="s">
        <v>524</v>
      </c>
      <c r="B869" s="220" t="s">
        <v>625</v>
      </c>
      <c r="C869" s="219" t="s">
        <v>267</v>
      </c>
      <c r="D869" s="219" t="s">
        <v>695</v>
      </c>
      <c r="E869" s="241">
        <v>612</v>
      </c>
      <c r="F869" s="242">
        <f>'Пр9 ведм 25-26'!G455</f>
        <v>551</v>
      </c>
      <c r="G869" s="242">
        <f>'Пр9 ведм 25-26'!H455</f>
        <v>551</v>
      </c>
    </row>
    <row r="870" s="148" customFormat="1" ht="45" spans="1:7">
      <c r="A870" s="170" t="s">
        <v>172</v>
      </c>
      <c r="B870" s="220">
        <v>10</v>
      </c>
      <c r="C870" s="219" t="s">
        <v>267</v>
      </c>
      <c r="D870" s="219" t="s">
        <v>696</v>
      </c>
      <c r="E870" s="220"/>
      <c r="F870" s="296">
        <f t="shared" ref="F870:G870" si="212">F871</f>
        <v>4182</v>
      </c>
      <c r="G870" s="296">
        <f t="shared" si="212"/>
        <v>4182</v>
      </c>
    </row>
    <row r="871" s="278" customFormat="1" ht="12.75" spans="1:7">
      <c r="A871" s="230" t="s">
        <v>242</v>
      </c>
      <c r="B871" s="220">
        <v>10</v>
      </c>
      <c r="C871" s="219" t="s">
        <v>267</v>
      </c>
      <c r="D871" s="219" t="s">
        <v>696</v>
      </c>
      <c r="E871" s="229" t="s">
        <v>629</v>
      </c>
      <c r="F871" s="296">
        <f t="shared" ref="F871:G871" si="213">F873</f>
        <v>4182</v>
      </c>
      <c r="G871" s="296">
        <f t="shared" si="213"/>
        <v>4182</v>
      </c>
    </row>
    <row r="872" s="148" customFormat="1" ht="12.75" spans="1:7">
      <c r="A872" s="230" t="s">
        <v>630</v>
      </c>
      <c r="B872" s="220">
        <v>10</v>
      </c>
      <c r="C872" s="219" t="s">
        <v>267</v>
      </c>
      <c r="D872" s="219" t="s">
        <v>696</v>
      </c>
      <c r="E872" s="241">
        <v>320</v>
      </c>
      <c r="F872" s="296">
        <f t="shared" ref="F872:G872" si="214">F873</f>
        <v>4182</v>
      </c>
      <c r="G872" s="296">
        <f t="shared" si="214"/>
        <v>4182</v>
      </c>
    </row>
    <row r="873" s="148" customFormat="1" ht="22.5" spans="1:7">
      <c r="A873" s="228" t="s">
        <v>651</v>
      </c>
      <c r="B873" s="220">
        <v>10</v>
      </c>
      <c r="C873" s="219" t="s">
        <v>267</v>
      </c>
      <c r="D873" s="219" t="s">
        <v>696</v>
      </c>
      <c r="E873" s="241">
        <v>321</v>
      </c>
      <c r="F873" s="296">
        <f>'Пр9 ведм 25-26'!G183</f>
        <v>4182</v>
      </c>
      <c r="G873" s="296">
        <f>'Пр9 ведм 25-26'!H183</f>
        <v>4182</v>
      </c>
    </row>
    <row r="874" s="148" customFormat="1" ht="67.5" spans="1:7">
      <c r="A874" s="162" t="s">
        <v>173</v>
      </c>
      <c r="B874" s="220">
        <v>10</v>
      </c>
      <c r="C874" s="219" t="s">
        <v>267</v>
      </c>
      <c r="D874" s="248" t="s">
        <v>697</v>
      </c>
      <c r="E874" s="249"/>
      <c r="F874" s="242">
        <f t="shared" ref="F874:G875" si="215">F875</f>
        <v>2900</v>
      </c>
      <c r="G874" s="242">
        <f t="shared" si="215"/>
        <v>2900</v>
      </c>
    </row>
    <row r="875" s="148" customFormat="1" ht="12.75" spans="1:7">
      <c r="A875" s="230" t="s">
        <v>242</v>
      </c>
      <c r="B875" s="220">
        <v>10</v>
      </c>
      <c r="C875" s="219" t="s">
        <v>267</v>
      </c>
      <c r="D875" s="248" t="s">
        <v>697</v>
      </c>
      <c r="E875" s="248" t="s">
        <v>629</v>
      </c>
      <c r="F875" s="242">
        <f t="shared" si="215"/>
        <v>2900</v>
      </c>
      <c r="G875" s="242">
        <f t="shared" si="215"/>
        <v>2900</v>
      </c>
    </row>
    <row r="876" s="148" customFormat="1" ht="33.75" spans="1:7">
      <c r="A876" s="162" t="s">
        <v>243</v>
      </c>
      <c r="B876" s="220">
        <v>10</v>
      </c>
      <c r="C876" s="219" t="s">
        <v>267</v>
      </c>
      <c r="D876" s="248" t="s">
        <v>697</v>
      </c>
      <c r="E876" s="241">
        <v>320</v>
      </c>
      <c r="F876" s="242">
        <f>F877</f>
        <v>2900</v>
      </c>
      <c r="G876" s="242">
        <f>G877</f>
        <v>2900</v>
      </c>
    </row>
    <row r="877" ht="22.5" spans="1:7">
      <c r="A877" s="228" t="s">
        <v>244</v>
      </c>
      <c r="B877" s="220">
        <v>10</v>
      </c>
      <c r="C877" s="219" t="s">
        <v>267</v>
      </c>
      <c r="D877" s="248" t="s">
        <v>697</v>
      </c>
      <c r="E877" s="241">
        <v>321</v>
      </c>
      <c r="F877" s="242">
        <f>'Пр9 ведм 25-26'!G187</f>
        <v>2900</v>
      </c>
      <c r="G877" s="242">
        <f>'Пр9 ведм 25-26'!H187</f>
        <v>2900</v>
      </c>
    </row>
    <row r="878" ht="33.75" spans="1:7">
      <c r="A878" s="228" t="s">
        <v>686</v>
      </c>
      <c r="B878" s="229" t="s">
        <v>625</v>
      </c>
      <c r="C878" s="229" t="s">
        <v>267</v>
      </c>
      <c r="D878" s="229" t="s">
        <v>685</v>
      </c>
      <c r="E878" s="241"/>
      <c r="F878" s="296">
        <f t="shared" ref="F878:G880" si="216">F879</f>
        <v>8738.004</v>
      </c>
      <c r="G878" s="296">
        <f t="shared" si="216"/>
        <v>8738.004</v>
      </c>
    </row>
    <row r="879" ht="12" spans="1:7">
      <c r="A879" s="228" t="s">
        <v>242</v>
      </c>
      <c r="B879" s="229">
        <v>10</v>
      </c>
      <c r="C879" s="229" t="s">
        <v>267</v>
      </c>
      <c r="D879" s="229" t="s">
        <v>685</v>
      </c>
      <c r="E879" s="241">
        <v>300</v>
      </c>
      <c r="F879" s="296">
        <f t="shared" si="216"/>
        <v>8738.004</v>
      </c>
      <c r="G879" s="296">
        <f t="shared" si="216"/>
        <v>8738.004</v>
      </c>
    </row>
    <row r="880" ht="33.75" spans="1:7">
      <c r="A880" s="228" t="s">
        <v>243</v>
      </c>
      <c r="B880" s="229">
        <v>10</v>
      </c>
      <c r="C880" s="229" t="s">
        <v>267</v>
      </c>
      <c r="D880" s="229" t="s">
        <v>685</v>
      </c>
      <c r="E880" s="241">
        <v>320</v>
      </c>
      <c r="F880" s="296">
        <f t="shared" si="216"/>
        <v>8738.004</v>
      </c>
      <c r="G880" s="296">
        <f t="shared" si="216"/>
        <v>8738.004</v>
      </c>
    </row>
    <row r="881" ht="22.5" spans="1:7">
      <c r="A881" s="228" t="s">
        <v>244</v>
      </c>
      <c r="B881" s="229">
        <v>10</v>
      </c>
      <c r="C881" s="229" t="s">
        <v>267</v>
      </c>
      <c r="D881" s="229" t="s">
        <v>685</v>
      </c>
      <c r="E881" s="241">
        <v>321</v>
      </c>
      <c r="F881" s="296">
        <f>'Пр9 ведм 25-26'!G249</f>
        <v>8738.004</v>
      </c>
      <c r="G881" s="296">
        <f>'Пр9 ведм 25-26'!H249</f>
        <v>8738.004</v>
      </c>
    </row>
    <row r="882" ht="31.5" spans="1:7">
      <c r="A882" s="207" t="s">
        <v>666</v>
      </c>
      <c r="B882" s="231">
        <v>10</v>
      </c>
      <c r="C882" s="214" t="s">
        <v>267</v>
      </c>
      <c r="D882" s="214" t="s">
        <v>382</v>
      </c>
      <c r="E882" s="231"/>
      <c r="F882" s="290">
        <f>+F883</f>
        <v>46</v>
      </c>
      <c r="G882" s="290">
        <f>+G883</f>
        <v>46</v>
      </c>
    </row>
    <row r="883" s="148" customFormat="1" ht="22.5" spans="1:7">
      <c r="A883" s="175" t="s">
        <v>698</v>
      </c>
      <c r="B883" s="219" t="s">
        <v>625</v>
      </c>
      <c r="C883" s="219" t="s">
        <v>267</v>
      </c>
      <c r="D883" s="219" t="s">
        <v>699</v>
      </c>
      <c r="E883" s="220" t="s">
        <v>226</v>
      </c>
      <c r="F883" s="296">
        <f>F884</f>
        <v>46</v>
      </c>
      <c r="G883" s="296">
        <f>G884</f>
        <v>46</v>
      </c>
    </row>
    <row r="884" s="148" customFormat="1" ht="12.75" spans="1:7">
      <c r="A884" s="170" t="s">
        <v>700</v>
      </c>
      <c r="B884" s="219" t="s">
        <v>625</v>
      </c>
      <c r="C884" s="219" t="s">
        <v>267</v>
      </c>
      <c r="D884" s="219" t="s">
        <v>701</v>
      </c>
      <c r="E884" s="220"/>
      <c r="F884" s="296">
        <f t="shared" ref="F884:G886" si="217">F885</f>
        <v>46</v>
      </c>
      <c r="G884" s="296">
        <f t="shared" si="217"/>
        <v>46</v>
      </c>
    </row>
    <row r="885" s="148" customFormat="1" ht="12.75" spans="1:7">
      <c r="A885" s="230" t="s">
        <v>242</v>
      </c>
      <c r="B885" s="219" t="s">
        <v>625</v>
      </c>
      <c r="C885" s="219" t="s">
        <v>267</v>
      </c>
      <c r="D885" s="219" t="s">
        <v>701</v>
      </c>
      <c r="E885" s="220">
        <v>300</v>
      </c>
      <c r="F885" s="296">
        <f t="shared" si="217"/>
        <v>46</v>
      </c>
      <c r="G885" s="296">
        <f t="shared" si="217"/>
        <v>46</v>
      </c>
    </row>
    <row r="886" s="148" customFormat="1" ht="33.75" spans="1:7">
      <c r="A886" s="162" t="s">
        <v>243</v>
      </c>
      <c r="B886" s="219" t="s">
        <v>625</v>
      </c>
      <c r="C886" s="219" t="s">
        <v>267</v>
      </c>
      <c r="D886" s="219" t="s">
        <v>701</v>
      </c>
      <c r="E886" s="220">
        <v>320</v>
      </c>
      <c r="F886" s="296">
        <f t="shared" si="217"/>
        <v>46</v>
      </c>
      <c r="G886" s="296">
        <f t="shared" si="217"/>
        <v>46</v>
      </c>
    </row>
    <row r="887" s="148" customFormat="1" ht="12.75" spans="1:7">
      <c r="A887" s="162" t="s">
        <v>669</v>
      </c>
      <c r="B887" s="219" t="s">
        <v>625</v>
      </c>
      <c r="C887" s="219" t="s">
        <v>267</v>
      </c>
      <c r="D887" s="219" t="s">
        <v>701</v>
      </c>
      <c r="E887" s="220">
        <v>322</v>
      </c>
      <c r="F887" s="296">
        <f>'Пр9 ведм 25-26'!G930</f>
        <v>46</v>
      </c>
      <c r="G887" s="296">
        <f>'Пр9 ведм 25-26'!H930</f>
        <v>46</v>
      </c>
    </row>
    <row r="888" s="148" customFormat="1" ht="12.75" spans="1:7">
      <c r="A888" s="207" t="s">
        <v>702</v>
      </c>
      <c r="B888" s="231" t="s">
        <v>625</v>
      </c>
      <c r="C888" s="214" t="s">
        <v>290</v>
      </c>
      <c r="D888" s="214" t="s">
        <v>225</v>
      </c>
      <c r="E888" s="231" t="s">
        <v>226</v>
      </c>
      <c r="F888" s="290">
        <f>F889+F897+F918</f>
        <v>6466</v>
      </c>
      <c r="G888" s="290">
        <f>G889+G897+G918</f>
        <v>6466</v>
      </c>
    </row>
    <row r="889" s="148" customFormat="1" ht="22.5" spans="1:7">
      <c r="A889" s="162" t="s">
        <v>703</v>
      </c>
      <c r="B889" s="220">
        <v>10</v>
      </c>
      <c r="C889" s="219" t="s">
        <v>290</v>
      </c>
      <c r="D889" s="219" t="s">
        <v>634</v>
      </c>
      <c r="E889" s="220"/>
      <c r="F889" s="296">
        <f t="shared" ref="F889:G893" si="218">F890</f>
        <v>1505</v>
      </c>
      <c r="G889" s="296">
        <f t="shared" si="218"/>
        <v>1505</v>
      </c>
    </row>
    <row r="890" s="148" customFormat="1" ht="22.5" spans="1:7">
      <c r="A890" s="162" t="s">
        <v>635</v>
      </c>
      <c r="B890" s="220" t="s">
        <v>625</v>
      </c>
      <c r="C890" s="219" t="s">
        <v>290</v>
      </c>
      <c r="D890" s="219" t="s">
        <v>636</v>
      </c>
      <c r="E890" s="220"/>
      <c r="F890" s="296">
        <f t="shared" si="218"/>
        <v>1505</v>
      </c>
      <c r="G890" s="296">
        <f t="shared" si="218"/>
        <v>1505</v>
      </c>
    </row>
    <row r="891" s="148" customFormat="1" ht="33.75" spans="1:7">
      <c r="A891" s="162" t="s">
        <v>704</v>
      </c>
      <c r="B891" s="220" t="s">
        <v>625</v>
      </c>
      <c r="C891" s="219" t="s">
        <v>290</v>
      </c>
      <c r="D891" s="219" t="s">
        <v>705</v>
      </c>
      <c r="E891" s="220" t="s">
        <v>226</v>
      </c>
      <c r="F891" s="296">
        <f t="shared" si="218"/>
        <v>1505</v>
      </c>
      <c r="G891" s="296">
        <f t="shared" si="218"/>
        <v>1505</v>
      </c>
    </row>
    <row r="892" s="148" customFormat="1" ht="22.5" spans="1:7">
      <c r="A892" s="162" t="s">
        <v>706</v>
      </c>
      <c r="B892" s="220" t="s">
        <v>625</v>
      </c>
      <c r="C892" s="219" t="s">
        <v>290</v>
      </c>
      <c r="D892" s="219" t="s">
        <v>707</v>
      </c>
      <c r="E892" s="220" t="s">
        <v>226</v>
      </c>
      <c r="F892" s="296">
        <f t="shared" si="218"/>
        <v>1505</v>
      </c>
      <c r="G892" s="296">
        <f t="shared" si="218"/>
        <v>1505</v>
      </c>
    </row>
    <row r="893" s="148" customFormat="1" ht="12.75" spans="1:7">
      <c r="A893" s="162" t="s">
        <v>255</v>
      </c>
      <c r="B893" s="220" t="s">
        <v>625</v>
      </c>
      <c r="C893" s="219" t="s">
        <v>290</v>
      </c>
      <c r="D893" s="219" t="s">
        <v>707</v>
      </c>
      <c r="E893" s="220" t="s">
        <v>279</v>
      </c>
      <c r="F893" s="296">
        <f t="shared" si="218"/>
        <v>1505</v>
      </c>
      <c r="G893" s="296">
        <f t="shared" si="218"/>
        <v>1505</v>
      </c>
    </row>
    <row r="894" s="148" customFormat="1" ht="22.5" spans="1:7">
      <c r="A894" s="162" t="s">
        <v>256</v>
      </c>
      <c r="B894" s="220" t="s">
        <v>625</v>
      </c>
      <c r="C894" s="219" t="s">
        <v>290</v>
      </c>
      <c r="D894" s="219" t="s">
        <v>707</v>
      </c>
      <c r="E894" s="220" t="s">
        <v>280</v>
      </c>
      <c r="F894" s="296">
        <f t="shared" ref="F894:G894" si="219">F896+F895</f>
        <v>1505</v>
      </c>
      <c r="G894" s="296">
        <f t="shared" si="219"/>
        <v>1505</v>
      </c>
    </row>
    <row r="895" s="148" customFormat="1" ht="22.5" spans="1:7">
      <c r="A895" s="228" t="s">
        <v>257</v>
      </c>
      <c r="B895" s="220" t="s">
        <v>625</v>
      </c>
      <c r="C895" s="219" t="s">
        <v>290</v>
      </c>
      <c r="D895" s="219" t="s">
        <v>707</v>
      </c>
      <c r="E895" s="220">
        <v>242</v>
      </c>
      <c r="F895" s="296">
        <f>'Пр9 ведм 25-26'!G195</f>
        <v>0</v>
      </c>
      <c r="G895" s="296">
        <f>'Пр9 ведм 25-26'!H195</f>
        <v>0</v>
      </c>
    </row>
    <row r="896" s="148" customFormat="1" ht="12.75" spans="1:7">
      <c r="A896" s="228" t="s">
        <v>258</v>
      </c>
      <c r="B896" s="220" t="s">
        <v>625</v>
      </c>
      <c r="C896" s="219" t="s">
        <v>290</v>
      </c>
      <c r="D896" s="219" t="s">
        <v>707</v>
      </c>
      <c r="E896" s="220" t="s">
        <v>259</v>
      </c>
      <c r="F896" s="296">
        <f>'Пр9 ведм 25-26'!G196</f>
        <v>1505</v>
      </c>
      <c r="G896" s="296">
        <f>'Пр9 ведм 25-26'!H196</f>
        <v>1505</v>
      </c>
    </row>
    <row r="897" s="148" customFormat="1" ht="12.75" spans="1:7">
      <c r="A897" s="162" t="s">
        <v>708</v>
      </c>
      <c r="B897" s="220" t="s">
        <v>625</v>
      </c>
      <c r="C897" s="219" t="s">
        <v>290</v>
      </c>
      <c r="D897" s="219" t="s">
        <v>709</v>
      </c>
      <c r="E897" s="220"/>
      <c r="F897" s="296">
        <f>F898+F914</f>
        <v>4951</v>
      </c>
      <c r="G897" s="296">
        <f>G898+G914</f>
        <v>4951</v>
      </c>
    </row>
    <row r="898" s="148" customFormat="1" ht="22.5" spans="1:7">
      <c r="A898" s="162" t="s">
        <v>710</v>
      </c>
      <c r="B898" s="220" t="s">
        <v>625</v>
      </c>
      <c r="C898" s="219" t="s">
        <v>290</v>
      </c>
      <c r="D898" s="219" t="s">
        <v>711</v>
      </c>
      <c r="E898" s="220" t="s">
        <v>226</v>
      </c>
      <c r="F898" s="296">
        <f>F899+F904+F908</f>
        <v>4821</v>
      </c>
      <c r="G898" s="296">
        <f>G899+G904+G908</f>
        <v>4821</v>
      </c>
    </row>
    <row r="899" s="148" customFormat="1" ht="12.75" spans="1:7">
      <c r="A899" s="170" t="s">
        <v>231</v>
      </c>
      <c r="B899" s="220">
        <v>10</v>
      </c>
      <c r="C899" s="219" t="s">
        <v>290</v>
      </c>
      <c r="D899" s="219" t="s">
        <v>712</v>
      </c>
      <c r="E899" s="220" t="s">
        <v>226</v>
      </c>
      <c r="F899" s="296">
        <f t="shared" ref="F899:G900" si="220">F900</f>
        <v>4371</v>
      </c>
      <c r="G899" s="296">
        <f t="shared" si="220"/>
        <v>4371</v>
      </c>
    </row>
    <row r="900" s="148" customFormat="1" ht="33.75" spans="1:7">
      <c r="A900" s="162" t="s">
        <v>233</v>
      </c>
      <c r="B900" s="220">
        <v>10</v>
      </c>
      <c r="C900" s="219" t="s">
        <v>290</v>
      </c>
      <c r="D900" s="219" t="s">
        <v>712</v>
      </c>
      <c r="E900" s="220" t="s">
        <v>234</v>
      </c>
      <c r="F900" s="296">
        <f t="shared" si="220"/>
        <v>4371</v>
      </c>
      <c r="G900" s="296">
        <f t="shared" si="220"/>
        <v>4371</v>
      </c>
    </row>
    <row r="901" s="148" customFormat="1" ht="12.75" spans="1:7">
      <c r="A901" s="162" t="s">
        <v>235</v>
      </c>
      <c r="B901" s="220">
        <v>10</v>
      </c>
      <c r="C901" s="219" t="s">
        <v>290</v>
      </c>
      <c r="D901" s="219" t="s">
        <v>712</v>
      </c>
      <c r="E901" s="220" t="s">
        <v>236</v>
      </c>
      <c r="F901" s="296">
        <f t="shared" ref="F901:G901" si="221">F902+F903</f>
        <v>4371</v>
      </c>
      <c r="G901" s="296">
        <f t="shared" si="221"/>
        <v>4371</v>
      </c>
    </row>
    <row r="902" s="148" customFormat="1" ht="12.75" spans="1:7">
      <c r="A902" s="170" t="s">
        <v>237</v>
      </c>
      <c r="B902" s="220">
        <v>10</v>
      </c>
      <c r="C902" s="219" t="s">
        <v>290</v>
      </c>
      <c r="D902" s="219" t="s">
        <v>712</v>
      </c>
      <c r="E902" s="220" t="s">
        <v>238</v>
      </c>
      <c r="F902" s="296">
        <f>'Пр9 ведм 25-26'!G202</f>
        <v>3357</v>
      </c>
      <c r="G902" s="296">
        <f>'Пр9 ведм 25-26'!H202</f>
        <v>3357</v>
      </c>
    </row>
    <row r="903" s="148" customFormat="1" ht="22.5" spans="1:7">
      <c r="A903" s="170" t="s">
        <v>239</v>
      </c>
      <c r="B903" s="220">
        <v>10</v>
      </c>
      <c r="C903" s="219" t="s">
        <v>290</v>
      </c>
      <c r="D903" s="219" t="s">
        <v>712</v>
      </c>
      <c r="E903" s="220">
        <v>129</v>
      </c>
      <c r="F903" s="296">
        <f>'Пр9 ведм 25-26'!G203</f>
        <v>1014</v>
      </c>
      <c r="G903" s="296">
        <f>'Пр9 ведм 25-26'!H203</f>
        <v>1014</v>
      </c>
    </row>
    <row r="904" s="148" customFormat="1" ht="12.75" spans="1:7">
      <c r="A904" s="162" t="s">
        <v>255</v>
      </c>
      <c r="B904" s="220">
        <v>10</v>
      </c>
      <c r="C904" s="219" t="s">
        <v>290</v>
      </c>
      <c r="D904" s="219" t="s">
        <v>713</v>
      </c>
      <c r="E904" s="220" t="s">
        <v>279</v>
      </c>
      <c r="F904" s="296">
        <f t="shared" ref="F904:G904" si="222">F905</f>
        <v>450</v>
      </c>
      <c r="G904" s="296">
        <f t="shared" si="222"/>
        <v>450</v>
      </c>
    </row>
    <row r="905" s="148" customFormat="1" ht="22.5" spans="1:7">
      <c r="A905" s="162" t="s">
        <v>256</v>
      </c>
      <c r="B905" s="220">
        <v>10</v>
      </c>
      <c r="C905" s="219" t="s">
        <v>290</v>
      </c>
      <c r="D905" s="219" t="s">
        <v>713</v>
      </c>
      <c r="E905" s="220" t="s">
        <v>280</v>
      </c>
      <c r="F905" s="296">
        <f t="shared" ref="F905:G905" si="223">F907+F906</f>
        <v>450</v>
      </c>
      <c r="G905" s="296">
        <f t="shared" si="223"/>
        <v>450</v>
      </c>
    </row>
    <row r="906" ht="22.5" spans="1:7">
      <c r="A906" s="228" t="s">
        <v>257</v>
      </c>
      <c r="B906" s="220">
        <v>10</v>
      </c>
      <c r="C906" s="219" t="s">
        <v>290</v>
      </c>
      <c r="D906" s="219" t="s">
        <v>713</v>
      </c>
      <c r="E906" s="220">
        <v>242</v>
      </c>
      <c r="F906" s="296">
        <f>'Пр9 ведм 25-26'!G206</f>
        <v>293</v>
      </c>
      <c r="G906" s="296">
        <f>'Пр9 ведм 25-26'!H206</f>
        <v>293</v>
      </c>
    </row>
    <row r="907" ht="12" spans="1:7">
      <c r="A907" s="228" t="s">
        <v>258</v>
      </c>
      <c r="B907" s="220">
        <v>10</v>
      </c>
      <c r="C907" s="219" t="s">
        <v>290</v>
      </c>
      <c r="D907" s="219" t="s">
        <v>713</v>
      </c>
      <c r="E907" s="220" t="s">
        <v>259</v>
      </c>
      <c r="F907" s="296">
        <f>'Пр9 ведм 25-26'!G207</f>
        <v>157</v>
      </c>
      <c r="G907" s="296">
        <f>'Пр9 ведм 25-26'!H207</f>
        <v>157</v>
      </c>
    </row>
    <row r="908" ht="12" spans="1:7">
      <c r="A908" s="228" t="s">
        <v>260</v>
      </c>
      <c r="B908" s="220">
        <v>10</v>
      </c>
      <c r="C908" s="219" t="s">
        <v>290</v>
      </c>
      <c r="D908" s="219" t="s">
        <v>713</v>
      </c>
      <c r="E908" s="220" t="s">
        <v>261</v>
      </c>
      <c r="F908" s="296">
        <f t="shared" ref="F908:G908" si="224">F911</f>
        <v>0</v>
      </c>
      <c r="G908" s="296">
        <f t="shared" si="224"/>
        <v>0</v>
      </c>
    </row>
    <row r="909" ht="12" spans="1:7">
      <c r="A909" s="228" t="s">
        <v>378</v>
      </c>
      <c r="B909" s="220">
        <v>10</v>
      </c>
      <c r="C909" s="219" t="s">
        <v>290</v>
      </c>
      <c r="D909" s="219" t="s">
        <v>713</v>
      </c>
      <c r="E909" s="220">
        <v>830</v>
      </c>
      <c r="F909" s="296"/>
      <c r="G909" s="296"/>
    </row>
    <row r="910" ht="22.5" spans="1:7">
      <c r="A910" s="228" t="s">
        <v>379</v>
      </c>
      <c r="B910" s="220">
        <v>10</v>
      </c>
      <c r="C910" s="219" t="s">
        <v>290</v>
      </c>
      <c r="D910" s="219" t="s">
        <v>713</v>
      </c>
      <c r="E910" s="220">
        <v>831</v>
      </c>
      <c r="F910" s="296">
        <f>'Пр9 ведм 25-26'!G210</f>
        <v>0</v>
      </c>
      <c r="G910" s="296">
        <f>'Пр9 ведм 25-26'!H210</f>
        <v>0</v>
      </c>
    </row>
    <row r="911" ht="12" spans="1:7">
      <c r="A911" s="228" t="s">
        <v>262</v>
      </c>
      <c r="B911" s="220">
        <v>10</v>
      </c>
      <c r="C911" s="219" t="s">
        <v>290</v>
      </c>
      <c r="D911" s="219" t="s">
        <v>713</v>
      </c>
      <c r="E911" s="220" t="s">
        <v>263</v>
      </c>
      <c r="F911" s="296">
        <f t="shared" ref="F911:G911" si="225">F912+F913</f>
        <v>0</v>
      </c>
      <c r="G911" s="296">
        <f t="shared" si="225"/>
        <v>0</v>
      </c>
    </row>
    <row r="912" ht="12" spans="1:7">
      <c r="A912" s="230" t="s">
        <v>282</v>
      </c>
      <c r="B912" s="220">
        <v>10</v>
      </c>
      <c r="C912" s="219" t="s">
        <v>290</v>
      </c>
      <c r="D912" s="219" t="s">
        <v>713</v>
      </c>
      <c r="E912" s="220" t="s">
        <v>283</v>
      </c>
      <c r="F912" s="296">
        <f>'Пр9 ведм 25-26'!G212</f>
        <v>0</v>
      </c>
      <c r="G912" s="296">
        <f>'Пр9 ведм 25-26'!H212</f>
        <v>0</v>
      </c>
    </row>
    <row r="913" ht="12" spans="1:7">
      <c r="A913" s="228" t="s">
        <v>265</v>
      </c>
      <c r="B913" s="220">
        <v>10</v>
      </c>
      <c r="C913" s="219" t="s">
        <v>290</v>
      </c>
      <c r="D913" s="219" t="s">
        <v>713</v>
      </c>
      <c r="E913" s="220">
        <v>853</v>
      </c>
      <c r="F913" s="296">
        <f>'Пр9 ведм 25-26'!G213</f>
        <v>0</v>
      </c>
      <c r="G913" s="296">
        <f>'Пр9 ведм 25-26'!H213</f>
        <v>0</v>
      </c>
    </row>
    <row r="914" ht="22.5" spans="1:7">
      <c r="A914" s="162" t="s">
        <v>714</v>
      </c>
      <c r="B914" s="220">
        <v>10</v>
      </c>
      <c r="C914" s="219" t="s">
        <v>290</v>
      </c>
      <c r="D914" s="219" t="s">
        <v>715</v>
      </c>
      <c r="E914" s="220"/>
      <c r="F914" s="296">
        <f>F915</f>
        <v>130</v>
      </c>
      <c r="G914" s="296">
        <f>G915</f>
        <v>130</v>
      </c>
    </row>
    <row r="915" ht="12" spans="1:7">
      <c r="A915" s="162" t="s">
        <v>255</v>
      </c>
      <c r="B915" s="220">
        <v>10</v>
      </c>
      <c r="C915" s="219" t="s">
        <v>290</v>
      </c>
      <c r="D915" s="219" t="s">
        <v>715</v>
      </c>
      <c r="E915" s="220" t="s">
        <v>279</v>
      </c>
      <c r="F915" s="296">
        <f t="shared" ref="F915:G916" si="226">F916</f>
        <v>130</v>
      </c>
      <c r="G915" s="296">
        <f t="shared" si="226"/>
        <v>130</v>
      </c>
    </row>
    <row r="916" ht="22.5" spans="1:7">
      <c r="A916" s="162" t="s">
        <v>256</v>
      </c>
      <c r="B916" s="220">
        <v>10</v>
      </c>
      <c r="C916" s="219" t="s">
        <v>290</v>
      </c>
      <c r="D916" s="219" t="s">
        <v>715</v>
      </c>
      <c r="E916" s="220" t="s">
        <v>280</v>
      </c>
      <c r="F916" s="296">
        <f t="shared" si="226"/>
        <v>130</v>
      </c>
      <c r="G916" s="296">
        <f t="shared" si="226"/>
        <v>130</v>
      </c>
    </row>
    <row r="917" ht="12" spans="1:7">
      <c r="A917" s="228" t="s">
        <v>258</v>
      </c>
      <c r="B917" s="220">
        <v>10</v>
      </c>
      <c r="C917" s="219" t="s">
        <v>290</v>
      </c>
      <c r="D917" s="219" t="s">
        <v>715</v>
      </c>
      <c r="E917" s="220" t="s">
        <v>259</v>
      </c>
      <c r="F917" s="296">
        <f>'Пр9 ведм 25-26'!G217</f>
        <v>130</v>
      </c>
      <c r="G917" s="296">
        <f>'Пр9 ведм 25-26'!H217</f>
        <v>130</v>
      </c>
    </row>
    <row r="918" ht="33.75" spans="1:7">
      <c r="A918" s="162" t="s">
        <v>716</v>
      </c>
      <c r="B918" s="220">
        <v>10</v>
      </c>
      <c r="C918" s="219" t="s">
        <v>290</v>
      </c>
      <c r="D918" s="219" t="s">
        <v>717</v>
      </c>
      <c r="E918" s="220"/>
      <c r="F918" s="296">
        <f t="shared" ref="F918:G921" si="227">F919</f>
        <v>10</v>
      </c>
      <c r="G918" s="296">
        <f t="shared" si="227"/>
        <v>10</v>
      </c>
    </row>
    <row r="919" ht="36" spans="1:7">
      <c r="A919" s="301" t="s">
        <v>718</v>
      </c>
      <c r="B919" s="220" t="s">
        <v>625</v>
      </c>
      <c r="C919" s="219" t="s">
        <v>290</v>
      </c>
      <c r="D919" s="219" t="s">
        <v>719</v>
      </c>
      <c r="E919" s="220"/>
      <c r="F919" s="296">
        <f t="shared" si="227"/>
        <v>10</v>
      </c>
      <c r="G919" s="296">
        <f t="shared" si="227"/>
        <v>10</v>
      </c>
    </row>
    <row r="920" ht="12" spans="1:7">
      <c r="A920" s="162" t="s">
        <v>255</v>
      </c>
      <c r="B920" s="220" t="s">
        <v>625</v>
      </c>
      <c r="C920" s="219" t="s">
        <v>290</v>
      </c>
      <c r="D920" s="219" t="s">
        <v>719</v>
      </c>
      <c r="E920" s="220" t="s">
        <v>279</v>
      </c>
      <c r="F920" s="296">
        <f t="shared" si="227"/>
        <v>10</v>
      </c>
      <c r="G920" s="296">
        <f t="shared" si="227"/>
        <v>10</v>
      </c>
    </row>
    <row r="921" ht="22.5" spans="1:7">
      <c r="A921" s="162" t="s">
        <v>256</v>
      </c>
      <c r="B921" s="220" t="s">
        <v>625</v>
      </c>
      <c r="C921" s="219" t="s">
        <v>290</v>
      </c>
      <c r="D921" s="219" t="s">
        <v>719</v>
      </c>
      <c r="E921" s="220" t="s">
        <v>280</v>
      </c>
      <c r="F921" s="296">
        <f t="shared" si="227"/>
        <v>10</v>
      </c>
      <c r="G921" s="296">
        <f t="shared" si="227"/>
        <v>10</v>
      </c>
    </row>
    <row r="922" ht="12" spans="1:7">
      <c r="A922" s="228" t="s">
        <v>258</v>
      </c>
      <c r="B922" s="220" t="s">
        <v>625</v>
      </c>
      <c r="C922" s="219" t="s">
        <v>290</v>
      </c>
      <c r="D922" s="219" t="s">
        <v>719</v>
      </c>
      <c r="E922" s="220" t="s">
        <v>259</v>
      </c>
      <c r="F922" s="296">
        <f>'Пр9 ведм 25-26'!G936</f>
        <v>10</v>
      </c>
      <c r="G922" s="296">
        <f>'Пр9 ведм 25-26'!H936</f>
        <v>10</v>
      </c>
    </row>
    <row r="923" ht="12" spans="1:7">
      <c r="A923" s="207" t="s">
        <v>720</v>
      </c>
      <c r="B923" s="231" t="s">
        <v>312</v>
      </c>
      <c r="C923" s="214" t="s">
        <v>224</v>
      </c>
      <c r="D923" s="214" t="s">
        <v>225</v>
      </c>
      <c r="E923" s="231" t="s">
        <v>226</v>
      </c>
      <c r="F923" s="306">
        <f t="shared" ref="F923:G931" si="228">F924</f>
        <v>400</v>
      </c>
      <c r="G923" s="306">
        <f t="shared" si="228"/>
        <v>400</v>
      </c>
    </row>
    <row r="924" ht="12" spans="1:7">
      <c r="A924" s="207" t="s">
        <v>721</v>
      </c>
      <c r="B924" s="231" t="s">
        <v>312</v>
      </c>
      <c r="C924" s="214" t="s">
        <v>286</v>
      </c>
      <c r="D924" s="214" t="s">
        <v>225</v>
      </c>
      <c r="E924" s="231" t="s">
        <v>226</v>
      </c>
      <c r="F924" s="306">
        <f t="shared" si="228"/>
        <v>400</v>
      </c>
      <c r="G924" s="306">
        <f t="shared" si="228"/>
        <v>400</v>
      </c>
    </row>
    <row r="925" ht="31.5" spans="1:7">
      <c r="A925" s="207" t="s">
        <v>722</v>
      </c>
      <c r="B925" s="231" t="s">
        <v>312</v>
      </c>
      <c r="C925" s="214" t="s">
        <v>286</v>
      </c>
      <c r="D925" s="214" t="s">
        <v>723</v>
      </c>
      <c r="E925" s="231"/>
      <c r="F925" s="306">
        <f t="shared" si="228"/>
        <v>400</v>
      </c>
      <c r="G925" s="306">
        <f t="shared" si="228"/>
        <v>400</v>
      </c>
    </row>
    <row r="926" ht="22.5" spans="1:7">
      <c r="A926" s="292" t="s">
        <v>724</v>
      </c>
      <c r="B926" s="293" t="s">
        <v>312</v>
      </c>
      <c r="C926" s="294" t="s">
        <v>286</v>
      </c>
      <c r="D926" s="294" t="s">
        <v>725</v>
      </c>
      <c r="E926" s="293"/>
      <c r="F926" s="309">
        <f>F927+F930</f>
        <v>400</v>
      </c>
      <c r="G926" s="309">
        <f>G927+G930</f>
        <v>400</v>
      </c>
    </row>
    <row r="927" ht="33.75" spans="1:7">
      <c r="A927" s="162" t="s">
        <v>233</v>
      </c>
      <c r="B927" s="293" t="s">
        <v>312</v>
      </c>
      <c r="C927" s="294" t="s">
        <v>286</v>
      </c>
      <c r="D927" s="294" t="s">
        <v>725</v>
      </c>
      <c r="E927" s="293">
        <v>100</v>
      </c>
      <c r="F927" s="309">
        <f>F928</f>
        <v>0</v>
      </c>
      <c r="G927" s="309">
        <f>G928</f>
        <v>0</v>
      </c>
    </row>
    <row r="928" ht="12" spans="1:7">
      <c r="A928" s="162" t="s">
        <v>341</v>
      </c>
      <c r="B928" s="293" t="s">
        <v>312</v>
      </c>
      <c r="C928" s="294" t="s">
        <v>286</v>
      </c>
      <c r="D928" s="294" t="s">
        <v>725</v>
      </c>
      <c r="E928" s="293">
        <v>110</v>
      </c>
      <c r="F928" s="309">
        <f>F929</f>
        <v>0</v>
      </c>
      <c r="G928" s="309">
        <f>G929</f>
        <v>0</v>
      </c>
    </row>
    <row r="929" ht="12" spans="1:7">
      <c r="A929" s="162" t="s">
        <v>501</v>
      </c>
      <c r="B929" s="293" t="s">
        <v>312</v>
      </c>
      <c r="C929" s="294" t="s">
        <v>286</v>
      </c>
      <c r="D929" s="294" t="s">
        <v>725</v>
      </c>
      <c r="E929" s="293">
        <v>112</v>
      </c>
      <c r="F929" s="309">
        <f>'Пр9 ведм 25-26'!G943</f>
        <v>0</v>
      </c>
      <c r="G929" s="309">
        <f>'Пр9 ведм 25-26'!H943</f>
        <v>0</v>
      </c>
    </row>
    <row r="930" ht="12" spans="1:7">
      <c r="A930" s="162" t="s">
        <v>255</v>
      </c>
      <c r="B930" s="220" t="s">
        <v>312</v>
      </c>
      <c r="C930" s="219" t="s">
        <v>286</v>
      </c>
      <c r="D930" s="219" t="s">
        <v>725</v>
      </c>
      <c r="E930" s="220">
        <v>200</v>
      </c>
      <c r="F930" s="298">
        <f t="shared" si="228"/>
        <v>400</v>
      </c>
      <c r="G930" s="298">
        <f t="shared" si="228"/>
        <v>400</v>
      </c>
    </row>
    <row r="931" ht="22.5" spans="1:7">
      <c r="A931" s="162" t="s">
        <v>256</v>
      </c>
      <c r="B931" s="220" t="s">
        <v>312</v>
      </c>
      <c r="C931" s="219" t="s">
        <v>286</v>
      </c>
      <c r="D931" s="219" t="s">
        <v>725</v>
      </c>
      <c r="E931" s="220">
        <v>240</v>
      </c>
      <c r="F931" s="298">
        <f t="shared" si="228"/>
        <v>400</v>
      </c>
      <c r="G931" s="298">
        <f t="shared" si="228"/>
        <v>400</v>
      </c>
    </row>
    <row r="932" ht="12" spans="1:7">
      <c r="A932" s="228" t="s">
        <v>258</v>
      </c>
      <c r="B932" s="220" t="s">
        <v>312</v>
      </c>
      <c r="C932" s="219" t="s">
        <v>286</v>
      </c>
      <c r="D932" s="219" t="s">
        <v>725</v>
      </c>
      <c r="E932" s="220">
        <v>244</v>
      </c>
      <c r="F932" s="298">
        <f>'Пр9 ведм 25-26'!G946</f>
        <v>400</v>
      </c>
      <c r="G932" s="298">
        <f>'Пр9 ведм 25-26'!H946</f>
        <v>400</v>
      </c>
    </row>
    <row r="933" ht="12" spans="1:7">
      <c r="A933" s="207" t="s">
        <v>726</v>
      </c>
      <c r="B933" s="231">
        <v>12</v>
      </c>
      <c r="C933" s="214"/>
      <c r="D933" s="214"/>
      <c r="E933" s="231"/>
      <c r="F933" s="306">
        <f t="shared" ref="F933:G937" si="229">F934</f>
        <v>60</v>
      </c>
      <c r="G933" s="306">
        <f t="shared" si="229"/>
        <v>60</v>
      </c>
    </row>
    <row r="934" ht="12" spans="1:7">
      <c r="A934" s="207" t="s">
        <v>727</v>
      </c>
      <c r="B934" s="231">
        <v>12</v>
      </c>
      <c r="C934" s="214" t="s">
        <v>228</v>
      </c>
      <c r="D934" s="214"/>
      <c r="E934" s="231"/>
      <c r="F934" s="306">
        <f t="shared" si="229"/>
        <v>60</v>
      </c>
      <c r="G934" s="306">
        <f t="shared" si="229"/>
        <v>60</v>
      </c>
    </row>
    <row r="935" ht="22.5" spans="1:7">
      <c r="A935" s="162" t="s">
        <v>728</v>
      </c>
      <c r="B935" s="293">
        <v>12</v>
      </c>
      <c r="C935" s="294" t="s">
        <v>228</v>
      </c>
      <c r="D935" s="294" t="s">
        <v>729</v>
      </c>
      <c r="E935" s="293"/>
      <c r="F935" s="309">
        <f t="shared" si="229"/>
        <v>60</v>
      </c>
      <c r="G935" s="309">
        <f t="shared" si="229"/>
        <v>60</v>
      </c>
    </row>
    <row r="936" ht="12" spans="1:7">
      <c r="A936" s="162" t="s">
        <v>730</v>
      </c>
      <c r="B936" s="231">
        <v>12</v>
      </c>
      <c r="C936" s="214" t="s">
        <v>228</v>
      </c>
      <c r="D936" s="294" t="s">
        <v>731</v>
      </c>
      <c r="E936" s="231"/>
      <c r="F936" s="306">
        <f t="shared" si="229"/>
        <v>60</v>
      </c>
      <c r="G936" s="306">
        <f t="shared" si="229"/>
        <v>60</v>
      </c>
    </row>
    <row r="937" ht="12" spans="1:7">
      <c r="A937" s="162" t="s">
        <v>255</v>
      </c>
      <c r="B937" s="220">
        <v>12</v>
      </c>
      <c r="C937" s="219" t="s">
        <v>228</v>
      </c>
      <c r="D937" s="294" t="s">
        <v>731</v>
      </c>
      <c r="E937" s="220">
        <v>200</v>
      </c>
      <c r="F937" s="298">
        <f t="shared" si="229"/>
        <v>60</v>
      </c>
      <c r="G937" s="298">
        <f t="shared" si="229"/>
        <v>60</v>
      </c>
    </row>
    <row r="938" ht="22.5" spans="1:7">
      <c r="A938" s="162" t="s">
        <v>256</v>
      </c>
      <c r="B938" s="220">
        <v>12</v>
      </c>
      <c r="C938" s="219" t="s">
        <v>228</v>
      </c>
      <c r="D938" s="294" t="s">
        <v>731</v>
      </c>
      <c r="E938" s="220">
        <v>240</v>
      </c>
      <c r="F938" s="298">
        <f>F940+F939</f>
        <v>60</v>
      </c>
      <c r="G938" s="298">
        <f>G940+G939</f>
        <v>60</v>
      </c>
    </row>
    <row r="939" ht="22.5" spans="1:7">
      <c r="A939" s="228" t="s">
        <v>257</v>
      </c>
      <c r="B939" s="220">
        <v>12</v>
      </c>
      <c r="C939" s="219" t="s">
        <v>228</v>
      </c>
      <c r="D939" s="219" t="s">
        <v>731</v>
      </c>
      <c r="E939" s="220">
        <v>242</v>
      </c>
      <c r="F939" s="296">
        <f>'Пр9 ведм 25-26'!G117</f>
        <v>3</v>
      </c>
      <c r="G939" s="296">
        <f>'Пр9 ведм 25-26'!H117</f>
        <v>3</v>
      </c>
    </row>
    <row r="940" ht="12" spans="1:7">
      <c r="A940" s="228" t="s">
        <v>258</v>
      </c>
      <c r="B940" s="220">
        <v>12</v>
      </c>
      <c r="C940" s="219" t="s">
        <v>228</v>
      </c>
      <c r="D940" s="294" t="s">
        <v>731</v>
      </c>
      <c r="E940" s="220">
        <v>244</v>
      </c>
      <c r="F940" s="296">
        <f>'Пр9 ведм 25-26'!G118</f>
        <v>57</v>
      </c>
      <c r="G940" s="296">
        <f>'Пр9 ведм 25-26'!H118</f>
        <v>57</v>
      </c>
    </row>
    <row r="941" ht="21" spans="1:7">
      <c r="A941" s="221" t="s">
        <v>732</v>
      </c>
      <c r="B941" s="231" t="s">
        <v>360</v>
      </c>
      <c r="C941" s="214" t="s">
        <v>224</v>
      </c>
      <c r="D941" s="214" t="s">
        <v>225</v>
      </c>
      <c r="E941" s="231" t="s">
        <v>226</v>
      </c>
      <c r="F941" s="290">
        <f>F942+F952+F948</f>
        <v>27513.1798</v>
      </c>
      <c r="G941" s="290">
        <f>G942+G952+G948</f>
        <v>27513.1798</v>
      </c>
    </row>
    <row r="942" ht="21" spans="1:7">
      <c r="A942" s="207" t="s">
        <v>733</v>
      </c>
      <c r="B942" s="231" t="s">
        <v>360</v>
      </c>
      <c r="C942" s="214" t="s">
        <v>223</v>
      </c>
      <c r="D942" s="214" t="s">
        <v>225</v>
      </c>
      <c r="E942" s="231" t="s">
        <v>226</v>
      </c>
      <c r="F942" s="290">
        <f t="shared" ref="F942:G946" si="230">F943</f>
        <v>25313.9</v>
      </c>
      <c r="G942" s="290">
        <f t="shared" si="230"/>
        <v>25313.9</v>
      </c>
    </row>
    <row r="943" ht="12" spans="1:7">
      <c r="A943" s="162" t="s">
        <v>734</v>
      </c>
      <c r="B943" s="220" t="s">
        <v>360</v>
      </c>
      <c r="C943" s="219" t="s">
        <v>223</v>
      </c>
      <c r="D943" s="219" t="s">
        <v>735</v>
      </c>
      <c r="E943" s="220" t="s">
        <v>226</v>
      </c>
      <c r="F943" s="296">
        <f t="shared" si="230"/>
        <v>25313.9</v>
      </c>
      <c r="G943" s="296">
        <f t="shared" si="230"/>
        <v>25313.9</v>
      </c>
    </row>
    <row r="944" ht="22.5" spans="1:7">
      <c r="A944" s="162" t="s">
        <v>736</v>
      </c>
      <c r="B944" s="220" t="s">
        <v>360</v>
      </c>
      <c r="C944" s="219" t="s">
        <v>223</v>
      </c>
      <c r="D944" s="219" t="s">
        <v>737</v>
      </c>
      <c r="E944" s="220" t="s">
        <v>226</v>
      </c>
      <c r="F944" s="296">
        <f t="shared" si="230"/>
        <v>25313.9</v>
      </c>
      <c r="G944" s="296">
        <f t="shared" si="230"/>
        <v>25313.9</v>
      </c>
    </row>
    <row r="945" ht="12" spans="1:7">
      <c r="A945" s="162" t="s">
        <v>331</v>
      </c>
      <c r="B945" s="220" t="s">
        <v>360</v>
      </c>
      <c r="C945" s="219" t="s">
        <v>223</v>
      </c>
      <c r="D945" s="219" t="s">
        <v>737</v>
      </c>
      <c r="E945" s="220" t="s">
        <v>344</v>
      </c>
      <c r="F945" s="296">
        <f t="shared" si="230"/>
        <v>25313.9</v>
      </c>
      <c r="G945" s="296">
        <f t="shared" si="230"/>
        <v>25313.9</v>
      </c>
    </row>
    <row r="946" ht="12" spans="1:7">
      <c r="A946" s="162" t="s">
        <v>738</v>
      </c>
      <c r="B946" s="220" t="s">
        <v>360</v>
      </c>
      <c r="C946" s="219" t="s">
        <v>223</v>
      </c>
      <c r="D946" s="219" t="s">
        <v>737</v>
      </c>
      <c r="E946" s="220" t="s">
        <v>739</v>
      </c>
      <c r="F946" s="296">
        <f t="shared" si="230"/>
        <v>25313.9</v>
      </c>
      <c r="G946" s="296">
        <f t="shared" si="230"/>
        <v>25313.9</v>
      </c>
    </row>
    <row r="947" ht="12" spans="1:7">
      <c r="A947" s="228" t="s">
        <v>740</v>
      </c>
      <c r="B947" s="220" t="s">
        <v>360</v>
      </c>
      <c r="C947" s="219" t="s">
        <v>223</v>
      </c>
      <c r="D947" s="219" t="s">
        <v>737</v>
      </c>
      <c r="E947" s="220" t="s">
        <v>741</v>
      </c>
      <c r="F947" s="296">
        <f>'Пр9 ведм 25-26'!G562</f>
        <v>25313.9</v>
      </c>
      <c r="G947" s="296">
        <f>'Пр9 ведм 25-26'!H562</f>
        <v>25313.9</v>
      </c>
    </row>
    <row r="948" ht="12" spans="1:7">
      <c r="A948" s="207" t="s">
        <v>742</v>
      </c>
      <c r="B948" s="231" t="s">
        <v>360</v>
      </c>
      <c r="C948" s="214" t="s">
        <v>228</v>
      </c>
      <c r="D948" s="214"/>
      <c r="E948" s="231"/>
      <c r="F948" s="290">
        <f t="shared" ref="F948:G950" si="231">F949</f>
        <v>1382.8798</v>
      </c>
      <c r="G948" s="290">
        <f t="shared" si="231"/>
        <v>1382.8798</v>
      </c>
    </row>
    <row r="949" ht="12" spans="1:7">
      <c r="A949" s="162" t="s">
        <v>331</v>
      </c>
      <c r="B949" s="220" t="s">
        <v>360</v>
      </c>
      <c r="C949" s="219" t="s">
        <v>228</v>
      </c>
      <c r="D949" s="219" t="s">
        <v>735</v>
      </c>
      <c r="E949" s="220" t="s">
        <v>344</v>
      </c>
      <c r="F949" s="296">
        <f t="shared" si="231"/>
        <v>1382.8798</v>
      </c>
      <c r="G949" s="296">
        <f t="shared" si="231"/>
        <v>1382.8798</v>
      </c>
    </row>
    <row r="950" ht="12" spans="1:7">
      <c r="A950" s="162" t="s">
        <v>738</v>
      </c>
      <c r="B950" s="220" t="s">
        <v>360</v>
      </c>
      <c r="C950" s="219" t="s">
        <v>228</v>
      </c>
      <c r="D950" s="219" t="s">
        <v>743</v>
      </c>
      <c r="E950" s="220" t="s">
        <v>739</v>
      </c>
      <c r="F950" s="296">
        <f t="shared" si="231"/>
        <v>1382.8798</v>
      </c>
      <c r="G950" s="296">
        <f t="shared" si="231"/>
        <v>1382.8798</v>
      </c>
    </row>
    <row r="951" ht="12" spans="1:7">
      <c r="A951" s="228" t="s">
        <v>742</v>
      </c>
      <c r="B951" s="220" t="s">
        <v>360</v>
      </c>
      <c r="C951" s="219" t="s">
        <v>228</v>
      </c>
      <c r="D951" s="219" t="s">
        <v>743</v>
      </c>
      <c r="E951" s="220">
        <v>512</v>
      </c>
      <c r="F951" s="296">
        <f>'Пр9 ведм 25-26'!G566</f>
        <v>1382.8798</v>
      </c>
      <c r="G951" s="296">
        <f>'Пр9 ведм 25-26'!H566</f>
        <v>1382.8798</v>
      </c>
    </row>
    <row r="952" ht="12" spans="1:7">
      <c r="A952" s="207" t="s">
        <v>744</v>
      </c>
      <c r="B952" s="231">
        <v>14</v>
      </c>
      <c r="C952" s="214" t="s">
        <v>248</v>
      </c>
      <c r="D952" s="214"/>
      <c r="E952" s="231"/>
      <c r="F952" s="290">
        <f>F953+F957+F967</f>
        <v>816.4</v>
      </c>
      <c r="G952" s="290">
        <f>G953+G957+G967</f>
        <v>816.4</v>
      </c>
    </row>
    <row r="953" ht="12" spans="1:7">
      <c r="A953" s="162" t="s">
        <v>331</v>
      </c>
      <c r="B953" s="220" t="s">
        <v>360</v>
      </c>
      <c r="C953" s="219" t="s">
        <v>248</v>
      </c>
      <c r="D953" s="219" t="s">
        <v>735</v>
      </c>
      <c r="E953" s="220" t="s">
        <v>226</v>
      </c>
      <c r="F953" s="296">
        <f>F954+F960+F963</f>
        <v>66.497</v>
      </c>
      <c r="G953" s="296">
        <f>G954+G960+G963</f>
        <v>66.497</v>
      </c>
    </row>
    <row r="954" ht="33.75" spans="1:7">
      <c r="A954" s="170" t="s">
        <v>745</v>
      </c>
      <c r="B954" s="220" t="s">
        <v>360</v>
      </c>
      <c r="C954" s="219" t="s">
        <v>248</v>
      </c>
      <c r="D954" s="219" t="s">
        <v>746</v>
      </c>
      <c r="E954" s="220" t="s">
        <v>226</v>
      </c>
      <c r="F954" s="296">
        <f>F955</f>
        <v>0</v>
      </c>
      <c r="G954" s="296">
        <f>G955</f>
        <v>0</v>
      </c>
    </row>
    <row r="955" ht="12" spans="1:7">
      <c r="A955" s="162" t="s">
        <v>331</v>
      </c>
      <c r="B955" s="220" t="s">
        <v>360</v>
      </c>
      <c r="C955" s="219" t="s">
        <v>248</v>
      </c>
      <c r="D955" s="219" t="s">
        <v>746</v>
      </c>
      <c r="E955" s="220">
        <v>500</v>
      </c>
      <c r="F955" s="296">
        <f>F956</f>
        <v>0</v>
      </c>
      <c r="G955" s="296">
        <f>G956</f>
        <v>0</v>
      </c>
    </row>
    <row r="956" ht="12" spans="1:7">
      <c r="A956" s="228" t="s">
        <v>186</v>
      </c>
      <c r="B956" s="220" t="s">
        <v>360</v>
      </c>
      <c r="C956" s="219" t="s">
        <v>248</v>
      </c>
      <c r="D956" s="219" t="s">
        <v>746</v>
      </c>
      <c r="E956" s="220">
        <v>540</v>
      </c>
      <c r="F956" s="296">
        <f>'Пр9 ведм 25-26'!G571</f>
        <v>0</v>
      </c>
      <c r="G956" s="296">
        <f>'Пр9 ведм 25-26'!H571</f>
        <v>0</v>
      </c>
    </row>
    <row r="957" ht="22.5" spans="1:7">
      <c r="A957" s="162" t="s">
        <v>747</v>
      </c>
      <c r="B957" s="220" t="s">
        <v>360</v>
      </c>
      <c r="C957" s="220" t="s">
        <v>248</v>
      </c>
      <c r="D957" s="219" t="s">
        <v>748</v>
      </c>
      <c r="E957" s="220" t="s">
        <v>226</v>
      </c>
      <c r="F957" s="296">
        <f>F958</f>
        <v>0</v>
      </c>
      <c r="G957" s="296">
        <f>G958</f>
        <v>0</v>
      </c>
    </row>
    <row r="958" ht="12" spans="1:7">
      <c r="A958" s="162" t="s">
        <v>331</v>
      </c>
      <c r="B958" s="220" t="s">
        <v>360</v>
      </c>
      <c r="C958" s="220" t="s">
        <v>248</v>
      </c>
      <c r="D958" s="219" t="s">
        <v>748</v>
      </c>
      <c r="E958" s="220" t="s">
        <v>344</v>
      </c>
      <c r="F958" s="296">
        <f>F959</f>
        <v>0</v>
      </c>
      <c r="G958" s="296">
        <f>G959</f>
        <v>0</v>
      </c>
    </row>
    <row r="959" ht="12" spans="1:7">
      <c r="A959" s="228" t="s">
        <v>186</v>
      </c>
      <c r="B959" s="220" t="s">
        <v>360</v>
      </c>
      <c r="C959" s="220" t="s">
        <v>248</v>
      </c>
      <c r="D959" s="219" t="s">
        <v>748</v>
      </c>
      <c r="E959" s="220">
        <v>540</v>
      </c>
      <c r="F959" s="296">
        <f>'Пр9 ведм 25-26'!G574</f>
        <v>0</v>
      </c>
      <c r="G959" s="296">
        <f>'Пр9 ведм 25-26'!H574</f>
        <v>0</v>
      </c>
    </row>
    <row r="960" ht="22.5" spans="1:7">
      <c r="A960" s="170" t="s">
        <v>749</v>
      </c>
      <c r="B960" s="220" t="s">
        <v>360</v>
      </c>
      <c r="C960" s="220" t="s">
        <v>248</v>
      </c>
      <c r="D960" s="219" t="s">
        <v>750</v>
      </c>
      <c r="E960" s="259" t="s">
        <v>226</v>
      </c>
      <c r="F960" s="296">
        <f t="shared" ref="F960:G961" si="232">F961</f>
        <v>0</v>
      </c>
      <c r="G960" s="296">
        <f t="shared" si="232"/>
        <v>0</v>
      </c>
    </row>
    <row r="961" ht="12" spans="1:7">
      <c r="A961" s="162" t="s">
        <v>331</v>
      </c>
      <c r="B961" s="220" t="s">
        <v>360</v>
      </c>
      <c r="C961" s="220" t="s">
        <v>248</v>
      </c>
      <c r="D961" s="219" t="s">
        <v>750</v>
      </c>
      <c r="E961" s="220">
        <v>500</v>
      </c>
      <c r="F961" s="296">
        <f t="shared" si="232"/>
        <v>0</v>
      </c>
      <c r="G961" s="296">
        <f t="shared" si="232"/>
        <v>0</v>
      </c>
    </row>
    <row r="962" ht="12" spans="1:7">
      <c r="A962" s="228" t="s">
        <v>186</v>
      </c>
      <c r="B962" s="220" t="s">
        <v>360</v>
      </c>
      <c r="C962" s="220" t="s">
        <v>248</v>
      </c>
      <c r="D962" s="219" t="s">
        <v>750</v>
      </c>
      <c r="E962" s="259">
        <v>540</v>
      </c>
      <c r="F962" s="296">
        <f>'Пр9 ведм 25-26'!G577</f>
        <v>0</v>
      </c>
      <c r="G962" s="296">
        <f>'Пр9 ведм 25-26'!H577</f>
        <v>0</v>
      </c>
    </row>
    <row r="963" ht="33.75" spans="1:7">
      <c r="A963" s="162" t="s">
        <v>751</v>
      </c>
      <c r="B963" s="220" t="s">
        <v>360</v>
      </c>
      <c r="C963" s="220" t="s">
        <v>248</v>
      </c>
      <c r="D963" s="219" t="s">
        <v>752</v>
      </c>
      <c r="E963" s="220" t="s">
        <v>226</v>
      </c>
      <c r="F963" s="296">
        <f t="shared" ref="F963:G964" si="233">+F964</f>
        <v>66.497</v>
      </c>
      <c r="G963" s="296">
        <f t="shared" si="233"/>
        <v>66.497</v>
      </c>
    </row>
    <row r="964" ht="22.5" spans="1:7">
      <c r="A964" s="170" t="s">
        <v>753</v>
      </c>
      <c r="B964" s="220" t="s">
        <v>360</v>
      </c>
      <c r="C964" s="220" t="s">
        <v>248</v>
      </c>
      <c r="D964" s="219" t="s">
        <v>752</v>
      </c>
      <c r="E964" s="220" t="s">
        <v>226</v>
      </c>
      <c r="F964" s="296">
        <f t="shared" si="233"/>
        <v>66.497</v>
      </c>
      <c r="G964" s="296">
        <f t="shared" si="233"/>
        <v>66.497</v>
      </c>
    </row>
    <row r="965" ht="12" spans="1:7">
      <c r="A965" s="162" t="s">
        <v>331</v>
      </c>
      <c r="B965" s="220" t="s">
        <v>360</v>
      </c>
      <c r="C965" s="220" t="s">
        <v>248</v>
      </c>
      <c r="D965" s="219" t="s">
        <v>752</v>
      </c>
      <c r="E965" s="220" t="s">
        <v>344</v>
      </c>
      <c r="F965" s="296">
        <f t="shared" ref="F965:G965" si="234">F966</f>
        <v>66.497</v>
      </c>
      <c r="G965" s="296">
        <f t="shared" si="234"/>
        <v>66.497</v>
      </c>
    </row>
    <row r="966" ht="12" spans="1:7">
      <c r="A966" s="228" t="s">
        <v>186</v>
      </c>
      <c r="B966" s="220" t="s">
        <v>360</v>
      </c>
      <c r="C966" s="220" t="s">
        <v>248</v>
      </c>
      <c r="D966" s="219" t="s">
        <v>752</v>
      </c>
      <c r="E966" s="220">
        <v>540</v>
      </c>
      <c r="F966" s="296">
        <f>'Пр9 ведм 25-26'!G581</f>
        <v>66.497</v>
      </c>
      <c r="G966" s="296">
        <f>'Пр9 ведм 25-26'!H581</f>
        <v>66.497</v>
      </c>
    </row>
    <row r="967" ht="45" spans="1:7">
      <c r="A967" s="162" t="s">
        <v>754</v>
      </c>
      <c r="B967" s="220" t="s">
        <v>360</v>
      </c>
      <c r="C967" s="220" t="s">
        <v>248</v>
      </c>
      <c r="D967" s="219" t="s">
        <v>748</v>
      </c>
      <c r="E967" s="220" t="s">
        <v>226</v>
      </c>
      <c r="F967" s="296">
        <f>F968</f>
        <v>749.903</v>
      </c>
      <c r="G967" s="296">
        <f>G968</f>
        <v>749.903</v>
      </c>
    </row>
    <row r="968" ht="12" spans="1:7">
      <c r="A968" s="162" t="s">
        <v>331</v>
      </c>
      <c r="B968" s="220" t="s">
        <v>360</v>
      </c>
      <c r="C968" s="220" t="s">
        <v>248</v>
      </c>
      <c r="D968" s="219" t="s">
        <v>748</v>
      </c>
      <c r="E968" s="220" t="s">
        <v>344</v>
      </c>
      <c r="F968" s="296">
        <f t="shared" ref="F968:G968" si="235">F969</f>
        <v>749.903</v>
      </c>
      <c r="G968" s="296">
        <f t="shared" si="235"/>
        <v>749.903</v>
      </c>
    </row>
    <row r="969" ht="12" spans="1:7">
      <c r="A969" s="228" t="s">
        <v>186</v>
      </c>
      <c r="B969" s="220" t="s">
        <v>360</v>
      </c>
      <c r="C969" s="220" t="s">
        <v>248</v>
      </c>
      <c r="D969" s="219" t="s">
        <v>748</v>
      </c>
      <c r="E969" s="220">
        <v>540</v>
      </c>
      <c r="F969" s="296">
        <f>'Пр9 ведм 25-26'!G584</f>
        <v>749.903</v>
      </c>
      <c r="G969" s="296">
        <f>'Пр9 ведм 25-26'!H584</f>
        <v>749.903</v>
      </c>
    </row>
    <row r="970" spans="1:7">
      <c r="A970" s="50" t="s">
        <v>812</v>
      </c>
      <c r="B970" s="50"/>
      <c r="C970" s="50"/>
      <c r="D970" s="50"/>
      <c r="E970" s="50"/>
      <c r="F970" s="310">
        <v>3166.95</v>
      </c>
      <c r="G970" s="310">
        <v>7274.5</v>
      </c>
    </row>
  </sheetData>
  <autoFilter xmlns:etc="http://www.wps.cn/officeDocument/2017/etCustomData" ref="A11:E970" etc:filterBottomFollowUsedRange="0">
    <extLst/>
  </autoFilter>
  <mergeCells count="2">
    <mergeCell ref="A9:F9"/>
    <mergeCell ref="A970:E970"/>
  </mergeCells>
  <pageMargins left="0.708661417322835" right="0.708661417322835" top="0.748031496062992" bottom="0.748031496062992" header="0.31496062992126" footer="0.31496062992126"/>
  <pageSetup paperSize="9" scale="5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1012"/>
  <sheetViews>
    <sheetView view="pageBreakPreview" zoomScale="82" zoomScaleNormal="82" topLeftCell="B1" workbookViewId="0">
      <selection activeCell="K12" sqref="K12"/>
    </sheetView>
  </sheetViews>
  <sheetFormatPr defaultColWidth="9" defaultRowHeight="12.75"/>
  <cols>
    <col min="1" max="1" width="74.5714285714286" style="194" customWidth="1"/>
    <col min="2" max="2" width="8.71428571428571" style="195" customWidth="1"/>
    <col min="3" max="3" width="7.42857142857143" style="190" customWidth="1"/>
    <col min="4" max="4" width="7.71428571428571" style="195" customWidth="1"/>
    <col min="5" max="5" width="12.5714285714286" style="195" customWidth="1"/>
    <col min="6" max="6" width="7.57142857142857" style="190" customWidth="1"/>
    <col min="7" max="7" width="14.4285714285714" style="196" customWidth="1"/>
    <col min="8" max="8" width="14.7142857142857" style="196" customWidth="1"/>
    <col min="9" max="9" width="13.7142857142857" style="197" customWidth="1"/>
    <col min="10" max="10" width="13.4285714285714" style="197" customWidth="1"/>
    <col min="11" max="11" width="12.1428571428571" style="197" customWidth="1"/>
    <col min="12" max="12" width="13.4285714285714" style="197" customWidth="1"/>
    <col min="13" max="214" width="9.14285714285714" style="197"/>
    <col min="215" max="215" width="57.1428571428571" style="197" customWidth="1"/>
    <col min="216" max="216" width="4.71428571428571" style="197" customWidth="1"/>
    <col min="217" max="217" width="5.28571428571429" style="197" customWidth="1"/>
    <col min="218" max="218" width="3.71428571428571" style="197" customWidth="1"/>
    <col min="219" max="219" width="13.5714285714286" style="197" customWidth="1"/>
    <col min="220" max="220" width="7.42857142857143" style="197" customWidth="1"/>
    <col min="221" max="221" width="10.2857142857143" style="197" customWidth="1"/>
    <col min="222" max="222" width="8.28571428571429" style="197" customWidth="1"/>
    <col min="223" max="223" width="9.42857142857143" style="197" customWidth="1"/>
    <col min="224" max="470" width="9.14285714285714" style="197"/>
    <col min="471" max="471" width="57.1428571428571" style="197" customWidth="1"/>
    <col min="472" max="472" width="4.71428571428571" style="197" customWidth="1"/>
    <col min="473" max="473" width="5.28571428571429" style="197" customWidth="1"/>
    <col min="474" max="474" width="3.71428571428571" style="197" customWidth="1"/>
    <col min="475" max="475" width="13.5714285714286" style="197" customWidth="1"/>
    <col min="476" max="476" width="7.42857142857143" style="197" customWidth="1"/>
    <col min="477" max="477" width="10.2857142857143" style="197" customWidth="1"/>
    <col min="478" max="478" width="8.28571428571429" style="197" customWidth="1"/>
    <col min="479" max="479" width="9.42857142857143" style="197" customWidth="1"/>
    <col min="480" max="726" width="9.14285714285714" style="197"/>
    <col min="727" max="727" width="57.1428571428571" style="197" customWidth="1"/>
    <col min="728" max="728" width="4.71428571428571" style="197" customWidth="1"/>
    <col min="729" max="729" width="5.28571428571429" style="197" customWidth="1"/>
    <col min="730" max="730" width="3.71428571428571" style="197" customWidth="1"/>
    <col min="731" max="731" width="13.5714285714286" style="197" customWidth="1"/>
    <col min="732" max="732" width="7.42857142857143" style="197" customWidth="1"/>
    <col min="733" max="733" width="10.2857142857143" style="197" customWidth="1"/>
    <col min="734" max="734" width="8.28571428571429" style="197" customWidth="1"/>
    <col min="735" max="735" width="9.42857142857143" style="197" customWidth="1"/>
    <col min="736" max="982" width="9.14285714285714" style="197"/>
    <col min="983" max="983" width="57.1428571428571" style="197" customWidth="1"/>
    <col min="984" max="984" width="4.71428571428571" style="197" customWidth="1"/>
    <col min="985" max="985" width="5.28571428571429" style="197" customWidth="1"/>
    <col min="986" max="986" width="3.71428571428571" style="197" customWidth="1"/>
    <col min="987" max="987" width="13.5714285714286" style="197" customWidth="1"/>
    <col min="988" max="988" width="7.42857142857143" style="197" customWidth="1"/>
    <col min="989" max="989" width="10.2857142857143" style="197" customWidth="1"/>
    <col min="990" max="990" width="8.28571428571429" style="197" customWidth="1"/>
    <col min="991" max="991" width="9.42857142857143" style="197" customWidth="1"/>
    <col min="992" max="1238" width="9.14285714285714" style="197"/>
    <col min="1239" max="1239" width="57.1428571428571" style="197" customWidth="1"/>
    <col min="1240" max="1240" width="4.71428571428571" style="197" customWidth="1"/>
    <col min="1241" max="1241" width="5.28571428571429" style="197" customWidth="1"/>
    <col min="1242" max="1242" width="3.71428571428571" style="197" customWidth="1"/>
    <col min="1243" max="1243" width="13.5714285714286" style="197" customWidth="1"/>
    <col min="1244" max="1244" width="7.42857142857143" style="197" customWidth="1"/>
    <col min="1245" max="1245" width="10.2857142857143" style="197" customWidth="1"/>
    <col min="1246" max="1246" width="8.28571428571429" style="197" customWidth="1"/>
    <col min="1247" max="1247" width="9.42857142857143" style="197" customWidth="1"/>
    <col min="1248" max="1494" width="9.14285714285714" style="197"/>
    <col min="1495" max="1495" width="57.1428571428571" style="197" customWidth="1"/>
    <col min="1496" max="1496" width="4.71428571428571" style="197" customWidth="1"/>
    <col min="1497" max="1497" width="5.28571428571429" style="197" customWidth="1"/>
    <col min="1498" max="1498" width="3.71428571428571" style="197" customWidth="1"/>
    <col min="1499" max="1499" width="13.5714285714286" style="197" customWidth="1"/>
    <col min="1500" max="1500" width="7.42857142857143" style="197" customWidth="1"/>
    <col min="1501" max="1501" width="10.2857142857143" style="197" customWidth="1"/>
    <col min="1502" max="1502" width="8.28571428571429" style="197" customWidth="1"/>
    <col min="1503" max="1503" width="9.42857142857143" style="197" customWidth="1"/>
    <col min="1504" max="1750" width="9.14285714285714" style="197"/>
    <col min="1751" max="1751" width="57.1428571428571" style="197" customWidth="1"/>
    <col min="1752" max="1752" width="4.71428571428571" style="197" customWidth="1"/>
    <col min="1753" max="1753" width="5.28571428571429" style="197" customWidth="1"/>
    <col min="1754" max="1754" width="3.71428571428571" style="197" customWidth="1"/>
    <col min="1755" max="1755" width="13.5714285714286" style="197" customWidth="1"/>
    <col min="1756" max="1756" width="7.42857142857143" style="197" customWidth="1"/>
    <col min="1757" max="1757" width="10.2857142857143" style="197" customWidth="1"/>
    <col min="1758" max="1758" width="8.28571428571429" style="197" customWidth="1"/>
    <col min="1759" max="1759" width="9.42857142857143" style="197" customWidth="1"/>
    <col min="1760" max="2006" width="9.14285714285714" style="197"/>
    <col min="2007" max="2007" width="57.1428571428571" style="197" customWidth="1"/>
    <col min="2008" max="2008" width="4.71428571428571" style="197" customWidth="1"/>
    <col min="2009" max="2009" width="5.28571428571429" style="197" customWidth="1"/>
    <col min="2010" max="2010" width="3.71428571428571" style="197" customWidth="1"/>
    <col min="2011" max="2011" width="13.5714285714286" style="197" customWidth="1"/>
    <col min="2012" max="2012" width="7.42857142857143" style="197" customWidth="1"/>
    <col min="2013" max="2013" width="10.2857142857143" style="197" customWidth="1"/>
    <col min="2014" max="2014" width="8.28571428571429" style="197" customWidth="1"/>
    <col min="2015" max="2015" width="9.42857142857143" style="197" customWidth="1"/>
    <col min="2016" max="2262" width="9.14285714285714" style="197"/>
    <col min="2263" max="2263" width="57.1428571428571" style="197" customWidth="1"/>
    <col min="2264" max="2264" width="4.71428571428571" style="197" customWidth="1"/>
    <col min="2265" max="2265" width="5.28571428571429" style="197" customWidth="1"/>
    <col min="2266" max="2266" width="3.71428571428571" style="197" customWidth="1"/>
    <col min="2267" max="2267" width="13.5714285714286" style="197" customWidth="1"/>
    <col min="2268" max="2268" width="7.42857142857143" style="197" customWidth="1"/>
    <col min="2269" max="2269" width="10.2857142857143" style="197" customWidth="1"/>
    <col min="2270" max="2270" width="8.28571428571429" style="197" customWidth="1"/>
    <col min="2271" max="2271" width="9.42857142857143" style="197" customWidth="1"/>
    <col min="2272" max="2518" width="9.14285714285714" style="197"/>
    <col min="2519" max="2519" width="57.1428571428571" style="197" customWidth="1"/>
    <col min="2520" max="2520" width="4.71428571428571" style="197" customWidth="1"/>
    <col min="2521" max="2521" width="5.28571428571429" style="197" customWidth="1"/>
    <col min="2522" max="2522" width="3.71428571428571" style="197" customWidth="1"/>
    <col min="2523" max="2523" width="13.5714285714286" style="197" customWidth="1"/>
    <col min="2524" max="2524" width="7.42857142857143" style="197" customWidth="1"/>
    <col min="2525" max="2525" width="10.2857142857143" style="197" customWidth="1"/>
    <col min="2526" max="2526" width="8.28571428571429" style="197" customWidth="1"/>
    <col min="2527" max="2527" width="9.42857142857143" style="197" customWidth="1"/>
    <col min="2528" max="2774" width="9.14285714285714" style="197"/>
    <col min="2775" max="2775" width="57.1428571428571" style="197" customWidth="1"/>
    <col min="2776" max="2776" width="4.71428571428571" style="197" customWidth="1"/>
    <col min="2777" max="2777" width="5.28571428571429" style="197" customWidth="1"/>
    <col min="2778" max="2778" width="3.71428571428571" style="197" customWidth="1"/>
    <col min="2779" max="2779" width="13.5714285714286" style="197" customWidth="1"/>
    <col min="2780" max="2780" width="7.42857142857143" style="197" customWidth="1"/>
    <col min="2781" max="2781" width="10.2857142857143" style="197" customWidth="1"/>
    <col min="2782" max="2782" width="8.28571428571429" style="197" customWidth="1"/>
    <col min="2783" max="2783" width="9.42857142857143" style="197" customWidth="1"/>
    <col min="2784" max="3030" width="9.14285714285714" style="197"/>
    <col min="3031" max="3031" width="57.1428571428571" style="197" customWidth="1"/>
    <col min="3032" max="3032" width="4.71428571428571" style="197" customWidth="1"/>
    <col min="3033" max="3033" width="5.28571428571429" style="197" customWidth="1"/>
    <col min="3034" max="3034" width="3.71428571428571" style="197" customWidth="1"/>
    <col min="3035" max="3035" width="13.5714285714286" style="197" customWidth="1"/>
    <col min="3036" max="3036" width="7.42857142857143" style="197" customWidth="1"/>
    <col min="3037" max="3037" width="10.2857142857143" style="197" customWidth="1"/>
    <col min="3038" max="3038" width="8.28571428571429" style="197" customWidth="1"/>
    <col min="3039" max="3039" width="9.42857142857143" style="197" customWidth="1"/>
    <col min="3040" max="3286" width="9.14285714285714" style="197"/>
    <col min="3287" max="3287" width="57.1428571428571" style="197" customWidth="1"/>
    <col min="3288" max="3288" width="4.71428571428571" style="197" customWidth="1"/>
    <col min="3289" max="3289" width="5.28571428571429" style="197" customWidth="1"/>
    <col min="3290" max="3290" width="3.71428571428571" style="197" customWidth="1"/>
    <col min="3291" max="3291" width="13.5714285714286" style="197" customWidth="1"/>
    <col min="3292" max="3292" width="7.42857142857143" style="197" customWidth="1"/>
    <col min="3293" max="3293" width="10.2857142857143" style="197" customWidth="1"/>
    <col min="3294" max="3294" width="8.28571428571429" style="197" customWidth="1"/>
    <col min="3295" max="3295" width="9.42857142857143" style="197" customWidth="1"/>
    <col min="3296" max="3542" width="9.14285714285714" style="197"/>
    <col min="3543" max="3543" width="57.1428571428571" style="197" customWidth="1"/>
    <col min="3544" max="3544" width="4.71428571428571" style="197" customWidth="1"/>
    <col min="3545" max="3545" width="5.28571428571429" style="197" customWidth="1"/>
    <col min="3546" max="3546" width="3.71428571428571" style="197" customWidth="1"/>
    <col min="3547" max="3547" width="13.5714285714286" style="197" customWidth="1"/>
    <col min="3548" max="3548" width="7.42857142857143" style="197" customWidth="1"/>
    <col min="3549" max="3549" width="10.2857142857143" style="197" customWidth="1"/>
    <col min="3550" max="3550" width="8.28571428571429" style="197" customWidth="1"/>
    <col min="3551" max="3551" width="9.42857142857143" style="197" customWidth="1"/>
    <col min="3552" max="3798" width="9.14285714285714" style="197"/>
    <col min="3799" max="3799" width="57.1428571428571" style="197" customWidth="1"/>
    <col min="3800" max="3800" width="4.71428571428571" style="197" customWidth="1"/>
    <col min="3801" max="3801" width="5.28571428571429" style="197" customWidth="1"/>
    <col min="3802" max="3802" width="3.71428571428571" style="197" customWidth="1"/>
    <col min="3803" max="3803" width="13.5714285714286" style="197" customWidth="1"/>
    <col min="3804" max="3804" width="7.42857142857143" style="197" customWidth="1"/>
    <col min="3805" max="3805" width="10.2857142857143" style="197" customWidth="1"/>
    <col min="3806" max="3806" width="8.28571428571429" style="197" customWidth="1"/>
    <col min="3807" max="3807" width="9.42857142857143" style="197" customWidth="1"/>
    <col min="3808" max="4054" width="9.14285714285714" style="197"/>
    <col min="4055" max="4055" width="57.1428571428571" style="197" customWidth="1"/>
    <col min="4056" max="4056" width="4.71428571428571" style="197" customWidth="1"/>
    <col min="4057" max="4057" width="5.28571428571429" style="197" customWidth="1"/>
    <col min="4058" max="4058" width="3.71428571428571" style="197" customWidth="1"/>
    <col min="4059" max="4059" width="13.5714285714286" style="197" customWidth="1"/>
    <col min="4060" max="4060" width="7.42857142857143" style="197" customWidth="1"/>
    <col min="4061" max="4061" width="10.2857142857143" style="197" customWidth="1"/>
    <col min="4062" max="4062" width="8.28571428571429" style="197" customWidth="1"/>
    <col min="4063" max="4063" width="9.42857142857143" style="197" customWidth="1"/>
    <col min="4064" max="4310" width="9.14285714285714" style="197"/>
    <col min="4311" max="4311" width="57.1428571428571" style="197" customWidth="1"/>
    <col min="4312" max="4312" width="4.71428571428571" style="197" customWidth="1"/>
    <col min="4313" max="4313" width="5.28571428571429" style="197" customWidth="1"/>
    <col min="4314" max="4314" width="3.71428571428571" style="197" customWidth="1"/>
    <col min="4315" max="4315" width="13.5714285714286" style="197" customWidth="1"/>
    <col min="4316" max="4316" width="7.42857142857143" style="197" customWidth="1"/>
    <col min="4317" max="4317" width="10.2857142857143" style="197" customWidth="1"/>
    <col min="4318" max="4318" width="8.28571428571429" style="197" customWidth="1"/>
    <col min="4319" max="4319" width="9.42857142857143" style="197" customWidth="1"/>
    <col min="4320" max="4566" width="9.14285714285714" style="197"/>
    <col min="4567" max="4567" width="57.1428571428571" style="197" customWidth="1"/>
    <col min="4568" max="4568" width="4.71428571428571" style="197" customWidth="1"/>
    <col min="4569" max="4569" width="5.28571428571429" style="197" customWidth="1"/>
    <col min="4570" max="4570" width="3.71428571428571" style="197" customWidth="1"/>
    <col min="4571" max="4571" width="13.5714285714286" style="197" customWidth="1"/>
    <col min="4572" max="4572" width="7.42857142857143" style="197" customWidth="1"/>
    <col min="4573" max="4573" width="10.2857142857143" style="197" customWidth="1"/>
    <col min="4574" max="4574" width="8.28571428571429" style="197" customWidth="1"/>
    <col min="4575" max="4575" width="9.42857142857143" style="197" customWidth="1"/>
    <col min="4576" max="4822" width="9.14285714285714" style="197"/>
    <col min="4823" max="4823" width="57.1428571428571" style="197" customWidth="1"/>
    <col min="4824" max="4824" width="4.71428571428571" style="197" customWidth="1"/>
    <col min="4825" max="4825" width="5.28571428571429" style="197" customWidth="1"/>
    <col min="4826" max="4826" width="3.71428571428571" style="197" customWidth="1"/>
    <col min="4827" max="4827" width="13.5714285714286" style="197" customWidth="1"/>
    <col min="4828" max="4828" width="7.42857142857143" style="197" customWidth="1"/>
    <col min="4829" max="4829" width="10.2857142857143" style="197" customWidth="1"/>
    <col min="4830" max="4830" width="8.28571428571429" style="197" customWidth="1"/>
    <col min="4831" max="4831" width="9.42857142857143" style="197" customWidth="1"/>
    <col min="4832" max="5078" width="9.14285714285714" style="197"/>
    <col min="5079" max="5079" width="57.1428571428571" style="197" customWidth="1"/>
    <col min="5080" max="5080" width="4.71428571428571" style="197" customWidth="1"/>
    <col min="5081" max="5081" width="5.28571428571429" style="197" customWidth="1"/>
    <col min="5082" max="5082" width="3.71428571428571" style="197" customWidth="1"/>
    <col min="5083" max="5083" width="13.5714285714286" style="197" customWidth="1"/>
    <col min="5084" max="5084" width="7.42857142857143" style="197" customWidth="1"/>
    <col min="5085" max="5085" width="10.2857142857143" style="197" customWidth="1"/>
    <col min="5086" max="5086" width="8.28571428571429" style="197" customWidth="1"/>
    <col min="5087" max="5087" width="9.42857142857143" style="197" customWidth="1"/>
    <col min="5088" max="5334" width="9.14285714285714" style="197"/>
    <col min="5335" max="5335" width="57.1428571428571" style="197" customWidth="1"/>
    <col min="5336" max="5336" width="4.71428571428571" style="197" customWidth="1"/>
    <col min="5337" max="5337" width="5.28571428571429" style="197" customWidth="1"/>
    <col min="5338" max="5338" width="3.71428571428571" style="197" customWidth="1"/>
    <col min="5339" max="5339" width="13.5714285714286" style="197" customWidth="1"/>
    <col min="5340" max="5340" width="7.42857142857143" style="197" customWidth="1"/>
    <col min="5341" max="5341" width="10.2857142857143" style="197" customWidth="1"/>
    <col min="5342" max="5342" width="8.28571428571429" style="197" customWidth="1"/>
    <col min="5343" max="5343" width="9.42857142857143" style="197" customWidth="1"/>
    <col min="5344" max="5590" width="9.14285714285714" style="197"/>
    <col min="5591" max="5591" width="57.1428571428571" style="197" customWidth="1"/>
    <col min="5592" max="5592" width="4.71428571428571" style="197" customWidth="1"/>
    <col min="5593" max="5593" width="5.28571428571429" style="197" customWidth="1"/>
    <col min="5594" max="5594" width="3.71428571428571" style="197" customWidth="1"/>
    <col min="5595" max="5595" width="13.5714285714286" style="197" customWidth="1"/>
    <col min="5596" max="5596" width="7.42857142857143" style="197" customWidth="1"/>
    <col min="5597" max="5597" width="10.2857142857143" style="197" customWidth="1"/>
    <col min="5598" max="5598" width="8.28571428571429" style="197" customWidth="1"/>
    <col min="5599" max="5599" width="9.42857142857143" style="197" customWidth="1"/>
    <col min="5600" max="5846" width="9.14285714285714" style="197"/>
    <col min="5847" max="5847" width="57.1428571428571" style="197" customWidth="1"/>
    <col min="5848" max="5848" width="4.71428571428571" style="197" customWidth="1"/>
    <col min="5849" max="5849" width="5.28571428571429" style="197" customWidth="1"/>
    <col min="5850" max="5850" width="3.71428571428571" style="197" customWidth="1"/>
    <col min="5851" max="5851" width="13.5714285714286" style="197" customWidth="1"/>
    <col min="5852" max="5852" width="7.42857142857143" style="197" customWidth="1"/>
    <col min="5853" max="5853" width="10.2857142857143" style="197" customWidth="1"/>
    <col min="5854" max="5854" width="8.28571428571429" style="197" customWidth="1"/>
    <col min="5855" max="5855" width="9.42857142857143" style="197" customWidth="1"/>
    <col min="5856" max="6102" width="9.14285714285714" style="197"/>
    <col min="6103" max="6103" width="57.1428571428571" style="197" customWidth="1"/>
    <col min="6104" max="6104" width="4.71428571428571" style="197" customWidth="1"/>
    <col min="6105" max="6105" width="5.28571428571429" style="197" customWidth="1"/>
    <col min="6106" max="6106" width="3.71428571428571" style="197" customWidth="1"/>
    <col min="6107" max="6107" width="13.5714285714286" style="197" customWidth="1"/>
    <col min="6108" max="6108" width="7.42857142857143" style="197" customWidth="1"/>
    <col min="6109" max="6109" width="10.2857142857143" style="197" customWidth="1"/>
    <col min="6110" max="6110" width="8.28571428571429" style="197" customWidth="1"/>
    <col min="6111" max="6111" width="9.42857142857143" style="197" customWidth="1"/>
    <col min="6112" max="6358" width="9.14285714285714" style="197"/>
    <col min="6359" max="6359" width="57.1428571428571" style="197" customWidth="1"/>
    <col min="6360" max="6360" width="4.71428571428571" style="197" customWidth="1"/>
    <col min="6361" max="6361" width="5.28571428571429" style="197" customWidth="1"/>
    <col min="6362" max="6362" width="3.71428571428571" style="197" customWidth="1"/>
    <col min="6363" max="6363" width="13.5714285714286" style="197" customWidth="1"/>
    <col min="6364" max="6364" width="7.42857142857143" style="197" customWidth="1"/>
    <col min="6365" max="6365" width="10.2857142857143" style="197" customWidth="1"/>
    <col min="6366" max="6366" width="8.28571428571429" style="197" customWidth="1"/>
    <col min="6367" max="6367" width="9.42857142857143" style="197" customWidth="1"/>
    <col min="6368" max="6614" width="9.14285714285714" style="197"/>
    <col min="6615" max="6615" width="57.1428571428571" style="197" customWidth="1"/>
    <col min="6616" max="6616" width="4.71428571428571" style="197" customWidth="1"/>
    <col min="6617" max="6617" width="5.28571428571429" style="197" customWidth="1"/>
    <col min="6618" max="6618" width="3.71428571428571" style="197" customWidth="1"/>
    <col min="6619" max="6619" width="13.5714285714286" style="197" customWidth="1"/>
    <col min="6620" max="6620" width="7.42857142857143" style="197" customWidth="1"/>
    <col min="6621" max="6621" width="10.2857142857143" style="197" customWidth="1"/>
    <col min="6622" max="6622" width="8.28571428571429" style="197" customWidth="1"/>
    <col min="6623" max="6623" width="9.42857142857143" style="197" customWidth="1"/>
    <col min="6624" max="6870" width="9.14285714285714" style="197"/>
    <col min="6871" max="6871" width="57.1428571428571" style="197" customWidth="1"/>
    <col min="6872" max="6872" width="4.71428571428571" style="197" customWidth="1"/>
    <col min="6873" max="6873" width="5.28571428571429" style="197" customWidth="1"/>
    <col min="6874" max="6874" width="3.71428571428571" style="197" customWidth="1"/>
    <col min="6875" max="6875" width="13.5714285714286" style="197" customWidth="1"/>
    <col min="6876" max="6876" width="7.42857142857143" style="197" customWidth="1"/>
    <col min="6877" max="6877" width="10.2857142857143" style="197" customWidth="1"/>
    <col min="6878" max="6878" width="8.28571428571429" style="197" customWidth="1"/>
    <col min="6879" max="6879" width="9.42857142857143" style="197" customWidth="1"/>
    <col min="6880" max="7126" width="9.14285714285714" style="197"/>
    <col min="7127" max="7127" width="57.1428571428571" style="197" customWidth="1"/>
    <col min="7128" max="7128" width="4.71428571428571" style="197" customWidth="1"/>
    <col min="7129" max="7129" width="5.28571428571429" style="197" customWidth="1"/>
    <col min="7130" max="7130" width="3.71428571428571" style="197" customWidth="1"/>
    <col min="7131" max="7131" width="13.5714285714286" style="197" customWidth="1"/>
    <col min="7132" max="7132" width="7.42857142857143" style="197" customWidth="1"/>
    <col min="7133" max="7133" width="10.2857142857143" style="197" customWidth="1"/>
    <col min="7134" max="7134" width="8.28571428571429" style="197" customWidth="1"/>
    <col min="7135" max="7135" width="9.42857142857143" style="197" customWidth="1"/>
    <col min="7136" max="7382" width="9.14285714285714" style="197"/>
    <col min="7383" max="7383" width="57.1428571428571" style="197" customWidth="1"/>
    <col min="7384" max="7384" width="4.71428571428571" style="197" customWidth="1"/>
    <col min="7385" max="7385" width="5.28571428571429" style="197" customWidth="1"/>
    <col min="7386" max="7386" width="3.71428571428571" style="197" customWidth="1"/>
    <col min="7387" max="7387" width="13.5714285714286" style="197" customWidth="1"/>
    <col min="7388" max="7388" width="7.42857142857143" style="197" customWidth="1"/>
    <col min="7389" max="7389" width="10.2857142857143" style="197" customWidth="1"/>
    <col min="7390" max="7390" width="8.28571428571429" style="197" customWidth="1"/>
    <col min="7391" max="7391" width="9.42857142857143" style="197" customWidth="1"/>
    <col min="7392" max="7638" width="9.14285714285714" style="197"/>
    <col min="7639" max="7639" width="57.1428571428571" style="197" customWidth="1"/>
    <col min="7640" max="7640" width="4.71428571428571" style="197" customWidth="1"/>
    <col min="7641" max="7641" width="5.28571428571429" style="197" customWidth="1"/>
    <col min="7642" max="7642" width="3.71428571428571" style="197" customWidth="1"/>
    <col min="7643" max="7643" width="13.5714285714286" style="197" customWidth="1"/>
    <col min="7644" max="7644" width="7.42857142857143" style="197" customWidth="1"/>
    <col min="7645" max="7645" width="10.2857142857143" style="197" customWidth="1"/>
    <col min="7646" max="7646" width="8.28571428571429" style="197" customWidth="1"/>
    <col min="7647" max="7647" width="9.42857142857143" style="197" customWidth="1"/>
    <col min="7648" max="7894" width="9.14285714285714" style="197"/>
    <col min="7895" max="7895" width="57.1428571428571" style="197" customWidth="1"/>
    <col min="7896" max="7896" width="4.71428571428571" style="197" customWidth="1"/>
    <col min="7897" max="7897" width="5.28571428571429" style="197" customWidth="1"/>
    <col min="7898" max="7898" width="3.71428571428571" style="197" customWidth="1"/>
    <col min="7899" max="7899" width="13.5714285714286" style="197" customWidth="1"/>
    <col min="7900" max="7900" width="7.42857142857143" style="197" customWidth="1"/>
    <col min="7901" max="7901" width="10.2857142857143" style="197" customWidth="1"/>
    <col min="7902" max="7902" width="8.28571428571429" style="197" customWidth="1"/>
    <col min="7903" max="7903" width="9.42857142857143" style="197" customWidth="1"/>
    <col min="7904" max="8150" width="9.14285714285714" style="197"/>
    <col min="8151" max="8151" width="57.1428571428571" style="197" customWidth="1"/>
    <col min="8152" max="8152" width="4.71428571428571" style="197" customWidth="1"/>
    <col min="8153" max="8153" width="5.28571428571429" style="197" customWidth="1"/>
    <col min="8154" max="8154" width="3.71428571428571" style="197" customWidth="1"/>
    <col min="8155" max="8155" width="13.5714285714286" style="197" customWidth="1"/>
    <col min="8156" max="8156" width="7.42857142857143" style="197" customWidth="1"/>
    <col min="8157" max="8157" width="10.2857142857143" style="197" customWidth="1"/>
    <col min="8158" max="8158" width="8.28571428571429" style="197" customWidth="1"/>
    <col min="8159" max="8159" width="9.42857142857143" style="197" customWidth="1"/>
    <col min="8160" max="8406" width="9.14285714285714" style="197"/>
    <col min="8407" max="8407" width="57.1428571428571" style="197" customWidth="1"/>
    <col min="8408" max="8408" width="4.71428571428571" style="197" customWidth="1"/>
    <col min="8409" max="8409" width="5.28571428571429" style="197" customWidth="1"/>
    <col min="8410" max="8410" width="3.71428571428571" style="197" customWidth="1"/>
    <col min="8411" max="8411" width="13.5714285714286" style="197" customWidth="1"/>
    <col min="8412" max="8412" width="7.42857142857143" style="197" customWidth="1"/>
    <col min="8413" max="8413" width="10.2857142857143" style="197" customWidth="1"/>
    <col min="8414" max="8414" width="8.28571428571429" style="197" customWidth="1"/>
    <col min="8415" max="8415" width="9.42857142857143" style="197" customWidth="1"/>
    <col min="8416" max="8662" width="9.14285714285714" style="197"/>
    <col min="8663" max="8663" width="57.1428571428571" style="197" customWidth="1"/>
    <col min="8664" max="8664" width="4.71428571428571" style="197" customWidth="1"/>
    <col min="8665" max="8665" width="5.28571428571429" style="197" customWidth="1"/>
    <col min="8666" max="8666" width="3.71428571428571" style="197" customWidth="1"/>
    <col min="8667" max="8667" width="13.5714285714286" style="197" customWidth="1"/>
    <col min="8668" max="8668" width="7.42857142857143" style="197" customWidth="1"/>
    <col min="8669" max="8669" width="10.2857142857143" style="197" customWidth="1"/>
    <col min="8670" max="8670" width="8.28571428571429" style="197" customWidth="1"/>
    <col min="8671" max="8671" width="9.42857142857143" style="197" customWidth="1"/>
    <col min="8672" max="8918" width="9.14285714285714" style="197"/>
    <col min="8919" max="8919" width="57.1428571428571" style="197" customWidth="1"/>
    <col min="8920" max="8920" width="4.71428571428571" style="197" customWidth="1"/>
    <col min="8921" max="8921" width="5.28571428571429" style="197" customWidth="1"/>
    <col min="8922" max="8922" width="3.71428571428571" style="197" customWidth="1"/>
    <col min="8923" max="8923" width="13.5714285714286" style="197" customWidth="1"/>
    <col min="8924" max="8924" width="7.42857142857143" style="197" customWidth="1"/>
    <col min="8925" max="8925" width="10.2857142857143" style="197" customWidth="1"/>
    <col min="8926" max="8926" width="8.28571428571429" style="197" customWidth="1"/>
    <col min="8927" max="8927" width="9.42857142857143" style="197" customWidth="1"/>
    <col min="8928" max="9174" width="9.14285714285714" style="197"/>
    <col min="9175" max="9175" width="57.1428571428571" style="197" customWidth="1"/>
    <col min="9176" max="9176" width="4.71428571428571" style="197" customWidth="1"/>
    <col min="9177" max="9177" width="5.28571428571429" style="197" customWidth="1"/>
    <col min="9178" max="9178" width="3.71428571428571" style="197" customWidth="1"/>
    <col min="9179" max="9179" width="13.5714285714286" style="197" customWidth="1"/>
    <col min="9180" max="9180" width="7.42857142857143" style="197" customWidth="1"/>
    <col min="9181" max="9181" width="10.2857142857143" style="197" customWidth="1"/>
    <col min="9182" max="9182" width="8.28571428571429" style="197" customWidth="1"/>
    <col min="9183" max="9183" width="9.42857142857143" style="197" customWidth="1"/>
    <col min="9184" max="9430" width="9.14285714285714" style="197"/>
    <col min="9431" max="9431" width="57.1428571428571" style="197" customWidth="1"/>
    <col min="9432" max="9432" width="4.71428571428571" style="197" customWidth="1"/>
    <col min="9433" max="9433" width="5.28571428571429" style="197" customWidth="1"/>
    <col min="9434" max="9434" width="3.71428571428571" style="197" customWidth="1"/>
    <col min="9435" max="9435" width="13.5714285714286" style="197" customWidth="1"/>
    <col min="9436" max="9436" width="7.42857142857143" style="197" customWidth="1"/>
    <col min="9437" max="9437" width="10.2857142857143" style="197" customWidth="1"/>
    <col min="9438" max="9438" width="8.28571428571429" style="197" customWidth="1"/>
    <col min="9439" max="9439" width="9.42857142857143" style="197" customWidth="1"/>
    <col min="9440" max="9686" width="9.14285714285714" style="197"/>
    <col min="9687" max="9687" width="57.1428571428571" style="197" customWidth="1"/>
    <col min="9688" max="9688" width="4.71428571428571" style="197" customWidth="1"/>
    <col min="9689" max="9689" width="5.28571428571429" style="197" customWidth="1"/>
    <col min="9690" max="9690" width="3.71428571428571" style="197" customWidth="1"/>
    <col min="9691" max="9691" width="13.5714285714286" style="197" customWidth="1"/>
    <col min="9692" max="9692" width="7.42857142857143" style="197" customWidth="1"/>
    <col min="9693" max="9693" width="10.2857142857143" style="197" customWidth="1"/>
    <col min="9694" max="9694" width="8.28571428571429" style="197" customWidth="1"/>
    <col min="9695" max="9695" width="9.42857142857143" style="197" customWidth="1"/>
    <col min="9696" max="9942" width="9.14285714285714" style="197"/>
    <col min="9943" max="9943" width="57.1428571428571" style="197" customWidth="1"/>
    <col min="9944" max="9944" width="4.71428571428571" style="197" customWidth="1"/>
    <col min="9945" max="9945" width="5.28571428571429" style="197" customWidth="1"/>
    <col min="9946" max="9946" width="3.71428571428571" style="197" customWidth="1"/>
    <col min="9947" max="9947" width="13.5714285714286" style="197" customWidth="1"/>
    <col min="9948" max="9948" width="7.42857142857143" style="197" customWidth="1"/>
    <col min="9949" max="9949" width="10.2857142857143" style="197" customWidth="1"/>
    <col min="9950" max="9950" width="8.28571428571429" style="197" customWidth="1"/>
    <col min="9951" max="9951" width="9.42857142857143" style="197" customWidth="1"/>
    <col min="9952" max="10198" width="9.14285714285714" style="197"/>
    <col min="10199" max="10199" width="57.1428571428571" style="197" customWidth="1"/>
    <col min="10200" max="10200" width="4.71428571428571" style="197" customWidth="1"/>
    <col min="10201" max="10201" width="5.28571428571429" style="197" customWidth="1"/>
    <col min="10202" max="10202" width="3.71428571428571" style="197" customWidth="1"/>
    <col min="10203" max="10203" width="13.5714285714286" style="197" customWidth="1"/>
    <col min="10204" max="10204" width="7.42857142857143" style="197" customWidth="1"/>
    <col min="10205" max="10205" width="10.2857142857143" style="197" customWidth="1"/>
    <col min="10206" max="10206" width="8.28571428571429" style="197" customWidth="1"/>
    <col min="10207" max="10207" width="9.42857142857143" style="197" customWidth="1"/>
    <col min="10208" max="10454" width="9.14285714285714" style="197"/>
    <col min="10455" max="10455" width="57.1428571428571" style="197" customWidth="1"/>
    <col min="10456" max="10456" width="4.71428571428571" style="197" customWidth="1"/>
    <col min="10457" max="10457" width="5.28571428571429" style="197" customWidth="1"/>
    <col min="10458" max="10458" width="3.71428571428571" style="197" customWidth="1"/>
    <col min="10459" max="10459" width="13.5714285714286" style="197" customWidth="1"/>
    <col min="10460" max="10460" width="7.42857142857143" style="197" customWidth="1"/>
    <col min="10461" max="10461" width="10.2857142857143" style="197" customWidth="1"/>
    <col min="10462" max="10462" width="8.28571428571429" style="197" customWidth="1"/>
    <col min="10463" max="10463" width="9.42857142857143" style="197" customWidth="1"/>
    <col min="10464" max="10710" width="9.14285714285714" style="197"/>
    <col min="10711" max="10711" width="57.1428571428571" style="197" customWidth="1"/>
    <col min="10712" max="10712" width="4.71428571428571" style="197" customWidth="1"/>
    <col min="10713" max="10713" width="5.28571428571429" style="197" customWidth="1"/>
    <col min="10714" max="10714" width="3.71428571428571" style="197" customWidth="1"/>
    <col min="10715" max="10715" width="13.5714285714286" style="197" customWidth="1"/>
    <col min="10716" max="10716" width="7.42857142857143" style="197" customWidth="1"/>
    <col min="10717" max="10717" width="10.2857142857143" style="197" customWidth="1"/>
    <col min="10718" max="10718" width="8.28571428571429" style="197" customWidth="1"/>
    <col min="10719" max="10719" width="9.42857142857143" style="197" customWidth="1"/>
    <col min="10720" max="10966" width="9.14285714285714" style="197"/>
    <col min="10967" max="10967" width="57.1428571428571" style="197" customWidth="1"/>
    <col min="10968" max="10968" width="4.71428571428571" style="197" customWidth="1"/>
    <col min="10969" max="10969" width="5.28571428571429" style="197" customWidth="1"/>
    <col min="10970" max="10970" width="3.71428571428571" style="197" customWidth="1"/>
    <col min="10971" max="10971" width="13.5714285714286" style="197" customWidth="1"/>
    <col min="10972" max="10972" width="7.42857142857143" style="197" customWidth="1"/>
    <col min="10973" max="10973" width="10.2857142857143" style="197" customWidth="1"/>
    <col min="10974" max="10974" width="8.28571428571429" style="197" customWidth="1"/>
    <col min="10975" max="10975" width="9.42857142857143" style="197" customWidth="1"/>
    <col min="10976" max="11222" width="9.14285714285714" style="197"/>
    <col min="11223" max="11223" width="57.1428571428571" style="197" customWidth="1"/>
    <col min="11224" max="11224" width="4.71428571428571" style="197" customWidth="1"/>
    <col min="11225" max="11225" width="5.28571428571429" style="197" customWidth="1"/>
    <col min="11226" max="11226" width="3.71428571428571" style="197" customWidth="1"/>
    <col min="11227" max="11227" width="13.5714285714286" style="197" customWidth="1"/>
    <col min="11228" max="11228" width="7.42857142857143" style="197" customWidth="1"/>
    <col min="11229" max="11229" width="10.2857142857143" style="197" customWidth="1"/>
    <col min="11230" max="11230" width="8.28571428571429" style="197" customWidth="1"/>
    <col min="11231" max="11231" width="9.42857142857143" style="197" customWidth="1"/>
    <col min="11232" max="11478" width="9.14285714285714" style="197"/>
    <col min="11479" max="11479" width="57.1428571428571" style="197" customWidth="1"/>
    <col min="11480" max="11480" width="4.71428571428571" style="197" customWidth="1"/>
    <col min="11481" max="11481" width="5.28571428571429" style="197" customWidth="1"/>
    <col min="11482" max="11482" width="3.71428571428571" style="197" customWidth="1"/>
    <col min="11483" max="11483" width="13.5714285714286" style="197" customWidth="1"/>
    <col min="11484" max="11484" width="7.42857142857143" style="197" customWidth="1"/>
    <col min="11485" max="11485" width="10.2857142857143" style="197" customWidth="1"/>
    <col min="11486" max="11486" width="8.28571428571429" style="197" customWidth="1"/>
    <col min="11487" max="11487" width="9.42857142857143" style="197" customWidth="1"/>
    <col min="11488" max="11734" width="9.14285714285714" style="197"/>
    <col min="11735" max="11735" width="57.1428571428571" style="197" customWidth="1"/>
    <col min="11736" max="11736" width="4.71428571428571" style="197" customWidth="1"/>
    <col min="11737" max="11737" width="5.28571428571429" style="197" customWidth="1"/>
    <col min="11738" max="11738" width="3.71428571428571" style="197" customWidth="1"/>
    <col min="11739" max="11739" width="13.5714285714286" style="197" customWidth="1"/>
    <col min="11740" max="11740" width="7.42857142857143" style="197" customWidth="1"/>
    <col min="11741" max="11741" width="10.2857142857143" style="197" customWidth="1"/>
    <col min="11742" max="11742" width="8.28571428571429" style="197" customWidth="1"/>
    <col min="11743" max="11743" width="9.42857142857143" style="197" customWidth="1"/>
    <col min="11744" max="11990" width="9.14285714285714" style="197"/>
    <col min="11991" max="11991" width="57.1428571428571" style="197" customWidth="1"/>
    <col min="11992" max="11992" width="4.71428571428571" style="197" customWidth="1"/>
    <col min="11993" max="11993" width="5.28571428571429" style="197" customWidth="1"/>
    <col min="11994" max="11994" width="3.71428571428571" style="197" customWidth="1"/>
    <col min="11995" max="11995" width="13.5714285714286" style="197" customWidth="1"/>
    <col min="11996" max="11996" width="7.42857142857143" style="197" customWidth="1"/>
    <col min="11997" max="11997" width="10.2857142857143" style="197" customWidth="1"/>
    <col min="11998" max="11998" width="8.28571428571429" style="197" customWidth="1"/>
    <col min="11999" max="11999" width="9.42857142857143" style="197" customWidth="1"/>
    <col min="12000" max="12246" width="9.14285714285714" style="197"/>
    <col min="12247" max="12247" width="57.1428571428571" style="197" customWidth="1"/>
    <col min="12248" max="12248" width="4.71428571428571" style="197" customWidth="1"/>
    <col min="12249" max="12249" width="5.28571428571429" style="197" customWidth="1"/>
    <col min="12250" max="12250" width="3.71428571428571" style="197" customWidth="1"/>
    <col min="12251" max="12251" width="13.5714285714286" style="197" customWidth="1"/>
    <col min="12252" max="12252" width="7.42857142857143" style="197" customWidth="1"/>
    <col min="12253" max="12253" width="10.2857142857143" style="197" customWidth="1"/>
    <col min="12254" max="12254" width="8.28571428571429" style="197" customWidth="1"/>
    <col min="12255" max="12255" width="9.42857142857143" style="197" customWidth="1"/>
    <col min="12256" max="12502" width="9.14285714285714" style="197"/>
    <col min="12503" max="12503" width="57.1428571428571" style="197" customWidth="1"/>
    <col min="12504" max="12504" width="4.71428571428571" style="197" customWidth="1"/>
    <col min="12505" max="12505" width="5.28571428571429" style="197" customWidth="1"/>
    <col min="12506" max="12506" width="3.71428571428571" style="197" customWidth="1"/>
    <col min="12507" max="12507" width="13.5714285714286" style="197" customWidth="1"/>
    <col min="12508" max="12508" width="7.42857142857143" style="197" customWidth="1"/>
    <col min="12509" max="12509" width="10.2857142857143" style="197" customWidth="1"/>
    <col min="12510" max="12510" width="8.28571428571429" style="197" customWidth="1"/>
    <col min="12511" max="12511" width="9.42857142857143" style="197" customWidth="1"/>
    <col min="12512" max="12758" width="9.14285714285714" style="197"/>
    <col min="12759" max="12759" width="57.1428571428571" style="197" customWidth="1"/>
    <col min="12760" max="12760" width="4.71428571428571" style="197" customWidth="1"/>
    <col min="12761" max="12761" width="5.28571428571429" style="197" customWidth="1"/>
    <col min="12762" max="12762" width="3.71428571428571" style="197" customWidth="1"/>
    <col min="12763" max="12763" width="13.5714285714286" style="197" customWidth="1"/>
    <col min="12764" max="12764" width="7.42857142857143" style="197" customWidth="1"/>
    <col min="12765" max="12765" width="10.2857142857143" style="197" customWidth="1"/>
    <col min="12766" max="12766" width="8.28571428571429" style="197" customWidth="1"/>
    <col min="12767" max="12767" width="9.42857142857143" style="197" customWidth="1"/>
    <col min="12768" max="13014" width="9.14285714285714" style="197"/>
    <col min="13015" max="13015" width="57.1428571428571" style="197" customWidth="1"/>
    <col min="13016" max="13016" width="4.71428571428571" style="197" customWidth="1"/>
    <col min="13017" max="13017" width="5.28571428571429" style="197" customWidth="1"/>
    <col min="13018" max="13018" width="3.71428571428571" style="197" customWidth="1"/>
    <col min="13019" max="13019" width="13.5714285714286" style="197" customWidth="1"/>
    <col min="13020" max="13020" width="7.42857142857143" style="197" customWidth="1"/>
    <col min="13021" max="13021" width="10.2857142857143" style="197" customWidth="1"/>
    <col min="13022" max="13022" width="8.28571428571429" style="197" customWidth="1"/>
    <col min="13023" max="13023" width="9.42857142857143" style="197" customWidth="1"/>
    <col min="13024" max="13270" width="9.14285714285714" style="197"/>
    <col min="13271" max="13271" width="57.1428571428571" style="197" customWidth="1"/>
    <col min="13272" max="13272" width="4.71428571428571" style="197" customWidth="1"/>
    <col min="13273" max="13273" width="5.28571428571429" style="197" customWidth="1"/>
    <col min="13274" max="13274" width="3.71428571428571" style="197" customWidth="1"/>
    <col min="13275" max="13275" width="13.5714285714286" style="197" customWidth="1"/>
    <col min="13276" max="13276" width="7.42857142857143" style="197" customWidth="1"/>
    <col min="13277" max="13277" width="10.2857142857143" style="197" customWidth="1"/>
    <col min="13278" max="13278" width="8.28571428571429" style="197" customWidth="1"/>
    <col min="13279" max="13279" width="9.42857142857143" style="197" customWidth="1"/>
    <col min="13280" max="13526" width="9.14285714285714" style="197"/>
    <col min="13527" max="13527" width="57.1428571428571" style="197" customWidth="1"/>
    <col min="13528" max="13528" width="4.71428571428571" style="197" customWidth="1"/>
    <col min="13529" max="13529" width="5.28571428571429" style="197" customWidth="1"/>
    <col min="13530" max="13530" width="3.71428571428571" style="197" customWidth="1"/>
    <col min="13531" max="13531" width="13.5714285714286" style="197" customWidth="1"/>
    <col min="13532" max="13532" width="7.42857142857143" style="197" customWidth="1"/>
    <col min="13533" max="13533" width="10.2857142857143" style="197" customWidth="1"/>
    <col min="13534" max="13534" width="8.28571428571429" style="197" customWidth="1"/>
    <col min="13535" max="13535" width="9.42857142857143" style="197" customWidth="1"/>
    <col min="13536" max="13782" width="9.14285714285714" style="197"/>
    <col min="13783" max="13783" width="57.1428571428571" style="197" customWidth="1"/>
    <col min="13784" max="13784" width="4.71428571428571" style="197" customWidth="1"/>
    <col min="13785" max="13785" width="5.28571428571429" style="197" customWidth="1"/>
    <col min="13786" max="13786" width="3.71428571428571" style="197" customWidth="1"/>
    <col min="13787" max="13787" width="13.5714285714286" style="197" customWidth="1"/>
    <col min="13788" max="13788" width="7.42857142857143" style="197" customWidth="1"/>
    <col min="13789" max="13789" width="10.2857142857143" style="197" customWidth="1"/>
    <col min="13790" max="13790" width="8.28571428571429" style="197" customWidth="1"/>
    <col min="13791" max="13791" width="9.42857142857143" style="197" customWidth="1"/>
    <col min="13792" max="14038" width="9.14285714285714" style="197"/>
    <col min="14039" max="14039" width="57.1428571428571" style="197" customWidth="1"/>
    <col min="14040" max="14040" width="4.71428571428571" style="197" customWidth="1"/>
    <col min="14041" max="14041" width="5.28571428571429" style="197" customWidth="1"/>
    <col min="14042" max="14042" width="3.71428571428571" style="197" customWidth="1"/>
    <col min="14043" max="14043" width="13.5714285714286" style="197" customWidth="1"/>
    <col min="14044" max="14044" width="7.42857142857143" style="197" customWidth="1"/>
    <col min="14045" max="14045" width="10.2857142857143" style="197" customWidth="1"/>
    <col min="14046" max="14046" width="8.28571428571429" style="197" customWidth="1"/>
    <col min="14047" max="14047" width="9.42857142857143" style="197" customWidth="1"/>
    <col min="14048" max="14294" width="9.14285714285714" style="197"/>
    <col min="14295" max="14295" width="57.1428571428571" style="197" customWidth="1"/>
    <col min="14296" max="14296" width="4.71428571428571" style="197" customWidth="1"/>
    <col min="14297" max="14297" width="5.28571428571429" style="197" customWidth="1"/>
    <col min="14298" max="14298" width="3.71428571428571" style="197" customWidth="1"/>
    <col min="14299" max="14299" width="13.5714285714286" style="197" customWidth="1"/>
    <col min="14300" max="14300" width="7.42857142857143" style="197" customWidth="1"/>
    <col min="14301" max="14301" width="10.2857142857143" style="197" customWidth="1"/>
    <col min="14302" max="14302" width="8.28571428571429" style="197" customWidth="1"/>
    <col min="14303" max="14303" width="9.42857142857143" style="197" customWidth="1"/>
    <col min="14304" max="14550" width="9.14285714285714" style="197"/>
    <col min="14551" max="14551" width="57.1428571428571" style="197" customWidth="1"/>
    <col min="14552" max="14552" width="4.71428571428571" style="197" customWidth="1"/>
    <col min="14553" max="14553" width="5.28571428571429" style="197" customWidth="1"/>
    <col min="14554" max="14554" width="3.71428571428571" style="197" customWidth="1"/>
    <col min="14555" max="14555" width="13.5714285714286" style="197" customWidth="1"/>
    <col min="14556" max="14556" width="7.42857142857143" style="197" customWidth="1"/>
    <col min="14557" max="14557" width="10.2857142857143" style="197" customWidth="1"/>
    <col min="14558" max="14558" width="8.28571428571429" style="197" customWidth="1"/>
    <col min="14559" max="14559" width="9.42857142857143" style="197" customWidth="1"/>
    <col min="14560" max="14806" width="9.14285714285714" style="197"/>
    <col min="14807" max="14807" width="57.1428571428571" style="197" customWidth="1"/>
    <col min="14808" max="14808" width="4.71428571428571" style="197" customWidth="1"/>
    <col min="14809" max="14809" width="5.28571428571429" style="197" customWidth="1"/>
    <col min="14810" max="14810" width="3.71428571428571" style="197" customWidth="1"/>
    <col min="14811" max="14811" width="13.5714285714286" style="197" customWidth="1"/>
    <col min="14812" max="14812" width="7.42857142857143" style="197" customWidth="1"/>
    <col min="14813" max="14813" width="10.2857142857143" style="197" customWidth="1"/>
    <col min="14814" max="14814" width="8.28571428571429" style="197" customWidth="1"/>
    <col min="14815" max="14815" width="9.42857142857143" style="197" customWidth="1"/>
    <col min="14816" max="15062" width="9.14285714285714" style="197"/>
    <col min="15063" max="15063" width="57.1428571428571" style="197" customWidth="1"/>
    <col min="15064" max="15064" width="4.71428571428571" style="197" customWidth="1"/>
    <col min="15065" max="15065" width="5.28571428571429" style="197" customWidth="1"/>
    <col min="15066" max="15066" width="3.71428571428571" style="197" customWidth="1"/>
    <col min="15067" max="15067" width="13.5714285714286" style="197" customWidth="1"/>
    <col min="15068" max="15068" width="7.42857142857143" style="197" customWidth="1"/>
    <col min="15069" max="15069" width="10.2857142857143" style="197" customWidth="1"/>
    <col min="15070" max="15070" width="8.28571428571429" style="197" customWidth="1"/>
    <col min="15071" max="15071" width="9.42857142857143" style="197" customWidth="1"/>
    <col min="15072" max="15318" width="9.14285714285714" style="197"/>
    <col min="15319" max="15319" width="57.1428571428571" style="197" customWidth="1"/>
    <col min="15320" max="15320" width="4.71428571428571" style="197" customWidth="1"/>
    <col min="15321" max="15321" width="5.28571428571429" style="197" customWidth="1"/>
    <col min="15322" max="15322" width="3.71428571428571" style="197" customWidth="1"/>
    <col min="15323" max="15323" width="13.5714285714286" style="197" customWidth="1"/>
    <col min="15324" max="15324" width="7.42857142857143" style="197" customWidth="1"/>
    <col min="15325" max="15325" width="10.2857142857143" style="197" customWidth="1"/>
    <col min="15326" max="15326" width="8.28571428571429" style="197" customWidth="1"/>
    <col min="15327" max="15327" width="9.42857142857143" style="197" customWidth="1"/>
    <col min="15328" max="15574" width="9.14285714285714" style="197"/>
    <col min="15575" max="15575" width="57.1428571428571" style="197" customWidth="1"/>
    <col min="15576" max="15576" width="4.71428571428571" style="197" customWidth="1"/>
    <col min="15577" max="15577" width="5.28571428571429" style="197" customWidth="1"/>
    <col min="15578" max="15578" width="3.71428571428571" style="197" customWidth="1"/>
    <col min="15579" max="15579" width="13.5714285714286" style="197" customWidth="1"/>
    <col min="15580" max="15580" width="7.42857142857143" style="197" customWidth="1"/>
    <col min="15581" max="15581" width="10.2857142857143" style="197" customWidth="1"/>
    <col min="15582" max="15582" width="8.28571428571429" style="197" customWidth="1"/>
    <col min="15583" max="15583" width="9.42857142857143" style="197" customWidth="1"/>
    <col min="15584" max="15830" width="9.14285714285714" style="197"/>
    <col min="15831" max="15831" width="57.1428571428571" style="197" customWidth="1"/>
    <col min="15832" max="15832" width="4.71428571428571" style="197" customWidth="1"/>
    <col min="15833" max="15833" width="5.28571428571429" style="197" customWidth="1"/>
    <col min="15834" max="15834" width="3.71428571428571" style="197" customWidth="1"/>
    <col min="15835" max="15835" width="13.5714285714286" style="197" customWidth="1"/>
    <col min="15836" max="15836" width="7.42857142857143" style="197" customWidth="1"/>
    <col min="15837" max="15837" width="10.2857142857143" style="197" customWidth="1"/>
    <col min="15838" max="15838" width="8.28571428571429" style="197" customWidth="1"/>
    <col min="15839" max="15839" width="9.42857142857143" style="197" customWidth="1"/>
    <col min="15840" max="16086" width="9.14285714285714" style="197"/>
    <col min="16087" max="16087" width="57.1428571428571" style="197" customWidth="1"/>
    <col min="16088" max="16088" width="4.71428571428571" style="197" customWidth="1"/>
    <col min="16089" max="16089" width="5.28571428571429" style="197" customWidth="1"/>
    <col min="16090" max="16090" width="3.71428571428571" style="197" customWidth="1"/>
    <col min="16091" max="16091" width="13.5714285714286" style="197" customWidth="1"/>
    <col min="16092" max="16092" width="7.42857142857143" style="197" customWidth="1"/>
    <col min="16093" max="16093" width="10.2857142857143" style="197" customWidth="1"/>
    <col min="16094" max="16094" width="8.28571428571429" style="197" customWidth="1"/>
    <col min="16095" max="16095" width="9.42857142857143" style="197" customWidth="1"/>
    <col min="16096" max="16384" width="9.14285714285714" style="197"/>
  </cols>
  <sheetData>
    <row r="1" spans="2:8">
      <c r="B1" s="144"/>
      <c r="C1" s="198"/>
      <c r="D1" s="198"/>
      <c r="E1" s="198"/>
      <c r="F1" s="198"/>
      <c r="G1" s="147"/>
      <c r="H1" s="147" t="s">
        <v>813</v>
      </c>
    </row>
    <row r="2" spans="2:8">
      <c r="B2" s="144"/>
      <c r="C2" s="198"/>
      <c r="D2" s="198"/>
      <c r="E2" s="198"/>
      <c r="F2" s="198"/>
      <c r="G2" s="147"/>
      <c r="H2" s="147" t="s">
        <v>52</v>
      </c>
    </row>
    <row r="3" spans="2:8">
      <c r="B3" s="144"/>
      <c r="C3" s="198"/>
      <c r="D3" s="198"/>
      <c r="E3" s="198"/>
      <c r="F3" s="198"/>
      <c r="G3" s="147"/>
      <c r="H3" s="147" t="s">
        <v>53</v>
      </c>
    </row>
    <row r="4" ht="15" spans="2:8">
      <c r="B4" s="144"/>
      <c r="C4" s="198"/>
      <c r="D4" s="198"/>
      <c r="E4" s="198"/>
      <c r="F4" s="198"/>
      <c r="G4" s="81"/>
      <c r="H4" s="81" t="s">
        <v>4</v>
      </c>
    </row>
    <row r="5" ht="15" spans="2:8">
      <c r="B5" s="144"/>
      <c r="C5" s="198"/>
      <c r="D5" s="198"/>
      <c r="E5" s="198"/>
      <c r="F5" s="198"/>
      <c r="G5" s="81"/>
      <c r="H5" s="81" t="s">
        <v>5</v>
      </c>
    </row>
    <row r="6" ht="15" spans="2:8">
      <c r="B6" s="144"/>
      <c r="C6" s="198"/>
      <c r="D6" s="198"/>
      <c r="E6" s="198"/>
      <c r="F6" s="198"/>
      <c r="G6" s="81"/>
      <c r="H6" s="81" t="s">
        <v>3</v>
      </c>
    </row>
    <row r="7" ht="15" spans="2:8">
      <c r="B7" s="144"/>
      <c r="C7" s="198"/>
      <c r="D7" s="198"/>
      <c r="E7" s="198"/>
      <c r="F7" s="198"/>
      <c r="G7" s="81"/>
      <c r="H7" s="81" t="s">
        <v>6</v>
      </c>
    </row>
    <row r="8" spans="3:8">
      <c r="C8" s="199"/>
      <c r="D8" s="200"/>
      <c r="E8" s="200"/>
      <c r="F8" s="199"/>
      <c r="G8" s="201"/>
      <c r="H8" s="201"/>
    </row>
    <row r="9" spans="1:8">
      <c r="A9" s="202" t="s">
        <v>814</v>
      </c>
      <c r="B9" s="202"/>
      <c r="C9" s="202"/>
      <c r="D9" s="202"/>
      <c r="E9" s="202"/>
      <c r="F9" s="202"/>
      <c r="G9" s="202"/>
      <c r="H9" s="202"/>
    </row>
    <row r="10" spans="1:8">
      <c r="A10" s="203" t="s">
        <v>815</v>
      </c>
      <c r="G10" s="201"/>
      <c r="H10" s="201" t="s">
        <v>757</v>
      </c>
    </row>
    <row r="11" ht="28.5" spans="1:8">
      <c r="A11" s="204" t="s">
        <v>11</v>
      </c>
      <c r="B11" s="205" t="s">
        <v>758</v>
      </c>
      <c r="C11" s="204" t="s">
        <v>217</v>
      </c>
      <c r="D11" s="205" t="s">
        <v>218</v>
      </c>
      <c r="E11" s="205" t="s">
        <v>219</v>
      </c>
      <c r="F11" s="204" t="s">
        <v>220</v>
      </c>
      <c r="G11" s="206" t="s">
        <v>27</v>
      </c>
      <c r="H11" s="206" t="s">
        <v>28</v>
      </c>
    </row>
    <row r="12" ht="14.25" spans="1:12">
      <c r="A12" s="207" t="s">
        <v>221</v>
      </c>
      <c r="B12" s="205"/>
      <c r="C12" s="208"/>
      <c r="D12" s="205"/>
      <c r="E12" s="205"/>
      <c r="F12" s="208"/>
      <c r="G12" s="209">
        <f>G13+G119+G218+G250+G456+G523+G585+G947+G986+G1012</f>
        <v>740733.9</v>
      </c>
      <c r="H12" s="209">
        <f>H13+H119+H218+H250+H456+H523+H585+H947+H986+H1012</f>
        <v>840916.7</v>
      </c>
      <c r="I12" s="197">
        <v>740733.9</v>
      </c>
      <c r="J12" s="226">
        <f>G12-I12</f>
        <v>0</v>
      </c>
      <c r="K12" s="197">
        <v>840916.7</v>
      </c>
      <c r="L12" s="226">
        <f>H12-K12</f>
        <v>0</v>
      </c>
    </row>
    <row r="13" ht="31.5" spans="1:12">
      <c r="A13" s="210" t="s">
        <v>760</v>
      </c>
      <c r="B13" s="211" t="s">
        <v>761</v>
      </c>
      <c r="C13" s="212"/>
      <c r="D13" s="211"/>
      <c r="E13" s="211"/>
      <c r="F13" s="212"/>
      <c r="G13" s="213">
        <f t="shared" ref="G13" si="0">G14+G31+G111</f>
        <v>58924.07579</v>
      </c>
      <c r="H13" s="213">
        <f t="shared" ref="H13" si="1">H14+H31+H111</f>
        <v>58924.07579</v>
      </c>
      <c r="I13" s="227">
        <v>58924.07579</v>
      </c>
      <c r="J13" s="226">
        <f>G13-I13</f>
        <v>0</v>
      </c>
      <c r="K13" s="197">
        <v>58924.07579</v>
      </c>
      <c r="L13" s="226">
        <f>H13-K13</f>
        <v>0</v>
      </c>
    </row>
    <row r="14" spans="1:8">
      <c r="A14" s="207" t="s">
        <v>762</v>
      </c>
      <c r="B14" s="214" t="s">
        <v>761</v>
      </c>
      <c r="C14" s="214" t="s">
        <v>307</v>
      </c>
      <c r="D14" s="214"/>
      <c r="E14" s="214"/>
      <c r="F14" s="215"/>
      <c r="G14" s="172">
        <f t="shared" ref="G14:H14" si="2">G15</f>
        <v>13279.634</v>
      </c>
      <c r="H14" s="172">
        <f t="shared" si="2"/>
        <v>13279.634</v>
      </c>
    </row>
    <row r="15" spans="1:8">
      <c r="A15" s="216" t="s">
        <v>763</v>
      </c>
      <c r="B15" s="217" t="s">
        <v>761</v>
      </c>
      <c r="C15" s="218" t="s">
        <v>307</v>
      </c>
      <c r="D15" s="217" t="s">
        <v>248</v>
      </c>
      <c r="E15" s="217"/>
      <c r="F15" s="218"/>
      <c r="G15" s="166">
        <f>G16</f>
        <v>13279.634</v>
      </c>
      <c r="H15" s="166">
        <f>H16</f>
        <v>13279.634</v>
      </c>
    </row>
    <row r="16" spans="1:8">
      <c r="A16" s="162" t="s">
        <v>581</v>
      </c>
      <c r="B16" s="219" t="s">
        <v>761</v>
      </c>
      <c r="C16" s="220" t="s">
        <v>307</v>
      </c>
      <c r="D16" s="219" t="s">
        <v>248</v>
      </c>
      <c r="E16" s="219" t="s">
        <v>541</v>
      </c>
      <c r="F16" s="220" t="s">
        <v>129</v>
      </c>
      <c r="G16" s="167">
        <f>G17+G26</f>
        <v>13279.634</v>
      </c>
      <c r="H16" s="167">
        <f>H17+H26</f>
        <v>13279.634</v>
      </c>
    </row>
    <row r="17" spans="1:8">
      <c r="A17" s="162" t="s">
        <v>542</v>
      </c>
      <c r="B17" s="219" t="s">
        <v>761</v>
      </c>
      <c r="C17" s="220" t="s">
        <v>307</v>
      </c>
      <c r="D17" s="219" t="s">
        <v>248</v>
      </c>
      <c r="E17" s="219" t="s">
        <v>543</v>
      </c>
      <c r="F17" s="220" t="s">
        <v>226</v>
      </c>
      <c r="G17" s="167">
        <f>G18+G22</f>
        <v>13223.634</v>
      </c>
      <c r="H17" s="167">
        <f>H18+H22</f>
        <v>13223.634</v>
      </c>
    </row>
    <row r="18" spans="1:8">
      <c r="A18" s="170" t="s">
        <v>544</v>
      </c>
      <c r="B18" s="219" t="s">
        <v>761</v>
      </c>
      <c r="C18" s="220" t="s">
        <v>307</v>
      </c>
      <c r="D18" s="219" t="s">
        <v>248</v>
      </c>
      <c r="E18" s="219" t="s">
        <v>545</v>
      </c>
      <c r="F18" s="220" t="s">
        <v>226</v>
      </c>
      <c r="G18" s="167">
        <f t="shared" ref="G18:H20" si="3">G19</f>
        <v>13223.634</v>
      </c>
      <c r="H18" s="167">
        <f t="shared" si="3"/>
        <v>13223.634</v>
      </c>
    </row>
    <row r="19" spans="1:8">
      <c r="A19" s="162" t="s">
        <v>479</v>
      </c>
      <c r="B19" s="219" t="s">
        <v>761</v>
      </c>
      <c r="C19" s="220" t="s">
        <v>307</v>
      </c>
      <c r="D19" s="219" t="s">
        <v>248</v>
      </c>
      <c r="E19" s="219" t="s">
        <v>545</v>
      </c>
      <c r="F19" s="220">
        <v>600</v>
      </c>
      <c r="G19" s="167">
        <f t="shared" si="3"/>
        <v>13223.634</v>
      </c>
      <c r="H19" s="167">
        <f t="shared" si="3"/>
        <v>13223.634</v>
      </c>
    </row>
    <row r="20" spans="1:8">
      <c r="A20" s="162" t="s">
        <v>481</v>
      </c>
      <c r="B20" s="219" t="s">
        <v>761</v>
      </c>
      <c r="C20" s="220" t="s">
        <v>307</v>
      </c>
      <c r="D20" s="219" t="s">
        <v>248</v>
      </c>
      <c r="E20" s="219" t="s">
        <v>545</v>
      </c>
      <c r="F20" s="220">
        <v>610</v>
      </c>
      <c r="G20" s="167">
        <f t="shared" si="3"/>
        <v>13223.634</v>
      </c>
      <c r="H20" s="167">
        <f t="shared" si="3"/>
        <v>13223.634</v>
      </c>
    </row>
    <row r="21" ht="22.5" spans="1:8">
      <c r="A21" s="162" t="s">
        <v>483</v>
      </c>
      <c r="B21" s="219" t="s">
        <v>761</v>
      </c>
      <c r="C21" s="220" t="s">
        <v>307</v>
      </c>
      <c r="D21" s="219" t="s">
        <v>248</v>
      </c>
      <c r="E21" s="219" t="s">
        <v>545</v>
      </c>
      <c r="F21" s="220">
        <v>611</v>
      </c>
      <c r="G21" s="167">
        <v>13223.634</v>
      </c>
      <c r="H21" s="167">
        <v>13223.634</v>
      </c>
    </row>
    <row r="22" ht="22.5" spans="1:8">
      <c r="A22" s="162" t="s">
        <v>490</v>
      </c>
      <c r="B22" s="219" t="s">
        <v>761</v>
      </c>
      <c r="C22" s="220" t="s">
        <v>307</v>
      </c>
      <c r="D22" s="219" t="s">
        <v>248</v>
      </c>
      <c r="E22" s="219" t="s">
        <v>764</v>
      </c>
      <c r="F22" s="220"/>
      <c r="G22" s="167">
        <f t="shared" ref="G22:H24" si="4">G23</f>
        <v>0</v>
      </c>
      <c r="H22" s="167">
        <f t="shared" si="4"/>
        <v>0</v>
      </c>
    </row>
    <row r="23" spans="1:8">
      <c r="A23" s="162" t="s">
        <v>479</v>
      </c>
      <c r="B23" s="219" t="s">
        <v>761</v>
      </c>
      <c r="C23" s="220" t="s">
        <v>307</v>
      </c>
      <c r="D23" s="219" t="s">
        <v>248</v>
      </c>
      <c r="E23" s="219" t="s">
        <v>764</v>
      </c>
      <c r="F23" s="220">
        <v>611</v>
      </c>
      <c r="G23" s="167">
        <f t="shared" si="4"/>
        <v>0</v>
      </c>
      <c r="H23" s="167">
        <f t="shared" si="4"/>
        <v>0</v>
      </c>
    </row>
    <row r="24" spans="1:8">
      <c r="A24" s="162" t="s">
        <v>481</v>
      </c>
      <c r="B24" s="219" t="s">
        <v>761</v>
      </c>
      <c r="C24" s="220" t="s">
        <v>307</v>
      </c>
      <c r="D24" s="219" t="s">
        <v>248</v>
      </c>
      <c r="E24" s="219" t="s">
        <v>764</v>
      </c>
      <c r="F24" s="220">
        <v>610</v>
      </c>
      <c r="G24" s="167">
        <f t="shared" si="4"/>
        <v>0</v>
      </c>
      <c r="H24" s="167">
        <f t="shared" si="4"/>
        <v>0</v>
      </c>
    </row>
    <row r="25" ht="22.5" spans="1:8">
      <c r="A25" s="162" t="s">
        <v>483</v>
      </c>
      <c r="B25" s="219" t="s">
        <v>761</v>
      </c>
      <c r="C25" s="220" t="s">
        <v>307</v>
      </c>
      <c r="D25" s="219" t="s">
        <v>248</v>
      </c>
      <c r="E25" s="219" t="s">
        <v>764</v>
      </c>
      <c r="F25" s="220">
        <v>611</v>
      </c>
      <c r="G25" s="167"/>
      <c r="H25" s="167"/>
    </row>
    <row r="26" ht="33.75" spans="1:8">
      <c r="A26" s="162" t="s">
        <v>546</v>
      </c>
      <c r="B26" s="219" t="s">
        <v>761</v>
      </c>
      <c r="C26" s="220" t="s">
        <v>307</v>
      </c>
      <c r="D26" s="219" t="s">
        <v>248</v>
      </c>
      <c r="E26" s="219" t="s">
        <v>547</v>
      </c>
      <c r="F26" s="220"/>
      <c r="G26" s="167">
        <f t="shared" ref="G26:H27" si="5">G27</f>
        <v>56</v>
      </c>
      <c r="H26" s="167">
        <f t="shared" si="5"/>
        <v>56</v>
      </c>
    </row>
    <row r="27" ht="22.5" spans="1:8">
      <c r="A27" s="162" t="s">
        <v>499</v>
      </c>
      <c r="B27" s="219" t="s">
        <v>761</v>
      </c>
      <c r="C27" s="220" t="s">
        <v>307</v>
      </c>
      <c r="D27" s="219" t="s">
        <v>248</v>
      </c>
      <c r="E27" s="219" t="s">
        <v>548</v>
      </c>
      <c r="F27" s="220"/>
      <c r="G27" s="167">
        <f t="shared" si="5"/>
        <v>56</v>
      </c>
      <c r="H27" s="167">
        <f t="shared" si="5"/>
        <v>56</v>
      </c>
    </row>
    <row r="28" spans="1:8">
      <c r="A28" s="162" t="s">
        <v>479</v>
      </c>
      <c r="B28" s="219" t="s">
        <v>761</v>
      </c>
      <c r="C28" s="220" t="s">
        <v>307</v>
      </c>
      <c r="D28" s="219" t="s">
        <v>248</v>
      </c>
      <c r="E28" s="219" t="s">
        <v>548</v>
      </c>
      <c r="F28" s="220">
        <v>600</v>
      </c>
      <c r="G28" s="167">
        <f t="shared" ref="G28" si="6">G30</f>
        <v>56</v>
      </c>
      <c r="H28" s="167">
        <f t="shared" ref="H28" si="7">H30</f>
        <v>56</v>
      </c>
    </row>
    <row r="29" spans="1:8">
      <c r="A29" s="162" t="s">
        <v>481</v>
      </c>
      <c r="B29" s="219" t="s">
        <v>761</v>
      </c>
      <c r="C29" s="220" t="s">
        <v>307</v>
      </c>
      <c r="D29" s="219" t="s">
        <v>248</v>
      </c>
      <c r="E29" s="219" t="s">
        <v>548</v>
      </c>
      <c r="F29" s="220">
        <v>610</v>
      </c>
      <c r="G29" s="167">
        <f t="shared" ref="G29:H29" si="8">G30</f>
        <v>56</v>
      </c>
      <c r="H29" s="167">
        <f t="shared" si="8"/>
        <v>56</v>
      </c>
    </row>
    <row r="30" ht="22.5" spans="1:8">
      <c r="A30" s="162" t="s">
        <v>483</v>
      </c>
      <c r="B30" s="219" t="s">
        <v>761</v>
      </c>
      <c r="C30" s="220" t="s">
        <v>307</v>
      </c>
      <c r="D30" s="219" t="s">
        <v>248</v>
      </c>
      <c r="E30" s="219" t="s">
        <v>548</v>
      </c>
      <c r="F30" s="220">
        <v>611</v>
      </c>
      <c r="G30" s="167">
        <v>56</v>
      </c>
      <c r="H30" s="167">
        <v>56</v>
      </c>
    </row>
    <row r="31" spans="1:8">
      <c r="A31" s="221" t="s">
        <v>765</v>
      </c>
      <c r="B31" s="214" t="s">
        <v>761</v>
      </c>
      <c r="C31" s="214" t="s">
        <v>579</v>
      </c>
      <c r="D31" s="214"/>
      <c r="E31" s="214"/>
      <c r="F31" s="215"/>
      <c r="G31" s="172">
        <f>G32+G79</f>
        <v>45584.44179</v>
      </c>
      <c r="H31" s="172">
        <f>H32+H79</f>
        <v>45584.44179</v>
      </c>
    </row>
    <row r="32" spans="1:8">
      <c r="A32" s="155" t="s">
        <v>580</v>
      </c>
      <c r="B32" s="217" t="s">
        <v>761</v>
      </c>
      <c r="C32" s="217" t="s">
        <v>579</v>
      </c>
      <c r="D32" s="217" t="s">
        <v>223</v>
      </c>
      <c r="E32" s="217"/>
      <c r="F32" s="218"/>
      <c r="G32" s="166">
        <f t="shared" ref="G32" si="9">G33+G75</f>
        <v>22668.42879</v>
      </c>
      <c r="H32" s="166">
        <f t="shared" ref="H32" si="10">H33+H75</f>
        <v>22668.42879</v>
      </c>
    </row>
    <row r="33" spans="1:8">
      <c r="A33" s="162" t="s">
        <v>581</v>
      </c>
      <c r="B33" s="219" t="s">
        <v>761</v>
      </c>
      <c r="C33" s="219" t="s">
        <v>579</v>
      </c>
      <c r="D33" s="219" t="s">
        <v>223</v>
      </c>
      <c r="E33" s="219" t="s">
        <v>541</v>
      </c>
      <c r="F33" s="220"/>
      <c r="G33" s="167">
        <f>G34+G47+G60+G70+G52</f>
        <v>22668.42879</v>
      </c>
      <c r="H33" s="167">
        <f>H34+H47+H60+H70+H52</f>
        <v>22668.42879</v>
      </c>
    </row>
    <row r="34" spans="1:8">
      <c r="A34" s="162" t="s">
        <v>582</v>
      </c>
      <c r="B34" s="219" t="s">
        <v>761</v>
      </c>
      <c r="C34" s="219" t="s">
        <v>579</v>
      </c>
      <c r="D34" s="219" t="s">
        <v>223</v>
      </c>
      <c r="E34" s="219" t="s">
        <v>583</v>
      </c>
      <c r="F34" s="220"/>
      <c r="G34" s="167">
        <f>G35+G39</f>
        <v>7873.394</v>
      </c>
      <c r="H34" s="167">
        <f>H35+H39</f>
        <v>7873.394</v>
      </c>
    </row>
    <row r="35" ht="22.5" spans="1:8">
      <c r="A35" s="170" t="s">
        <v>584</v>
      </c>
      <c r="B35" s="219" t="s">
        <v>761</v>
      </c>
      <c r="C35" s="219" t="s">
        <v>579</v>
      </c>
      <c r="D35" s="219" t="s">
        <v>223</v>
      </c>
      <c r="E35" s="219" t="s">
        <v>585</v>
      </c>
      <c r="F35" s="220"/>
      <c r="G35" s="167">
        <f>G36</f>
        <v>7873.394</v>
      </c>
      <c r="H35" s="167">
        <f>H36</f>
        <v>7873.394</v>
      </c>
    </row>
    <row r="36" spans="1:8">
      <c r="A36" s="162" t="s">
        <v>479</v>
      </c>
      <c r="B36" s="219" t="s">
        <v>761</v>
      </c>
      <c r="C36" s="220" t="s">
        <v>579</v>
      </c>
      <c r="D36" s="219" t="s">
        <v>223</v>
      </c>
      <c r="E36" s="219" t="s">
        <v>585</v>
      </c>
      <c r="F36" s="220" t="s">
        <v>480</v>
      </c>
      <c r="G36" s="167">
        <f t="shared" ref="G36:H37" si="11">G37</f>
        <v>7873.394</v>
      </c>
      <c r="H36" s="167">
        <f t="shared" si="11"/>
        <v>7873.394</v>
      </c>
    </row>
    <row r="37" spans="1:8">
      <c r="A37" s="162" t="s">
        <v>481</v>
      </c>
      <c r="B37" s="219" t="s">
        <v>761</v>
      </c>
      <c r="C37" s="220" t="s">
        <v>579</v>
      </c>
      <c r="D37" s="219" t="s">
        <v>223</v>
      </c>
      <c r="E37" s="219" t="s">
        <v>585</v>
      </c>
      <c r="F37" s="220" t="s">
        <v>482</v>
      </c>
      <c r="G37" s="167">
        <f t="shared" si="11"/>
        <v>7873.394</v>
      </c>
      <c r="H37" s="167">
        <f t="shared" si="11"/>
        <v>7873.394</v>
      </c>
    </row>
    <row r="38" ht="22.5" spans="1:8">
      <c r="A38" s="162" t="s">
        <v>483</v>
      </c>
      <c r="B38" s="219" t="s">
        <v>761</v>
      </c>
      <c r="C38" s="220" t="s">
        <v>579</v>
      </c>
      <c r="D38" s="219" t="s">
        <v>223</v>
      </c>
      <c r="E38" s="219" t="s">
        <v>585</v>
      </c>
      <c r="F38" s="220" t="s">
        <v>484</v>
      </c>
      <c r="G38" s="167">
        <v>7873.394</v>
      </c>
      <c r="H38" s="167">
        <v>7873.394</v>
      </c>
    </row>
    <row r="39" spans="1:8">
      <c r="A39" s="162" t="s">
        <v>586</v>
      </c>
      <c r="B39" s="219" t="s">
        <v>761</v>
      </c>
      <c r="C39" s="219" t="s">
        <v>579</v>
      </c>
      <c r="D39" s="219" t="s">
        <v>223</v>
      </c>
      <c r="E39" s="219" t="s">
        <v>587</v>
      </c>
      <c r="F39" s="220"/>
      <c r="G39" s="167">
        <f t="shared" ref="G39:H41" si="12">G40</f>
        <v>0</v>
      </c>
      <c r="H39" s="167">
        <f t="shared" si="12"/>
        <v>0</v>
      </c>
    </row>
    <row r="40" spans="1:8">
      <c r="A40" s="162" t="s">
        <v>479</v>
      </c>
      <c r="B40" s="219" t="s">
        <v>761</v>
      </c>
      <c r="C40" s="219" t="s">
        <v>579</v>
      </c>
      <c r="D40" s="219" t="s">
        <v>223</v>
      </c>
      <c r="E40" s="219" t="s">
        <v>587</v>
      </c>
      <c r="F40" s="220" t="s">
        <v>480</v>
      </c>
      <c r="G40" s="167">
        <f t="shared" si="12"/>
        <v>0</v>
      </c>
      <c r="H40" s="167">
        <f t="shared" si="12"/>
        <v>0</v>
      </c>
    </row>
    <row r="41" spans="1:8">
      <c r="A41" s="162" t="s">
        <v>481</v>
      </c>
      <c r="B41" s="219" t="s">
        <v>761</v>
      </c>
      <c r="C41" s="219" t="s">
        <v>579</v>
      </c>
      <c r="D41" s="219" t="s">
        <v>223</v>
      </c>
      <c r="E41" s="219" t="s">
        <v>587</v>
      </c>
      <c r="F41" s="220" t="s">
        <v>482</v>
      </c>
      <c r="G41" s="167">
        <f t="shared" si="12"/>
        <v>0</v>
      </c>
      <c r="H41" s="167">
        <f t="shared" si="12"/>
        <v>0</v>
      </c>
    </row>
    <row r="42" ht="22.5" spans="1:8">
      <c r="A42" s="162" t="s">
        <v>483</v>
      </c>
      <c r="B42" s="219" t="s">
        <v>761</v>
      </c>
      <c r="C42" s="219" t="s">
        <v>579</v>
      </c>
      <c r="D42" s="219" t="s">
        <v>223</v>
      </c>
      <c r="E42" s="219" t="s">
        <v>587</v>
      </c>
      <c r="F42" s="220">
        <v>611</v>
      </c>
      <c r="G42" s="167"/>
      <c r="H42" s="167"/>
    </row>
    <row r="43" ht="22.5" spans="1:8">
      <c r="A43" s="162" t="s">
        <v>273</v>
      </c>
      <c r="B43" s="219" t="s">
        <v>761</v>
      </c>
      <c r="C43" s="219" t="s">
        <v>579</v>
      </c>
      <c r="D43" s="219" t="s">
        <v>223</v>
      </c>
      <c r="E43" s="219" t="s">
        <v>588</v>
      </c>
      <c r="F43" s="220"/>
      <c r="G43" s="167">
        <f t="shared" ref="G43:H45" si="13">G44</f>
        <v>0</v>
      </c>
      <c r="H43" s="167">
        <f t="shared" si="13"/>
        <v>0</v>
      </c>
    </row>
    <row r="44" spans="1:8">
      <c r="A44" s="162" t="s">
        <v>479</v>
      </c>
      <c r="B44" s="219" t="s">
        <v>761</v>
      </c>
      <c r="C44" s="219" t="s">
        <v>579</v>
      </c>
      <c r="D44" s="219" t="s">
        <v>223</v>
      </c>
      <c r="E44" s="219" t="s">
        <v>588</v>
      </c>
      <c r="F44" s="220">
        <v>600</v>
      </c>
      <c r="G44" s="167">
        <f t="shared" si="13"/>
        <v>0</v>
      </c>
      <c r="H44" s="167">
        <f t="shared" si="13"/>
        <v>0</v>
      </c>
    </row>
    <row r="45" spans="1:8">
      <c r="A45" s="162" t="s">
        <v>481</v>
      </c>
      <c r="B45" s="219" t="s">
        <v>761</v>
      </c>
      <c r="C45" s="219" t="s">
        <v>579</v>
      </c>
      <c r="D45" s="219" t="s">
        <v>223</v>
      </c>
      <c r="E45" s="219" t="s">
        <v>588</v>
      </c>
      <c r="F45" s="220">
        <v>610</v>
      </c>
      <c r="G45" s="167">
        <f t="shared" si="13"/>
        <v>0</v>
      </c>
      <c r="H45" s="167">
        <f t="shared" si="13"/>
        <v>0</v>
      </c>
    </row>
    <row r="46" ht="22.5" spans="1:8">
      <c r="A46" s="162" t="s">
        <v>483</v>
      </c>
      <c r="B46" s="219" t="s">
        <v>761</v>
      </c>
      <c r="C46" s="219" t="s">
        <v>579</v>
      </c>
      <c r="D46" s="219" t="s">
        <v>223</v>
      </c>
      <c r="E46" s="219" t="s">
        <v>588</v>
      </c>
      <c r="F46" s="220">
        <v>611</v>
      </c>
      <c r="G46" s="167"/>
      <c r="H46" s="167"/>
    </row>
    <row r="47" spans="1:8">
      <c r="A47" s="162" t="s">
        <v>589</v>
      </c>
      <c r="B47" s="219" t="s">
        <v>761</v>
      </c>
      <c r="C47" s="219" t="s">
        <v>579</v>
      </c>
      <c r="D47" s="219" t="s">
        <v>223</v>
      </c>
      <c r="E47" s="219" t="s">
        <v>590</v>
      </c>
      <c r="F47" s="220"/>
      <c r="G47" s="167">
        <f>G48</f>
        <v>13371.83479</v>
      </c>
      <c r="H47" s="167">
        <f>H48</f>
        <v>13371.83479</v>
      </c>
    </row>
    <row r="48" ht="22.5" spans="1:8">
      <c r="A48" s="170" t="s">
        <v>591</v>
      </c>
      <c r="B48" s="219" t="s">
        <v>761</v>
      </c>
      <c r="C48" s="219" t="s">
        <v>579</v>
      </c>
      <c r="D48" s="219" t="s">
        <v>223</v>
      </c>
      <c r="E48" s="219" t="s">
        <v>592</v>
      </c>
      <c r="F48" s="220"/>
      <c r="G48" s="167">
        <f>+G49</f>
        <v>13371.83479</v>
      </c>
      <c r="H48" s="167">
        <f>+H49</f>
        <v>13371.83479</v>
      </c>
    </row>
    <row r="49" spans="1:8">
      <c r="A49" s="162" t="s">
        <v>479</v>
      </c>
      <c r="B49" s="219" t="s">
        <v>761</v>
      </c>
      <c r="C49" s="220" t="s">
        <v>579</v>
      </c>
      <c r="D49" s="219" t="s">
        <v>223</v>
      </c>
      <c r="E49" s="219" t="s">
        <v>592</v>
      </c>
      <c r="F49" s="220" t="s">
        <v>480</v>
      </c>
      <c r="G49" s="167">
        <f t="shared" ref="G49:H50" si="14">G50</f>
        <v>13371.83479</v>
      </c>
      <c r="H49" s="167">
        <f t="shared" si="14"/>
        <v>13371.83479</v>
      </c>
    </row>
    <row r="50" spans="1:8">
      <c r="A50" s="162" t="s">
        <v>481</v>
      </c>
      <c r="B50" s="219" t="s">
        <v>761</v>
      </c>
      <c r="C50" s="220" t="s">
        <v>579</v>
      </c>
      <c r="D50" s="219" t="s">
        <v>223</v>
      </c>
      <c r="E50" s="219" t="s">
        <v>592</v>
      </c>
      <c r="F50" s="220" t="s">
        <v>482</v>
      </c>
      <c r="G50" s="167">
        <f t="shared" si="14"/>
        <v>13371.83479</v>
      </c>
      <c r="H50" s="167">
        <f t="shared" si="14"/>
        <v>13371.83479</v>
      </c>
    </row>
    <row r="51" ht="22.5" spans="1:8">
      <c r="A51" s="162" t="s">
        <v>483</v>
      </c>
      <c r="B51" s="219" t="s">
        <v>761</v>
      </c>
      <c r="C51" s="220" t="s">
        <v>579</v>
      </c>
      <c r="D51" s="219" t="s">
        <v>223</v>
      </c>
      <c r="E51" s="219" t="s">
        <v>592</v>
      </c>
      <c r="F51" s="220" t="s">
        <v>484</v>
      </c>
      <c r="G51" s="167">
        <v>13371.83479</v>
      </c>
      <c r="H51" s="167">
        <v>13371.83479</v>
      </c>
    </row>
    <row r="52" ht="22.5" spans="1:8">
      <c r="A52" s="222" t="s">
        <v>131</v>
      </c>
      <c r="B52" s="223" t="s">
        <v>761</v>
      </c>
      <c r="C52" s="224" t="s">
        <v>579</v>
      </c>
      <c r="D52" s="223" t="s">
        <v>223</v>
      </c>
      <c r="E52" s="223" t="s">
        <v>593</v>
      </c>
      <c r="F52" s="224"/>
      <c r="G52" s="225">
        <f t="shared" ref="G52:H54" si="15">G53</f>
        <v>0</v>
      </c>
      <c r="H52" s="225">
        <f t="shared" si="15"/>
        <v>0</v>
      </c>
    </row>
    <row r="53" spans="1:8">
      <c r="A53" s="222" t="s">
        <v>479</v>
      </c>
      <c r="B53" s="223" t="s">
        <v>761</v>
      </c>
      <c r="C53" s="224" t="s">
        <v>579</v>
      </c>
      <c r="D53" s="223" t="s">
        <v>223</v>
      </c>
      <c r="E53" s="223" t="s">
        <v>593</v>
      </c>
      <c r="F53" s="224" t="s">
        <v>480</v>
      </c>
      <c r="G53" s="225">
        <f t="shared" si="15"/>
        <v>0</v>
      </c>
      <c r="H53" s="225">
        <f t="shared" si="15"/>
        <v>0</v>
      </c>
    </row>
    <row r="54" spans="1:8">
      <c r="A54" s="222" t="s">
        <v>481</v>
      </c>
      <c r="B54" s="223" t="s">
        <v>761</v>
      </c>
      <c r="C54" s="224" t="s">
        <v>579</v>
      </c>
      <c r="D54" s="223" t="s">
        <v>223</v>
      </c>
      <c r="E54" s="223" t="s">
        <v>593</v>
      </c>
      <c r="F54" s="224" t="s">
        <v>482</v>
      </c>
      <c r="G54" s="225">
        <f t="shared" si="15"/>
        <v>0</v>
      </c>
      <c r="H54" s="225">
        <f t="shared" si="15"/>
        <v>0</v>
      </c>
    </row>
    <row r="55" spans="1:8">
      <c r="A55" s="222" t="s">
        <v>524</v>
      </c>
      <c r="B55" s="223" t="s">
        <v>761</v>
      </c>
      <c r="C55" s="224" t="s">
        <v>579</v>
      </c>
      <c r="D55" s="223" t="s">
        <v>223</v>
      </c>
      <c r="E55" s="223" t="s">
        <v>593</v>
      </c>
      <c r="F55" s="224">
        <v>612</v>
      </c>
      <c r="G55" s="225"/>
      <c r="H55" s="225"/>
    </row>
    <row r="56" ht="22.5" spans="1:8">
      <c r="A56" s="162" t="s">
        <v>273</v>
      </c>
      <c r="B56" s="219" t="s">
        <v>761</v>
      </c>
      <c r="C56" s="219" t="s">
        <v>579</v>
      </c>
      <c r="D56" s="219" t="s">
        <v>223</v>
      </c>
      <c r="E56" s="219" t="s">
        <v>594</v>
      </c>
      <c r="F56" s="220"/>
      <c r="G56" s="167">
        <f t="shared" ref="G56:H58" si="16">G57</f>
        <v>0</v>
      </c>
      <c r="H56" s="167">
        <f t="shared" si="16"/>
        <v>0</v>
      </c>
    </row>
    <row r="57" spans="1:8">
      <c r="A57" s="162" t="s">
        <v>479</v>
      </c>
      <c r="B57" s="219" t="s">
        <v>761</v>
      </c>
      <c r="C57" s="219" t="s">
        <v>579</v>
      </c>
      <c r="D57" s="219" t="s">
        <v>223</v>
      </c>
      <c r="E57" s="219" t="s">
        <v>594</v>
      </c>
      <c r="F57" s="220">
        <v>600</v>
      </c>
      <c r="G57" s="167">
        <f t="shared" si="16"/>
        <v>0</v>
      </c>
      <c r="H57" s="167">
        <f t="shared" si="16"/>
        <v>0</v>
      </c>
    </row>
    <row r="58" spans="1:8">
      <c r="A58" s="162" t="s">
        <v>481</v>
      </c>
      <c r="B58" s="219" t="s">
        <v>761</v>
      </c>
      <c r="C58" s="219" t="s">
        <v>579</v>
      </c>
      <c r="D58" s="219" t="s">
        <v>223</v>
      </c>
      <c r="E58" s="219" t="s">
        <v>594</v>
      </c>
      <c r="F58" s="220">
        <v>610</v>
      </c>
      <c r="G58" s="167">
        <f t="shared" si="16"/>
        <v>0</v>
      </c>
      <c r="H58" s="167">
        <f t="shared" si="16"/>
        <v>0</v>
      </c>
    </row>
    <row r="59" ht="22.5" spans="1:8">
      <c r="A59" s="162" t="s">
        <v>483</v>
      </c>
      <c r="B59" s="219" t="s">
        <v>761</v>
      </c>
      <c r="C59" s="219" t="s">
        <v>579</v>
      </c>
      <c r="D59" s="219" t="s">
        <v>223</v>
      </c>
      <c r="E59" s="219" t="s">
        <v>594</v>
      </c>
      <c r="F59" s="220">
        <v>611</v>
      </c>
      <c r="G59" s="167"/>
      <c r="H59" s="167"/>
    </row>
    <row r="60" spans="1:8">
      <c r="A60" s="162" t="s">
        <v>595</v>
      </c>
      <c r="B60" s="219" t="s">
        <v>761</v>
      </c>
      <c r="C60" s="219" t="s">
        <v>579</v>
      </c>
      <c r="D60" s="219" t="s">
        <v>223</v>
      </c>
      <c r="E60" s="219" t="s">
        <v>596</v>
      </c>
      <c r="F60" s="220"/>
      <c r="G60" s="167">
        <f>G61</f>
        <v>1223.2</v>
      </c>
      <c r="H60" s="167">
        <f>H61</f>
        <v>1223.2</v>
      </c>
    </row>
    <row r="61" ht="22.5" spans="1:8">
      <c r="A61" s="162" t="s">
        <v>597</v>
      </c>
      <c r="B61" s="219" t="s">
        <v>761</v>
      </c>
      <c r="C61" s="219" t="s">
        <v>579</v>
      </c>
      <c r="D61" s="219" t="s">
        <v>223</v>
      </c>
      <c r="E61" s="219" t="s">
        <v>598</v>
      </c>
      <c r="F61" s="220"/>
      <c r="G61" s="167">
        <f>G62+G65+G68</f>
        <v>1223.2</v>
      </c>
      <c r="H61" s="167">
        <f>H62+H65+H68</f>
        <v>1223.2</v>
      </c>
    </row>
    <row r="62" ht="33.75" spans="1:8">
      <c r="A62" s="162" t="s">
        <v>233</v>
      </c>
      <c r="B62" s="219" t="s">
        <v>761</v>
      </c>
      <c r="C62" s="219" t="s">
        <v>579</v>
      </c>
      <c r="D62" s="219" t="s">
        <v>223</v>
      </c>
      <c r="E62" s="219" t="s">
        <v>598</v>
      </c>
      <c r="F62" s="220">
        <v>100</v>
      </c>
      <c r="G62" s="167">
        <f t="shared" ref="G62:H63" si="17">G63</f>
        <v>50</v>
      </c>
      <c r="H62" s="167">
        <f t="shared" si="17"/>
        <v>50</v>
      </c>
    </row>
    <row r="63" spans="1:8">
      <c r="A63" s="162" t="s">
        <v>341</v>
      </c>
      <c r="B63" s="219" t="s">
        <v>761</v>
      </c>
      <c r="C63" s="219" t="s">
        <v>579</v>
      </c>
      <c r="D63" s="219" t="s">
        <v>223</v>
      </c>
      <c r="E63" s="219" t="s">
        <v>598</v>
      </c>
      <c r="F63" s="220">
        <v>110</v>
      </c>
      <c r="G63" s="167">
        <f t="shared" si="17"/>
        <v>50</v>
      </c>
      <c r="H63" s="167">
        <f t="shared" si="17"/>
        <v>50</v>
      </c>
    </row>
    <row r="64" spans="1:8">
      <c r="A64" s="162" t="s">
        <v>501</v>
      </c>
      <c r="B64" s="219" t="s">
        <v>761</v>
      </c>
      <c r="C64" s="219" t="s">
        <v>579</v>
      </c>
      <c r="D64" s="219" t="s">
        <v>223</v>
      </c>
      <c r="E64" s="219" t="s">
        <v>598</v>
      </c>
      <c r="F64" s="220">
        <v>112</v>
      </c>
      <c r="G64" s="167">
        <v>50</v>
      </c>
      <c r="H64" s="167">
        <v>50</v>
      </c>
    </row>
    <row r="65" spans="1:8">
      <c r="A65" s="162" t="s">
        <v>255</v>
      </c>
      <c r="B65" s="219" t="s">
        <v>761</v>
      </c>
      <c r="C65" s="219" t="s">
        <v>579</v>
      </c>
      <c r="D65" s="219" t="s">
        <v>223</v>
      </c>
      <c r="E65" s="219" t="s">
        <v>598</v>
      </c>
      <c r="F65" s="220" t="s">
        <v>279</v>
      </c>
      <c r="G65" s="167">
        <f t="shared" ref="G65:H66" si="18">G66</f>
        <v>1023.2</v>
      </c>
      <c r="H65" s="167">
        <f t="shared" si="18"/>
        <v>1023.2</v>
      </c>
    </row>
    <row r="66" spans="1:8">
      <c r="A66" s="162" t="s">
        <v>256</v>
      </c>
      <c r="B66" s="219" t="s">
        <v>761</v>
      </c>
      <c r="C66" s="219" t="s">
        <v>579</v>
      </c>
      <c r="D66" s="219" t="s">
        <v>223</v>
      </c>
      <c r="E66" s="219" t="s">
        <v>598</v>
      </c>
      <c r="F66" s="220" t="s">
        <v>280</v>
      </c>
      <c r="G66" s="167">
        <f t="shared" si="18"/>
        <v>1023.2</v>
      </c>
      <c r="H66" s="167">
        <f t="shared" si="18"/>
        <v>1023.2</v>
      </c>
    </row>
    <row r="67" spans="1:8">
      <c r="A67" s="228" t="s">
        <v>258</v>
      </c>
      <c r="B67" s="219" t="s">
        <v>761</v>
      </c>
      <c r="C67" s="219" t="s">
        <v>579</v>
      </c>
      <c r="D67" s="219" t="s">
        <v>223</v>
      </c>
      <c r="E67" s="219" t="s">
        <v>598</v>
      </c>
      <c r="F67" s="220" t="s">
        <v>259</v>
      </c>
      <c r="G67" s="167">
        <v>1023.2</v>
      </c>
      <c r="H67" s="167">
        <v>1023.2</v>
      </c>
    </row>
    <row r="68" spans="1:8">
      <c r="A68" s="228" t="s">
        <v>242</v>
      </c>
      <c r="B68" s="219" t="s">
        <v>761</v>
      </c>
      <c r="C68" s="219" t="s">
        <v>579</v>
      </c>
      <c r="D68" s="219" t="s">
        <v>223</v>
      </c>
      <c r="E68" s="219" t="s">
        <v>598</v>
      </c>
      <c r="F68" s="220">
        <v>300</v>
      </c>
      <c r="G68" s="167">
        <f t="shared" ref="G68:H68" si="19">G69</f>
        <v>150</v>
      </c>
      <c r="H68" s="167">
        <f t="shared" si="19"/>
        <v>150</v>
      </c>
    </row>
    <row r="69" spans="1:8">
      <c r="A69" s="228" t="s">
        <v>367</v>
      </c>
      <c r="B69" s="219" t="s">
        <v>761</v>
      </c>
      <c r="C69" s="219" t="s">
        <v>579</v>
      </c>
      <c r="D69" s="219" t="s">
        <v>223</v>
      </c>
      <c r="E69" s="219" t="s">
        <v>598</v>
      </c>
      <c r="F69" s="220">
        <v>350</v>
      </c>
      <c r="G69" s="167">
        <v>150</v>
      </c>
      <c r="H69" s="167">
        <v>150</v>
      </c>
    </row>
    <row r="70" ht="22.5" spans="1:8">
      <c r="A70" s="170" t="s">
        <v>766</v>
      </c>
      <c r="B70" s="219" t="s">
        <v>761</v>
      </c>
      <c r="C70" s="219" t="s">
        <v>579</v>
      </c>
      <c r="D70" s="219" t="s">
        <v>223</v>
      </c>
      <c r="E70" s="229" t="s">
        <v>547</v>
      </c>
      <c r="F70" s="220"/>
      <c r="G70" s="167">
        <f>G71</f>
        <v>200</v>
      </c>
      <c r="H70" s="167">
        <f>H71</f>
        <v>200</v>
      </c>
    </row>
    <row r="71" spans="1:8">
      <c r="A71" s="228" t="s">
        <v>599</v>
      </c>
      <c r="B71" s="219" t="s">
        <v>761</v>
      </c>
      <c r="C71" s="219" t="s">
        <v>579</v>
      </c>
      <c r="D71" s="219" t="s">
        <v>223</v>
      </c>
      <c r="E71" s="219" t="s">
        <v>600</v>
      </c>
      <c r="F71" s="220"/>
      <c r="G71" s="167">
        <f t="shared" ref="G71:H73" si="20">G72</f>
        <v>200</v>
      </c>
      <c r="H71" s="167">
        <f t="shared" si="20"/>
        <v>200</v>
      </c>
    </row>
    <row r="72" spans="1:8">
      <c r="A72" s="162" t="s">
        <v>479</v>
      </c>
      <c r="B72" s="219" t="s">
        <v>761</v>
      </c>
      <c r="C72" s="219" t="s">
        <v>579</v>
      </c>
      <c r="D72" s="219" t="s">
        <v>223</v>
      </c>
      <c r="E72" s="219" t="s">
        <v>600</v>
      </c>
      <c r="F72" s="220">
        <v>600</v>
      </c>
      <c r="G72" s="167">
        <f t="shared" si="20"/>
        <v>200</v>
      </c>
      <c r="H72" s="167">
        <f t="shared" si="20"/>
        <v>200</v>
      </c>
    </row>
    <row r="73" spans="1:8">
      <c r="A73" s="162" t="s">
        <v>481</v>
      </c>
      <c r="B73" s="219" t="s">
        <v>761</v>
      </c>
      <c r="C73" s="219" t="s">
        <v>579</v>
      </c>
      <c r="D73" s="219" t="s">
        <v>223</v>
      </c>
      <c r="E73" s="219" t="s">
        <v>600</v>
      </c>
      <c r="F73" s="220">
        <v>610</v>
      </c>
      <c r="G73" s="167">
        <f t="shared" si="20"/>
        <v>200</v>
      </c>
      <c r="H73" s="167">
        <f t="shared" si="20"/>
        <v>200</v>
      </c>
    </row>
    <row r="74" ht="22.5" spans="1:8">
      <c r="A74" s="162" t="s">
        <v>483</v>
      </c>
      <c r="B74" s="219" t="s">
        <v>761</v>
      </c>
      <c r="C74" s="219" t="s">
        <v>579</v>
      </c>
      <c r="D74" s="219" t="s">
        <v>223</v>
      </c>
      <c r="E74" s="219" t="s">
        <v>600</v>
      </c>
      <c r="F74" s="220">
        <v>611</v>
      </c>
      <c r="G74" s="167">
        <v>200</v>
      </c>
      <c r="H74" s="167">
        <v>200</v>
      </c>
    </row>
    <row r="75" spans="1:8">
      <c r="A75" s="162" t="s">
        <v>601</v>
      </c>
      <c r="B75" s="219" t="s">
        <v>761</v>
      </c>
      <c r="C75" s="219" t="s">
        <v>579</v>
      </c>
      <c r="D75" s="219" t="s">
        <v>223</v>
      </c>
      <c r="E75" s="219" t="s">
        <v>602</v>
      </c>
      <c r="F75" s="220"/>
      <c r="G75" s="167">
        <f t="shared" ref="G75:H77" si="21">G76</f>
        <v>0</v>
      </c>
      <c r="H75" s="167">
        <f t="shared" si="21"/>
        <v>0</v>
      </c>
    </row>
    <row r="76" spans="1:8">
      <c r="A76" s="162" t="s">
        <v>479</v>
      </c>
      <c r="B76" s="219" t="s">
        <v>761</v>
      </c>
      <c r="C76" s="219" t="s">
        <v>579</v>
      </c>
      <c r="D76" s="219" t="s">
        <v>223</v>
      </c>
      <c r="E76" s="219" t="s">
        <v>602</v>
      </c>
      <c r="F76" s="220">
        <v>600</v>
      </c>
      <c r="G76" s="167">
        <f t="shared" si="21"/>
        <v>0</v>
      </c>
      <c r="H76" s="167">
        <f t="shared" si="21"/>
        <v>0</v>
      </c>
    </row>
    <row r="77" spans="1:8">
      <c r="A77" s="162" t="s">
        <v>481</v>
      </c>
      <c r="B77" s="219" t="s">
        <v>761</v>
      </c>
      <c r="C77" s="219" t="s">
        <v>579</v>
      </c>
      <c r="D77" s="219" t="s">
        <v>223</v>
      </c>
      <c r="E77" s="219" t="s">
        <v>602</v>
      </c>
      <c r="F77" s="220">
        <v>610</v>
      </c>
      <c r="G77" s="167">
        <f t="shared" si="21"/>
        <v>0</v>
      </c>
      <c r="H77" s="167">
        <f t="shared" si="21"/>
        <v>0</v>
      </c>
    </row>
    <row r="78" spans="1:8">
      <c r="A78" s="162" t="s">
        <v>524</v>
      </c>
      <c r="B78" s="219" t="s">
        <v>761</v>
      </c>
      <c r="C78" s="219" t="s">
        <v>579</v>
      </c>
      <c r="D78" s="219" t="s">
        <v>223</v>
      </c>
      <c r="E78" s="219" t="s">
        <v>602</v>
      </c>
      <c r="F78" s="220">
        <v>612</v>
      </c>
      <c r="G78" s="167"/>
      <c r="H78" s="167"/>
    </row>
    <row r="79" spans="1:8">
      <c r="A79" s="155" t="s">
        <v>603</v>
      </c>
      <c r="B79" s="217" t="s">
        <v>761</v>
      </c>
      <c r="C79" s="218" t="s">
        <v>579</v>
      </c>
      <c r="D79" s="217" t="s">
        <v>267</v>
      </c>
      <c r="E79" s="217"/>
      <c r="F79" s="218"/>
      <c r="G79" s="166">
        <f>G80+G107</f>
        <v>22916.013</v>
      </c>
      <c r="H79" s="166">
        <f>H80+H107</f>
        <v>22916.013</v>
      </c>
    </row>
    <row r="80" spans="1:8">
      <c r="A80" s="162" t="s">
        <v>595</v>
      </c>
      <c r="B80" s="219" t="s">
        <v>761</v>
      </c>
      <c r="C80" s="219" t="s">
        <v>579</v>
      </c>
      <c r="D80" s="219" t="s">
        <v>267</v>
      </c>
      <c r="E80" s="219" t="s">
        <v>596</v>
      </c>
      <c r="F80" s="220"/>
      <c r="G80" s="167">
        <f>G81+G91</f>
        <v>21788.89</v>
      </c>
      <c r="H80" s="167">
        <f>H81+H91</f>
        <v>21788.89</v>
      </c>
    </row>
    <row r="81" spans="1:8">
      <c r="A81" s="162" t="s">
        <v>606</v>
      </c>
      <c r="B81" s="219" t="s">
        <v>761</v>
      </c>
      <c r="C81" s="220" t="s">
        <v>579</v>
      </c>
      <c r="D81" s="219" t="s">
        <v>267</v>
      </c>
      <c r="E81" s="219" t="s">
        <v>607</v>
      </c>
      <c r="F81" s="220"/>
      <c r="G81" s="167">
        <f t="shared" ref="G81" si="22">G82+G86</f>
        <v>436.389</v>
      </c>
      <c r="H81" s="167">
        <f t="shared" ref="H81" si="23">H82+H86</f>
        <v>436.389</v>
      </c>
    </row>
    <row r="82" ht="33.75" spans="1:8">
      <c r="A82" s="162" t="s">
        <v>233</v>
      </c>
      <c r="B82" s="219" t="s">
        <v>761</v>
      </c>
      <c r="C82" s="220" t="s">
        <v>579</v>
      </c>
      <c r="D82" s="219" t="s">
        <v>267</v>
      </c>
      <c r="E82" s="219" t="s">
        <v>608</v>
      </c>
      <c r="F82" s="220">
        <v>100</v>
      </c>
      <c r="G82" s="167">
        <f t="shared" ref="G82:H82" si="24">G83</f>
        <v>436.389</v>
      </c>
      <c r="H82" s="167">
        <f t="shared" si="24"/>
        <v>436.389</v>
      </c>
    </row>
    <row r="83" spans="1:8">
      <c r="A83" s="162" t="s">
        <v>235</v>
      </c>
      <c r="B83" s="219" t="s">
        <v>761</v>
      </c>
      <c r="C83" s="220" t="s">
        <v>579</v>
      </c>
      <c r="D83" s="219" t="s">
        <v>267</v>
      </c>
      <c r="E83" s="219" t="s">
        <v>608</v>
      </c>
      <c r="F83" s="220">
        <v>120</v>
      </c>
      <c r="G83" s="167">
        <f t="shared" ref="G83" si="25">G84+G85</f>
        <v>436.389</v>
      </c>
      <c r="H83" s="167">
        <f t="shared" ref="H83" si="26">H84+H85</f>
        <v>436.389</v>
      </c>
    </row>
    <row r="84" spans="1:8">
      <c r="A84" s="170" t="s">
        <v>237</v>
      </c>
      <c r="B84" s="219" t="s">
        <v>761</v>
      </c>
      <c r="C84" s="220" t="s">
        <v>579</v>
      </c>
      <c r="D84" s="219" t="s">
        <v>267</v>
      </c>
      <c r="E84" s="219" t="s">
        <v>608</v>
      </c>
      <c r="F84" s="220">
        <v>121</v>
      </c>
      <c r="G84" s="167">
        <v>335.168</v>
      </c>
      <c r="H84" s="167">
        <v>335.168</v>
      </c>
    </row>
    <row r="85" ht="22.5" spans="1:8">
      <c r="A85" s="170" t="s">
        <v>239</v>
      </c>
      <c r="B85" s="219" t="s">
        <v>761</v>
      </c>
      <c r="C85" s="220" t="s">
        <v>579</v>
      </c>
      <c r="D85" s="219" t="s">
        <v>267</v>
      </c>
      <c r="E85" s="219" t="s">
        <v>608</v>
      </c>
      <c r="F85" s="220">
        <v>129</v>
      </c>
      <c r="G85" s="167">
        <v>101.221</v>
      </c>
      <c r="H85" s="167">
        <v>101.221</v>
      </c>
    </row>
    <row r="86" ht="22.5" spans="1:8">
      <c r="A86" s="170" t="s">
        <v>273</v>
      </c>
      <c r="B86" s="219" t="s">
        <v>761</v>
      </c>
      <c r="C86" s="220" t="s">
        <v>579</v>
      </c>
      <c r="D86" s="219" t="s">
        <v>267</v>
      </c>
      <c r="E86" s="219" t="s">
        <v>609</v>
      </c>
      <c r="F86" s="220"/>
      <c r="G86" s="167">
        <f t="shared" ref="G86:H87" si="27">G87</f>
        <v>0</v>
      </c>
      <c r="H86" s="167">
        <f t="shared" si="27"/>
        <v>0</v>
      </c>
    </row>
    <row r="87" ht="33.75" spans="1:8">
      <c r="A87" s="162" t="s">
        <v>233</v>
      </c>
      <c r="B87" s="219" t="s">
        <v>761</v>
      </c>
      <c r="C87" s="220" t="s">
        <v>579</v>
      </c>
      <c r="D87" s="219" t="s">
        <v>267</v>
      </c>
      <c r="E87" s="219" t="s">
        <v>609</v>
      </c>
      <c r="F87" s="220">
        <v>100</v>
      </c>
      <c r="G87" s="167">
        <f t="shared" si="27"/>
        <v>0</v>
      </c>
      <c r="H87" s="167">
        <f t="shared" si="27"/>
        <v>0</v>
      </c>
    </row>
    <row r="88" spans="1:8">
      <c r="A88" s="162" t="s">
        <v>235</v>
      </c>
      <c r="B88" s="219" t="s">
        <v>761</v>
      </c>
      <c r="C88" s="220" t="s">
        <v>579</v>
      </c>
      <c r="D88" s="219" t="s">
        <v>267</v>
      </c>
      <c r="E88" s="219" t="s">
        <v>609</v>
      </c>
      <c r="F88" s="220">
        <v>120</v>
      </c>
      <c r="G88" s="167">
        <f t="shared" ref="G88:H88" si="28">G89+G90</f>
        <v>0</v>
      </c>
      <c r="H88" s="167">
        <f t="shared" si="28"/>
        <v>0</v>
      </c>
    </row>
    <row r="89" spans="1:8">
      <c r="A89" s="170" t="s">
        <v>237</v>
      </c>
      <c r="B89" s="219" t="s">
        <v>761</v>
      </c>
      <c r="C89" s="220" t="s">
        <v>579</v>
      </c>
      <c r="D89" s="219" t="s">
        <v>267</v>
      </c>
      <c r="E89" s="219" t="s">
        <v>609</v>
      </c>
      <c r="F89" s="220">
        <v>121</v>
      </c>
      <c r="G89" s="167"/>
      <c r="H89" s="167"/>
    </row>
    <row r="90" ht="22.5" spans="1:8">
      <c r="A90" s="170" t="s">
        <v>239</v>
      </c>
      <c r="B90" s="219" t="s">
        <v>761</v>
      </c>
      <c r="C90" s="220" t="s">
        <v>579</v>
      </c>
      <c r="D90" s="219" t="s">
        <v>267</v>
      </c>
      <c r="E90" s="219" t="s">
        <v>609</v>
      </c>
      <c r="F90" s="220">
        <v>129</v>
      </c>
      <c r="G90" s="167"/>
      <c r="H90" s="167"/>
    </row>
    <row r="91" ht="22.5" spans="1:8">
      <c r="A91" s="162" t="s">
        <v>597</v>
      </c>
      <c r="B91" s="219" t="s">
        <v>761</v>
      </c>
      <c r="C91" s="220" t="s">
        <v>579</v>
      </c>
      <c r="D91" s="219" t="s">
        <v>267</v>
      </c>
      <c r="E91" s="219" t="s">
        <v>610</v>
      </c>
      <c r="F91" s="220"/>
      <c r="G91" s="167">
        <f t="shared" ref="G91" si="29">G92+G96+G102</f>
        <v>21352.501</v>
      </c>
      <c r="H91" s="167">
        <f t="shared" ref="H91" si="30">H92+H96+H102</f>
        <v>21352.501</v>
      </c>
    </row>
    <row r="92" ht="33.75" spans="1:8">
      <c r="A92" s="162" t="s">
        <v>233</v>
      </c>
      <c r="B92" s="219" t="s">
        <v>761</v>
      </c>
      <c r="C92" s="220" t="s">
        <v>579</v>
      </c>
      <c r="D92" s="219" t="s">
        <v>267</v>
      </c>
      <c r="E92" s="219" t="s">
        <v>611</v>
      </c>
      <c r="F92" s="220">
        <v>100</v>
      </c>
      <c r="G92" s="167">
        <f t="shared" ref="G92:H92" si="31">G93</f>
        <v>20317.819</v>
      </c>
      <c r="H92" s="167">
        <f t="shared" si="31"/>
        <v>20317.819</v>
      </c>
    </row>
    <row r="93" spans="1:8">
      <c r="A93" s="162" t="s">
        <v>341</v>
      </c>
      <c r="B93" s="219" t="s">
        <v>761</v>
      </c>
      <c r="C93" s="220" t="s">
        <v>579</v>
      </c>
      <c r="D93" s="219" t="s">
        <v>267</v>
      </c>
      <c r="E93" s="219" t="s">
        <v>611</v>
      </c>
      <c r="F93" s="220">
        <v>110</v>
      </c>
      <c r="G93" s="167">
        <f t="shared" ref="G93" si="32">G94+G95</f>
        <v>20317.819</v>
      </c>
      <c r="H93" s="167">
        <f t="shared" ref="H93" si="33">H94+H95</f>
        <v>20317.819</v>
      </c>
    </row>
    <row r="94" spans="1:8">
      <c r="A94" s="162" t="s">
        <v>342</v>
      </c>
      <c r="B94" s="219" t="s">
        <v>761</v>
      </c>
      <c r="C94" s="220" t="s">
        <v>579</v>
      </c>
      <c r="D94" s="219" t="s">
        <v>267</v>
      </c>
      <c r="E94" s="219" t="s">
        <v>611</v>
      </c>
      <c r="F94" s="220">
        <v>111</v>
      </c>
      <c r="G94" s="167">
        <v>15605.046</v>
      </c>
      <c r="H94" s="167">
        <v>15605.046</v>
      </c>
    </row>
    <row r="95" ht="22.5" spans="1:8">
      <c r="A95" s="170" t="s">
        <v>343</v>
      </c>
      <c r="B95" s="219" t="s">
        <v>761</v>
      </c>
      <c r="C95" s="220" t="s">
        <v>579</v>
      </c>
      <c r="D95" s="219" t="s">
        <v>267</v>
      </c>
      <c r="E95" s="219" t="s">
        <v>611</v>
      </c>
      <c r="F95" s="220">
        <v>119</v>
      </c>
      <c r="G95" s="167">
        <v>4712.773</v>
      </c>
      <c r="H95" s="167">
        <v>4712.773</v>
      </c>
    </row>
    <row r="96" spans="1:8">
      <c r="A96" s="162" t="s">
        <v>255</v>
      </c>
      <c r="B96" s="219" t="s">
        <v>761</v>
      </c>
      <c r="C96" s="220" t="s">
        <v>579</v>
      </c>
      <c r="D96" s="219" t="s">
        <v>267</v>
      </c>
      <c r="E96" s="219" t="s">
        <v>612</v>
      </c>
      <c r="F96" s="220" t="s">
        <v>279</v>
      </c>
      <c r="G96" s="167">
        <f t="shared" ref="G96:H96" si="34">SUM(G97)</f>
        <v>1033.39</v>
      </c>
      <c r="H96" s="167">
        <f t="shared" si="34"/>
        <v>1033.39</v>
      </c>
    </row>
    <row r="97" spans="1:8">
      <c r="A97" s="162" t="s">
        <v>256</v>
      </c>
      <c r="B97" s="219" t="s">
        <v>761</v>
      </c>
      <c r="C97" s="220" t="s">
        <v>579</v>
      </c>
      <c r="D97" s="219" t="s">
        <v>267</v>
      </c>
      <c r="E97" s="219" t="s">
        <v>612</v>
      </c>
      <c r="F97" s="220" t="s">
        <v>280</v>
      </c>
      <c r="G97" s="167">
        <f>G100+G98+G99+G101</f>
        <v>1033.39</v>
      </c>
      <c r="H97" s="167">
        <f>H100+H98+H99+H101</f>
        <v>1033.39</v>
      </c>
    </row>
    <row r="98" spans="1:8">
      <c r="A98" s="228" t="s">
        <v>257</v>
      </c>
      <c r="B98" s="219" t="s">
        <v>761</v>
      </c>
      <c r="C98" s="220" t="s">
        <v>579</v>
      </c>
      <c r="D98" s="219" t="s">
        <v>267</v>
      </c>
      <c r="E98" s="219" t="s">
        <v>612</v>
      </c>
      <c r="F98" s="220">
        <v>242</v>
      </c>
      <c r="G98" s="167">
        <v>212</v>
      </c>
      <c r="H98" s="167">
        <v>212</v>
      </c>
    </row>
    <row r="99" ht="22.5" spans="1:8">
      <c r="A99" s="228" t="s">
        <v>442</v>
      </c>
      <c r="B99" s="219" t="s">
        <v>761</v>
      </c>
      <c r="C99" s="220" t="s">
        <v>579</v>
      </c>
      <c r="D99" s="219" t="s">
        <v>267</v>
      </c>
      <c r="E99" s="219" t="s">
        <v>612</v>
      </c>
      <c r="F99" s="220">
        <v>243</v>
      </c>
      <c r="G99" s="167"/>
      <c r="H99" s="167"/>
    </row>
    <row r="100" spans="1:8">
      <c r="A100" s="228" t="s">
        <v>258</v>
      </c>
      <c r="B100" s="219" t="s">
        <v>761</v>
      </c>
      <c r="C100" s="220" t="s">
        <v>579</v>
      </c>
      <c r="D100" s="219" t="s">
        <v>267</v>
      </c>
      <c r="E100" s="219" t="s">
        <v>612</v>
      </c>
      <c r="F100" s="220" t="s">
        <v>259</v>
      </c>
      <c r="G100" s="167">
        <v>678.08</v>
      </c>
      <c r="H100" s="167">
        <v>678.08</v>
      </c>
    </row>
    <row r="101" spans="1:8">
      <c r="A101" s="228" t="s">
        <v>281</v>
      </c>
      <c r="B101" s="219" t="s">
        <v>761</v>
      </c>
      <c r="C101" s="220" t="s">
        <v>579</v>
      </c>
      <c r="D101" s="219" t="s">
        <v>267</v>
      </c>
      <c r="E101" s="219" t="s">
        <v>612</v>
      </c>
      <c r="F101" s="220">
        <v>247</v>
      </c>
      <c r="G101" s="167">
        <v>143.31</v>
      </c>
      <c r="H101" s="167">
        <v>143.31</v>
      </c>
    </row>
    <row r="102" spans="1:8">
      <c r="A102" s="228" t="s">
        <v>260</v>
      </c>
      <c r="B102" s="219" t="s">
        <v>761</v>
      </c>
      <c r="C102" s="220" t="s">
        <v>579</v>
      </c>
      <c r="D102" s="219" t="s">
        <v>267</v>
      </c>
      <c r="E102" s="219" t="s">
        <v>612</v>
      </c>
      <c r="F102" s="220" t="s">
        <v>261</v>
      </c>
      <c r="G102" s="167">
        <f t="shared" ref="G102:H102" si="35">G103</f>
        <v>1.292</v>
      </c>
      <c r="H102" s="167">
        <f t="shared" si="35"/>
        <v>1.292</v>
      </c>
    </row>
    <row r="103" spans="1:8">
      <c r="A103" s="228" t="s">
        <v>262</v>
      </c>
      <c r="B103" s="219" t="s">
        <v>761</v>
      </c>
      <c r="C103" s="220" t="s">
        <v>579</v>
      </c>
      <c r="D103" s="219" t="s">
        <v>267</v>
      </c>
      <c r="E103" s="219" t="s">
        <v>612</v>
      </c>
      <c r="F103" s="220" t="s">
        <v>263</v>
      </c>
      <c r="G103" s="167">
        <f t="shared" ref="G103" si="36">G104+G106+G105</f>
        <v>1.292</v>
      </c>
      <c r="H103" s="167">
        <f t="shared" ref="H103" si="37">H104+H106+H105</f>
        <v>1.292</v>
      </c>
    </row>
    <row r="104" spans="1:8">
      <c r="A104" s="230" t="s">
        <v>282</v>
      </c>
      <c r="B104" s="219" t="s">
        <v>761</v>
      </c>
      <c r="C104" s="220" t="s">
        <v>579</v>
      </c>
      <c r="D104" s="219" t="s">
        <v>267</v>
      </c>
      <c r="E104" s="219" t="s">
        <v>612</v>
      </c>
      <c r="F104" s="220" t="s">
        <v>283</v>
      </c>
      <c r="G104" s="167">
        <v>1.292</v>
      </c>
      <c r="H104" s="167">
        <v>1.292</v>
      </c>
    </row>
    <row r="105" spans="1:8">
      <c r="A105" s="228" t="s">
        <v>264</v>
      </c>
      <c r="B105" s="219" t="s">
        <v>761</v>
      </c>
      <c r="C105" s="220" t="s">
        <v>579</v>
      </c>
      <c r="D105" s="219" t="s">
        <v>267</v>
      </c>
      <c r="E105" s="219" t="s">
        <v>612</v>
      </c>
      <c r="F105" s="220">
        <v>852</v>
      </c>
      <c r="G105" s="167"/>
      <c r="H105" s="167"/>
    </row>
    <row r="106" spans="1:8">
      <c r="A106" s="228" t="s">
        <v>265</v>
      </c>
      <c r="B106" s="219" t="s">
        <v>761</v>
      </c>
      <c r="C106" s="220" t="s">
        <v>579</v>
      </c>
      <c r="D106" s="219" t="s">
        <v>267</v>
      </c>
      <c r="E106" s="219" t="s">
        <v>612</v>
      </c>
      <c r="F106" s="220">
        <v>853</v>
      </c>
      <c r="G106" s="167"/>
      <c r="H106" s="167"/>
    </row>
    <row r="107" ht="22.5" spans="1:8">
      <c r="A107" s="162" t="s">
        <v>604</v>
      </c>
      <c r="B107" s="219" t="s">
        <v>761</v>
      </c>
      <c r="C107" s="220" t="s">
        <v>579</v>
      </c>
      <c r="D107" s="219" t="s">
        <v>267</v>
      </c>
      <c r="E107" s="219" t="s">
        <v>605</v>
      </c>
      <c r="F107" s="220"/>
      <c r="G107" s="167">
        <f>G108</f>
        <v>1127.123</v>
      </c>
      <c r="H107" s="167">
        <f>H108</f>
        <v>1127.123</v>
      </c>
    </row>
    <row r="108" spans="1:8">
      <c r="A108" s="162" t="s">
        <v>479</v>
      </c>
      <c r="B108" s="219" t="s">
        <v>761</v>
      </c>
      <c r="C108" s="220" t="s">
        <v>579</v>
      </c>
      <c r="D108" s="219" t="s">
        <v>267</v>
      </c>
      <c r="E108" s="219" t="s">
        <v>605</v>
      </c>
      <c r="F108" s="220">
        <v>600</v>
      </c>
      <c r="G108" s="167">
        <f t="shared" ref="G108:H109" si="38">G109</f>
        <v>1127.123</v>
      </c>
      <c r="H108" s="167">
        <f t="shared" si="38"/>
        <v>1127.123</v>
      </c>
    </row>
    <row r="109" spans="1:8">
      <c r="A109" s="162" t="s">
        <v>481</v>
      </c>
      <c r="B109" s="219" t="s">
        <v>761</v>
      </c>
      <c r="C109" s="220" t="s">
        <v>579</v>
      </c>
      <c r="D109" s="219" t="s">
        <v>267</v>
      </c>
      <c r="E109" s="219" t="s">
        <v>605</v>
      </c>
      <c r="F109" s="220">
        <v>610</v>
      </c>
      <c r="G109" s="167">
        <f t="shared" si="38"/>
        <v>1127.123</v>
      </c>
      <c r="H109" s="167">
        <f t="shared" si="38"/>
        <v>1127.123</v>
      </c>
    </row>
    <row r="110" ht="22.5" spans="1:8">
      <c r="A110" s="162" t="s">
        <v>483</v>
      </c>
      <c r="B110" s="219" t="s">
        <v>761</v>
      </c>
      <c r="C110" s="220" t="s">
        <v>579</v>
      </c>
      <c r="D110" s="219" t="s">
        <v>267</v>
      </c>
      <c r="E110" s="219" t="s">
        <v>605</v>
      </c>
      <c r="F110" s="220">
        <v>611</v>
      </c>
      <c r="G110" s="167">
        <v>1127.123</v>
      </c>
      <c r="H110" s="167">
        <v>1127.123</v>
      </c>
    </row>
    <row r="111" spans="1:8">
      <c r="A111" s="207" t="s">
        <v>726</v>
      </c>
      <c r="B111" s="214" t="s">
        <v>761</v>
      </c>
      <c r="C111" s="231">
        <v>12</v>
      </c>
      <c r="D111" s="214"/>
      <c r="E111" s="214"/>
      <c r="F111" s="231"/>
      <c r="G111" s="172">
        <f t="shared" ref="G111:H115" si="39">G112</f>
        <v>60</v>
      </c>
      <c r="H111" s="172">
        <f t="shared" si="39"/>
        <v>60</v>
      </c>
    </row>
    <row r="112" spans="1:8">
      <c r="A112" s="155" t="s">
        <v>727</v>
      </c>
      <c r="B112" s="217" t="s">
        <v>761</v>
      </c>
      <c r="C112" s="218">
        <v>12</v>
      </c>
      <c r="D112" s="217" t="s">
        <v>228</v>
      </c>
      <c r="E112" s="217"/>
      <c r="F112" s="218"/>
      <c r="G112" s="166">
        <f t="shared" si="39"/>
        <v>60</v>
      </c>
      <c r="H112" s="166">
        <f t="shared" si="39"/>
        <v>60</v>
      </c>
    </row>
    <row r="113" spans="1:8">
      <c r="A113" s="162" t="s">
        <v>728</v>
      </c>
      <c r="B113" s="219" t="s">
        <v>761</v>
      </c>
      <c r="C113" s="220">
        <v>12</v>
      </c>
      <c r="D113" s="219" t="s">
        <v>228</v>
      </c>
      <c r="E113" s="219" t="s">
        <v>729</v>
      </c>
      <c r="F113" s="220"/>
      <c r="G113" s="167">
        <f t="shared" si="39"/>
        <v>60</v>
      </c>
      <c r="H113" s="167">
        <f t="shared" si="39"/>
        <v>60</v>
      </c>
    </row>
    <row r="114" spans="1:8">
      <c r="A114" s="162" t="s">
        <v>730</v>
      </c>
      <c r="B114" s="219" t="s">
        <v>761</v>
      </c>
      <c r="C114" s="220">
        <v>12</v>
      </c>
      <c r="D114" s="219" t="s">
        <v>228</v>
      </c>
      <c r="E114" s="219" t="s">
        <v>731</v>
      </c>
      <c r="F114" s="220"/>
      <c r="G114" s="167">
        <f t="shared" si="39"/>
        <v>60</v>
      </c>
      <c r="H114" s="167">
        <f t="shared" si="39"/>
        <v>60</v>
      </c>
    </row>
    <row r="115" spans="1:8">
      <c r="A115" s="162" t="s">
        <v>255</v>
      </c>
      <c r="B115" s="219" t="s">
        <v>761</v>
      </c>
      <c r="C115" s="220">
        <v>12</v>
      </c>
      <c r="D115" s="219" t="s">
        <v>228</v>
      </c>
      <c r="E115" s="219" t="s">
        <v>731</v>
      </c>
      <c r="F115" s="220">
        <v>200</v>
      </c>
      <c r="G115" s="167">
        <f t="shared" si="39"/>
        <v>60</v>
      </c>
      <c r="H115" s="167">
        <f t="shared" si="39"/>
        <v>60</v>
      </c>
    </row>
    <row r="116" spans="1:8">
      <c r="A116" s="162" t="s">
        <v>256</v>
      </c>
      <c r="B116" s="219" t="s">
        <v>761</v>
      </c>
      <c r="C116" s="220">
        <v>12</v>
      </c>
      <c r="D116" s="219" t="s">
        <v>228</v>
      </c>
      <c r="E116" s="219" t="s">
        <v>731</v>
      </c>
      <c r="F116" s="220">
        <v>240</v>
      </c>
      <c r="G116" s="167">
        <f>G118+G117</f>
        <v>60</v>
      </c>
      <c r="H116" s="167">
        <f>H118+H117</f>
        <v>60</v>
      </c>
    </row>
    <row r="117" spans="1:8">
      <c r="A117" s="228" t="s">
        <v>257</v>
      </c>
      <c r="B117" s="219" t="s">
        <v>761</v>
      </c>
      <c r="C117" s="220">
        <v>12</v>
      </c>
      <c r="D117" s="219" t="s">
        <v>228</v>
      </c>
      <c r="E117" s="219" t="s">
        <v>731</v>
      </c>
      <c r="F117" s="220">
        <v>242</v>
      </c>
      <c r="G117" s="167">
        <v>3</v>
      </c>
      <c r="H117" s="167">
        <v>3</v>
      </c>
    </row>
    <row r="118" spans="1:8">
      <c r="A118" s="228" t="s">
        <v>258</v>
      </c>
      <c r="B118" s="219" t="s">
        <v>761</v>
      </c>
      <c r="C118" s="220">
        <v>12</v>
      </c>
      <c r="D118" s="219" t="s">
        <v>228</v>
      </c>
      <c r="E118" s="219" t="s">
        <v>731</v>
      </c>
      <c r="F118" s="220">
        <v>244</v>
      </c>
      <c r="G118" s="167">
        <v>57</v>
      </c>
      <c r="H118" s="167">
        <v>57</v>
      </c>
    </row>
    <row r="119" ht="21" spans="1:12">
      <c r="A119" s="210" t="s">
        <v>767</v>
      </c>
      <c r="B119" s="211" t="s">
        <v>768</v>
      </c>
      <c r="C119" s="232" t="s">
        <v>224</v>
      </c>
      <c r="D119" s="211" t="s">
        <v>224</v>
      </c>
      <c r="E119" s="211" t="s">
        <v>225</v>
      </c>
      <c r="F119" s="232" t="s">
        <v>226</v>
      </c>
      <c r="G119" s="213">
        <f>G120</f>
        <v>28564</v>
      </c>
      <c r="H119" s="213">
        <f>H120</f>
        <v>28564</v>
      </c>
      <c r="I119" s="197">
        <v>28564</v>
      </c>
      <c r="J119" s="226">
        <f>G119-I119</f>
        <v>0</v>
      </c>
      <c r="K119" s="197">
        <v>28564</v>
      </c>
      <c r="L119" s="226">
        <f>H119-K119</f>
        <v>0</v>
      </c>
    </row>
    <row r="120" s="185" customFormat="1" ht="12" spans="1:8">
      <c r="A120" s="207" t="s">
        <v>624</v>
      </c>
      <c r="B120" s="214" t="s">
        <v>768</v>
      </c>
      <c r="C120" s="231" t="s">
        <v>625</v>
      </c>
      <c r="D120" s="214" t="s">
        <v>224</v>
      </c>
      <c r="E120" s="214" t="s">
        <v>225</v>
      </c>
      <c r="F120" s="231" t="s">
        <v>226</v>
      </c>
      <c r="G120" s="172">
        <f>G126+G179+G188+G121</f>
        <v>28564</v>
      </c>
      <c r="H120" s="172">
        <f>H126+H179+H188+H121</f>
        <v>28564</v>
      </c>
    </row>
    <row r="121" s="185" customFormat="1" ht="11.25" spans="1:8">
      <c r="A121" s="216" t="s">
        <v>626</v>
      </c>
      <c r="B121" s="233" t="s">
        <v>768</v>
      </c>
      <c r="C121" s="233" t="s">
        <v>625</v>
      </c>
      <c r="D121" s="233" t="s">
        <v>223</v>
      </c>
      <c r="E121" s="234"/>
      <c r="F121" s="235"/>
      <c r="G121" s="236">
        <f t="shared" ref="G121:H124" si="40">G122</f>
        <v>1465</v>
      </c>
      <c r="H121" s="236">
        <f t="shared" si="40"/>
        <v>1465</v>
      </c>
    </row>
    <row r="122" s="185" customFormat="1" ht="11.25" spans="1:8">
      <c r="A122" s="162" t="s">
        <v>627</v>
      </c>
      <c r="B122" s="74" t="s">
        <v>768</v>
      </c>
      <c r="C122" s="237" t="s">
        <v>625</v>
      </c>
      <c r="D122" s="74" t="s">
        <v>223</v>
      </c>
      <c r="E122" s="74" t="s">
        <v>628</v>
      </c>
      <c r="F122" s="237"/>
      <c r="G122" s="238">
        <f t="shared" si="40"/>
        <v>1465</v>
      </c>
      <c r="H122" s="238">
        <f t="shared" si="40"/>
        <v>1465</v>
      </c>
    </row>
    <row r="123" s="185" customFormat="1" ht="11.25" spans="1:8">
      <c r="A123" s="230" t="s">
        <v>242</v>
      </c>
      <c r="B123" s="239" t="s">
        <v>768</v>
      </c>
      <c r="C123" s="239" t="s">
        <v>625</v>
      </c>
      <c r="D123" s="239" t="s">
        <v>223</v>
      </c>
      <c r="E123" s="74" t="s">
        <v>628</v>
      </c>
      <c r="F123" s="239" t="s">
        <v>629</v>
      </c>
      <c r="G123" s="238">
        <f t="shared" si="40"/>
        <v>1465</v>
      </c>
      <c r="H123" s="238">
        <f t="shared" si="40"/>
        <v>1465</v>
      </c>
    </row>
    <row r="124" s="185" customFormat="1" ht="11.25" spans="1:8">
      <c r="A124" s="230" t="s">
        <v>630</v>
      </c>
      <c r="B124" s="239" t="s">
        <v>768</v>
      </c>
      <c r="C124" s="239" t="s">
        <v>625</v>
      </c>
      <c r="D124" s="239" t="s">
        <v>223</v>
      </c>
      <c r="E124" s="74" t="s">
        <v>628</v>
      </c>
      <c r="F124" s="240">
        <v>310</v>
      </c>
      <c r="G124" s="238">
        <f t="shared" si="40"/>
        <v>1465</v>
      </c>
      <c r="H124" s="238">
        <f t="shared" si="40"/>
        <v>1465</v>
      </c>
    </row>
    <row r="125" s="185" customFormat="1" ht="11.25" spans="1:8">
      <c r="A125" s="228" t="s">
        <v>631</v>
      </c>
      <c r="B125" s="239" t="s">
        <v>768</v>
      </c>
      <c r="C125" s="239" t="s">
        <v>625</v>
      </c>
      <c r="D125" s="239" t="s">
        <v>223</v>
      </c>
      <c r="E125" s="74" t="s">
        <v>628</v>
      </c>
      <c r="F125" s="240">
        <v>312</v>
      </c>
      <c r="G125" s="238">
        <v>1465</v>
      </c>
      <c r="H125" s="238">
        <v>1465</v>
      </c>
    </row>
    <row r="126" s="185" customFormat="1" ht="12" spans="1:8">
      <c r="A126" s="155" t="s">
        <v>632</v>
      </c>
      <c r="B126" s="217" t="s">
        <v>768</v>
      </c>
      <c r="C126" s="218" t="s">
        <v>625</v>
      </c>
      <c r="D126" s="217" t="s">
        <v>248</v>
      </c>
      <c r="E126" s="217"/>
      <c r="F126" s="218"/>
      <c r="G126" s="166">
        <f>G127</f>
        <v>13561</v>
      </c>
      <c r="H126" s="166">
        <f>H127</f>
        <v>13561</v>
      </c>
    </row>
    <row r="127" s="185" customFormat="1" ht="22.5" spans="1:8">
      <c r="A127" s="162" t="s">
        <v>633</v>
      </c>
      <c r="B127" s="219" t="s">
        <v>768</v>
      </c>
      <c r="C127" s="220">
        <v>10</v>
      </c>
      <c r="D127" s="219" t="s">
        <v>248</v>
      </c>
      <c r="E127" s="219" t="s">
        <v>634</v>
      </c>
      <c r="F127" s="220"/>
      <c r="G127" s="167">
        <f>G128+G150</f>
        <v>13561</v>
      </c>
      <c r="H127" s="167">
        <f>H128+H150</f>
        <v>13561</v>
      </c>
    </row>
    <row r="128" s="185" customFormat="1" ht="22.5" spans="1:8">
      <c r="A128" s="162" t="s">
        <v>635</v>
      </c>
      <c r="B128" s="229" t="s">
        <v>768</v>
      </c>
      <c r="C128" s="229" t="s">
        <v>625</v>
      </c>
      <c r="D128" s="229" t="s">
        <v>248</v>
      </c>
      <c r="E128" s="229" t="s">
        <v>636</v>
      </c>
      <c r="F128" s="241"/>
      <c r="G128" s="242">
        <f>G129+G134+G145</f>
        <v>3895</v>
      </c>
      <c r="H128" s="242">
        <f>H129+H134+H145</f>
        <v>3895</v>
      </c>
    </row>
    <row r="129" s="185" customFormat="1" ht="12" spans="1:8">
      <c r="A129" s="162" t="s">
        <v>637</v>
      </c>
      <c r="B129" s="229" t="s">
        <v>768</v>
      </c>
      <c r="C129" s="229" t="s">
        <v>625</v>
      </c>
      <c r="D129" s="229" t="s">
        <v>248</v>
      </c>
      <c r="E129" s="229" t="s">
        <v>638</v>
      </c>
      <c r="F129" s="241"/>
      <c r="G129" s="242">
        <f t="shared" ref="G129:H132" si="41">G130</f>
        <v>0</v>
      </c>
      <c r="H129" s="242">
        <f t="shared" si="41"/>
        <v>0</v>
      </c>
    </row>
    <row r="130" s="185" customFormat="1" ht="12" spans="1:8">
      <c r="A130" s="230" t="s">
        <v>639</v>
      </c>
      <c r="B130" s="229" t="s">
        <v>768</v>
      </c>
      <c r="C130" s="229" t="s">
        <v>625</v>
      </c>
      <c r="D130" s="229" t="s">
        <v>248</v>
      </c>
      <c r="E130" s="229" t="s">
        <v>640</v>
      </c>
      <c r="F130" s="241"/>
      <c r="G130" s="242">
        <f t="shared" si="41"/>
        <v>0</v>
      </c>
      <c r="H130" s="242">
        <f t="shared" si="41"/>
        <v>0</v>
      </c>
    </row>
    <row r="131" s="185" customFormat="1" ht="12" spans="1:8">
      <c r="A131" s="230" t="s">
        <v>242</v>
      </c>
      <c r="B131" s="229" t="s">
        <v>768</v>
      </c>
      <c r="C131" s="229" t="s">
        <v>625</v>
      </c>
      <c r="D131" s="229" t="s">
        <v>248</v>
      </c>
      <c r="E131" s="229" t="s">
        <v>640</v>
      </c>
      <c r="F131" s="229" t="s">
        <v>629</v>
      </c>
      <c r="G131" s="242">
        <f t="shared" si="41"/>
        <v>0</v>
      </c>
      <c r="H131" s="242">
        <f t="shared" si="41"/>
        <v>0</v>
      </c>
    </row>
    <row r="132" s="185" customFormat="1" ht="12" spans="1:8">
      <c r="A132" s="230" t="s">
        <v>630</v>
      </c>
      <c r="B132" s="229" t="s">
        <v>768</v>
      </c>
      <c r="C132" s="229" t="s">
        <v>625</v>
      </c>
      <c r="D132" s="229" t="s">
        <v>248</v>
      </c>
      <c r="E132" s="229" t="s">
        <v>640</v>
      </c>
      <c r="F132" s="241">
        <v>310</v>
      </c>
      <c r="G132" s="242">
        <f t="shared" si="41"/>
        <v>0</v>
      </c>
      <c r="H132" s="242">
        <f t="shared" si="41"/>
        <v>0</v>
      </c>
    </row>
    <row r="133" s="185" customFormat="1" ht="33.75" spans="1:8">
      <c r="A133" s="243" t="s">
        <v>243</v>
      </c>
      <c r="B133" s="229" t="s">
        <v>768</v>
      </c>
      <c r="C133" s="229" t="s">
        <v>625</v>
      </c>
      <c r="D133" s="229" t="s">
        <v>248</v>
      </c>
      <c r="E133" s="229" t="s">
        <v>640</v>
      </c>
      <c r="F133" s="241">
        <v>313</v>
      </c>
      <c r="G133" s="242"/>
      <c r="H133" s="242"/>
    </row>
    <row r="134" s="185" customFormat="1" ht="12" spans="1:8">
      <c r="A134" s="162" t="s">
        <v>641</v>
      </c>
      <c r="B134" s="219" t="s">
        <v>768</v>
      </c>
      <c r="C134" s="220">
        <v>10</v>
      </c>
      <c r="D134" s="219" t="s">
        <v>248</v>
      </c>
      <c r="E134" s="219" t="s">
        <v>642</v>
      </c>
      <c r="F134" s="220" t="s">
        <v>226</v>
      </c>
      <c r="G134" s="167">
        <f t="shared" ref="G134:H136" si="42">G135</f>
        <v>3678</v>
      </c>
      <c r="H134" s="167">
        <f t="shared" si="42"/>
        <v>3678</v>
      </c>
    </row>
    <row r="135" s="185" customFormat="1" ht="12" spans="1:8">
      <c r="A135" s="162" t="s">
        <v>643</v>
      </c>
      <c r="B135" s="219" t="s">
        <v>768</v>
      </c>
      <c r="C135" s="220" t="s">
        <v>625</v>
      </c>
      <c r="D135" s="219" t="s">
        <v>248</v>
      </c>
      <c r="E135" s="219" t="s">
        <v>644</v>
      </c>
      <c r="F135" s="220"/>
      <c r="G135" s="167">
        <f t="shared" si="42"/>
        <v>3678</v>
      </c>
      <c r="H135" s="167">
        <f t="shared" si="42"/>
        <v>3678</v>
      </c>
    </row>
    <row r="136" spans="1:8">
      <c r="A136" s="230" t="s">
        <v>242</v>
      </c>
      <c r="B136" s="219" t="s">
        <v>768</v>
      </c>
      <c r="C136" s="220" t="s">
        <v>625</v>
      </c>
      <c r="D136" s="219" t="s">
        <v>248</v>
      </c>
      <c r="E136" s="219" t="s">
        <v>644</v>
      </c>
      <c r="F136" s="220">
        <v>300</v>
      </c>
      <c r="G136" s="167">
        <f t="shared" si="42"/>
        <v>3678</v>
      </c>
      <c r="H136" s="167">
        <f t="shared" si="42"/>
        <v>3678</v>
      </c>
    </row>
    <row r="137" ht="33.75" spans="1:8">
      <c r="A137" s="162" t="s">
        <v>243</v>
      </c>
      <c r="B137" s="219" t="s">
        <v>768</v>
      </c>
      <c r="C137" s="220" t="s">
        <v>625</v>
      </c>
      <c r="D137" s="219" t="s">
        <v>248</v>
      </c>
      <c r="E137" s="219" t="s">
        <v>644</v>
      </c>
      <c r="F137" s="220">
        <v>320</v>
      </c>
      <c r="G137" s="167">
        <f>G138+G139</f>
        <v>3678</v>
      </c>
      <c r="H137" s="167">
        <f>H138+H139</f>
        <v>3678</v>
      </c>
    </row>
    <row r="138" ht="22.5" spans="1:8">
      <c r="A138" s="228" t="s">
        <v>244</v>
      </c>
      <c r="B138" s="219" t="s">
        <v>768</v>
      </c>
      <c r="C138" s="220" t="s">
        <v>625</v>
      </c>
      <c r="D138" s="219" t="s">
        <v>248</v>
      </c>
      <c r="E138" s="219" t="s">
        <v>644</v>
      </c>
      <c r="F138" s="220">
        <v>321</v>
      </c>
      <c r="G138" s="167">
        <v>3187</v>
      </c>
      <c r="H138" s="167">
        <v>3187</v>
      </c>
    </row>
    <row r="139" spans="1:8">
      <c r="A139" s="162" t="s">
        <v>645</v>
      </c>
      <c r="B139" s="219" t="s">
        <v>768</v>
      </c>
      <c r="C139" s="220" t="s">
        <v>625</v>
      </c>
      <c r="D139" s="219" t="s">
        <v>248</v>
      </c>
      <c r="E139" s="219" t="s">
        <v>644</v>
      </c>
      <c r="F139" s="220">
        <v>323</v>
      </c>
      <c r="G139" s="167">
        <v>491</v>
      </c>
      <c r="H139" s="167">
        <v>491</v>
      </c>
    </row>
    <row r="140" spans="1:8">
      <c r="A140" s="162" t="s">
        <v>643</v>
      </c>
      <c r="B140" s="219" t="s">
        <v>768</v>
      </c>
      <c r="C140" s="220" t="s">
        <v>625</v>
      </c>
      <c r="D140" s="219" t="s">
        <v>248</v>
      </c>
      <c r="E140" s="219" t="s">
        <v>646</v>
      </c>
      <c r="F140" s="220"/>
      <c r="G140" s="167">
        <f t="shared" ref="G140:H141" si="43">G141</f>
        <v>0</v>
      </c>
      <c r="H140" s="167">
        <f t="shared" si="43"/>
        <v>0</v>
      </c>
    </row>
    <row r="141" spans="1:8">
      <c r="A141" s="230" t="s">
        <v>242</v>
      </c>
      <c r="B141" s="219" t="s">
        <v>768</v>
      </c>
      <c r="C141" s="220" t="s">
        <v>625</v>
      </c>
      <c r="D141" s="219" t="s">
        <v>248</v>
      </c>
      <c r="E141" s="219" t="s">
        <v>646</v>
      </c>
      <c r="F141" s="220">
        <v>300</v>
      </c>
      <c r="G141" s="167">
        <f t="shared" si="43"/>
        <v>0</v>
      </c>
      <c r="H141" s="167">
        <f t="shared" si="43"/>
        <v>0</v>
      </c>
    </row>
    <row r="142" s="185" customFormat="1" ht="33.75" spans="1:8">
      <c r="A142" s="162" t="s">
        <v>243</v>
      </c>
      <c r="B142" s="219" t="s">
        <v>768</v>
      </c>
      <c r="C142" s="220" t="s">
        <v>625</v>
      </c>
      <c r="D142" s="219" t="s">
        <v>248</v>
      </c>
      <c r="E142" s="219" t="s">
        <v>646</v>
      </c>
      <c r="F142" s="220">
        <v>320</v>
      </c>
      <c r="G142" s="167">
        <f t="shared" ref="G142:H142" si="44">G143+G144</f>
        <v>0</v>
      </c>
      <c r="H142" s="167">
        <f t="shared" si="44"/>
        <v>0</v>
      </c>
    </row>
    <row r="143" s="185" customFormat="1" ht="22.5" spans="1:8">
      <c r="A143" s="228" t="s">
        <v>244</v>
      </c>
      <c r="B143" s="219" t="s">
        <v>768</v>
      </c>
      <c r="C143" s="220" t="s">
        <v>625</v>
      </c>
      <c r="D143" s="219" t="s">
        <v>248</v>
      </c>
      <c r="E143" s="219" t="s">
        <v>646</v>
      </c>
      <c r="F143" s="220">
        <v>321</v>
      </c>
      <c r="G143" s="167"/>
      <c r="H143" s="167"/>
    </row>
    <row r="144" s="185" customFormat="1" ht="12" spans="1:8">
      <c r="A144" s="162" t="s">
        <v>645</v>
      </c>
      <c r="B144" s="219" t="s">
        <v>768</v>
      </c>
      <c r="C144" s="220" t="s">
        <v>625</v>
      </c>
      <c r="D144" s="219" t="s">
        <v>248</v>
      </c>
      <c r="E144" s="219" t="s">
        <v>646</v>
      </c>
      <c r="F144" s="220">
        <v>323</v>
      </c>
      <c r="G144" s="167"/>
      <c r="H144" s="167"/>
    </row>
    <row r="145" s="185" customFormat="1" ht="12" spans="1:8">
      <c r="A145" s="230" t="s">
        <v>647</v>
      </c>
      <c r="B145" s="229" t="s">
        <v>768</v>
      </c>
      <c r="C145" s="229" t="s">
        <v>625</v>
      </c>
      <c r="D145" s="229" t="s">
        <v>248</v>
      </c>
      <c r="E145" s="229" t="s">
        <v>648</v>
      </c>
      <c r="F145" s="229"/>
      <c r="G145" s="242">
        <f t="shared" ref="G145" si="45">G147</f>
        <v>217</v>
      </c>
      <c r="H145" s="242">
        <f t="shared" ref="H145" si="46">H147</f>
        <v>217</v>
      </c>
    </row>
    <row r="146" s="185" customFormat="1" ht="22.5" spans="1:8">
      <c r="A146" s="230" t="s">
        <v>769</v>
      </c>
      <c r="B146" s="229" t="s">
        <v>768</v>
      </c>
      <c r="C146" s="229" t="s">
        <v>625</v>
      </c>
      <c r="D146" s="229" t="s">
        <v>248</v>
      </c>
      <c r="E146" s="229" t="s">
        <v>650</v>
      </c>
      <c r="F146" s="229"/>
      <c r="G146" s="242">
        <f t="shared" ref="G146:H148" si="47">G147</f>
        <v>217</v>
      </c>
      <c r="H146" s="242">
        <f t="shared" si="47"/>
        <v>217</v>
      </c>
    </row>
    <row r="147" spans="1:8">
      <c r="A147" s="230" t="s">
        <v>242</v>
      </c>
      <c r="B147" s="229" t="s">
        <v>768</v>
      </c>
      <c r="C147" s="229" t="s">
        <v>625</v>
      </c>
      <c r="D147" s="229" t="s">
        <v>248</v>
      </c>
      <c r="E147" s="229" t="s">
        <v>650</v>
      </c>
      <c r="F147" s="229" t="s">
        <v>629</v>
      </c>
      <c r="G147" s="242">
        <f t="shared" si="47"/>
        <v>217</v>
      </c>
      <c r="H147" s="242">
        <f t="shared" si="47"/>
        <v>217</v>
      </c>
    </row>
    <row r="148" s="185" customFormat="1" ht="12" spans="1:8">
      <c r="A148" s="230" t="s">
        <v>630</v>
      </c>
      <c r="B148" s="229" t="s">
        <v>768</v>
      </c>
      <c r="C148" s="229" t="s">
        <v>625</v>
      </c>
      <c r="D148" s="229" t="s">
        <v>248</v>
      </c>
      <c r="E148" s="229" t="s">
        <v>650</v>
      </c>
      <c r="F148" s="241">
        <v>310</v>
      </c>
      <c r="G148" s="242">
        <f t="shared" si="47"/>
        <v>217</v>
      </c>
      <c r="H148" s="242">
        <f t="shared" si="47"/>
        <v>217</v>
      </c>
    </row>
    <row r="149" s="185" customFormat="1" ht="12" spans="1:8">
      <c r="A149" s="228" t="s">
        <v>651</v>
      </c>
      <c r="B149" s="229" t="s">
        <v>768</v>
      </c>
      <c r="C149" s="229" t="s">
        <v>625</v>
      </c>
      <c r="D149" s="229" t="s">
        <v>248</v>
      </c>
      <c r="E149" s="229" t="s">
        <v>650</v>
      </c>
      <c r="F149" s="241">
        <v>313</v>
      </c>
      <c r="G149" s="242">
        <v>217</v>
      </c>
      <c r="H149" s="242">
        <v>217</v>
      </c>
    </row>
    <row r="150" ht="22.5" spans="1:8">
      <c r="A150" s="162" t="s">
        <v>652</v>
      </c>
      <c r="B150" s="219" t="s">
        <v>768</v>
      </c>
      <c r="C150" s="220">
        <v>10</v>
      </c>
      <c r="D150" s="219" t="s">
        <v>248</v>
      </c>
      <c r="E150" s="219" t="s">
        <v>653</v>
      </c>
      <c r="F150" s="220"/>
      <c r="G150" s="167">
        <f>G151+G159+G164+G172</f>
        <v>9666</v>
      </c>
      <c r="H150" s="167">
        <f>H151+H159+H164+H172</f>
        <v>9666</v>
      </c>
    </row>
    <row r="151" spans="1:8">
      <c r="A151" s="230" t="s">
        <v>654</v>
      </c>
      <c r="B151" s="229" t="s">
        <v>768</v>
      </c>
      <c r="C151" s="229" t="s">
        <v>625</v>
      </c>
      <c r="D151" s="229" t="s">
        <v>248</v>
      </c>
      <c r="E151" s="229" t="s">
        <v>655</v>
      </c>
      <c r="F151" s="229"/>
      <c r="G151" s="242">
        <f t="shared" ref="G151:H151" si="48">G152</f>
        <v>5126</v>
      </c>
      <c r="H151" s="242">
        <f t="shared" si="48"/>
        <v>5126</v>
      </c>
    </row>
    <row r="152" ht="22.5" spans="1:8">
      <c r="A152" s="230" t="s">
        <v>162</v>
      </c>
      <c r="B152" s="229" t="s">
        <v>768</v>
      </c>
      <c r="C152" s="229" t="s">
        <v>625</v>
      </c>
      <c r="D152" s="229" t="s">
        <v>248</v>
      </c>
      <c r="E152" s="229" t="s">
        <v>656</v>
      </c>
      <c r="F152" s="229"/>
      <c r="G152" s="242">
        <f t="shared" ref="G152" si="49">G153+G156</f>
        <v>5126</v>
      </c>
      <c r="H152" s="242">
        <f t="shared" ref="H152" si="50">H153+H156</f>
        <v>5126</v>
      </c>
    </row>
    <row r="153" s="185" customFormat="1" ht="12" spans="1:8">
      <c r="A153" s="162" t="s">
        <v>255</v>
      </c>
      <c r="B153" s="219" t="s">
        <v>768</v>
      </c>
      <c r="C153" s="220" t="s">
        <v>625</v>
      </c>
      <c r="D153" s="219" t="s">
        <v>248</v>
      </c>
      <c r="E153" s="229" t="s">
        <v>656</v>
      </c>
      <c r="F153" s="220" t="s">
        <v>279</v>
      </c>
      <c r="G153" s="167">
        <f t="shared" ref="G153:H153" si="51">SUM(G154)</f>
        <v>85</v>
      </c>
      <c r="H153" s="167">
        <f t="shared" si="51"/>
        <v>85</v>
      </c>
    </row>
    <row r="154" s="185" customFormat="1" ht="12" spans="1:8">
      <c r="A154" s="162" t="s">
        <v>256</v>
      </c>
      <c r="B154" s="219" t="s">
        <v>768</v>
      </c>
      <c r="C154" s="220" t="s">
        <v>625</v>
      </c>
      <c r="D154" s="219" t="s">
        <v>248</v>
      </c>
      <c r="E154" s="229" t="s">
        <v>656</v>
      </c>
      <c r="F154" s="220" t="s">
        <v>280</v>
      </c>
      <c r="G154" s="167">
        <f t="shared" ref="G154:H154" si="52">G155</f>
        <v>85</v>
      </c>
      <c r="H154" s="167">
        <f t="shared" si="52"/>
        <v>85</v>
      </c>
    </row>
    <row r="155" s="185" customFormat="1" ht="12" spans="1:8">
      <c r="A155" s="228" t="s">
        <v>258</v>
      </c>
      <c r="B155" s="219" t="s">
        <v>768</v>
      </c>
      <c r="C155" s="220" t="s">
        <v>625</v>
      </c>
      <c r="D155" s="219" t="s">
        <v>248</v>
      </c>
      <c r="E155" s="229" t="s">
        <v>656</v>
      </c>
      <c r="F155" s="220" t="s">
        <v>259</v>
      </c>
      <c r="G155" s="167">
        <v>85</v>
      </c>
      <c r="H155" s="167">
        <v>85</v>
      </c>
    </row>
    <row r="156" s="185" customFormat="1" ht="12" spans="1:8">
      <c r="A156" s="230" t="s">
        <v>242</v>
      </c>
      <c r="B156" s="229" t="s">
        <v>768</v>
      </c>
      <c r="C156" s="229" t="s">
        <v>625</v>
      </c>
      <c r="D156" s="229" t="s">
        <v>248</v>
      </c>
      <c r="E156" s="229" t="s">
        <v>656</v>
      </c>
      <c r="F156" s="229" t="s">
        <v>629</v>
      </c>
      <c r="G156" s="242">
        <f t="shared" ref="G156:H157" si="53">G157</f>
        <v>5041</v>
      </c>
      <c r="H156" s="242">
        <f t="shared" si="53"/>
        <v>5041</v>
      </c>
    </row>
    <row r="157" s="185" customFormat="1" ht="12" spans="1:8">
      <c r="A157" s="230" t="s">
        <v>630</v>
      </c>
      <c r="B157" s="229" t="s">
        <v>768</v>
      </c>
      <c r="C157" s="229" t="s">
        <v>625</v>
      </c>
      <c r="D157" s="229" t="s">
        <v>248</v>
      </c>
      <c r="E157" s="229" t="s">
        <v>656</v>
      </c>
      <c r="F157" s="241">
        <v>310</v>
      </c>
      <c r="G157" s="242">
        <f t="shared" si="53"/>
        <v>5041</v>
      </c>
      <c r="H157" s="242">
        <f t="shared" si="53"/>
        <v>5041</v>
      </c>
    </row>
    <row r="158" s="185" customFormat="1" ht="12" spans="1:8">
      <c r="A158" s="228" t="s">
        <v>651</v>
      </c>
      <c r="B158" s="229" t="s">
        <v>768</v>
      </c>
      <c r="C158" s="229" t="s">
        <v>625</v>
      </c>
      <c r="D158" s="229" t="s">
        <v>248</v>
      </c>
      <c r="E158" s="229" t="s">
        <v>656</v>
      </c>
      <c r="F158" s="241">
        <v>313</v>
      </c>
      <c r="G158" s="242">
        <v>5041</v>
      </c>
      <c r="H158" s="242">
        <v>5041</v>
      </c>
    </row>
    <row r="159" s="185" customFormat="1" ht="22.5" spans="1:8">
      <c r="A159" s="230" t="s">
        <v>657</v>
      </c>
      <c r="B159" s="229" t="s">
        <v>768</v>
      </c>
      <c r="C159" s="229" t="s">
        <v>625</v>
      </c>
      <c r="D159" s="229" t="s">
        <v>248</v>
      </c>
      <c r="E159" s="229" t="s">
        <v>658</v>
      </c>
      <c r="F159" s="229"/>
      <c r="G159" s="242">
        <f t="shared" ref="G159:H162" si="54">G160</f>
        <v>40</v>
      </c>
      <c r="H159" s="242">
        <f t="shared" si="54"/>
        <v>40</v>
      </c>
    </row>
    <row r="160" s="185" customFormat="1" ht="22.5" spans="1:8">
      <c r="A160" s="230" t="s">
        <v>659</v>
      </c>
      <c r="B160" s="229" t="s">
        <v>768</v>
      </c>
      <c r="C160" s="229" t="s">
        <v>625</v>
      </c>
      <c r="D160" s="229" t="s">
        <v>248</v>
      </c>
      <c r="E160" s="229" t="s">
        <v>660</v>
      </c>
      <c r="F160" s="229"/>
      <c r="G160" s="242">
        <f t="shared" si="54"/>
        <v>40</v>
      </c>
      <c r="H160" s="242">
        <f t="shared" si="54"/>
        <v>40</v>
      </c>
    </row>
    <row r="161" s="185" customFormat="1" ht="12" spans="1:8">
      <c r="A161" s="230" t="s">
        <v>242</v>
      </c>
      <c r="B161" s="229" t="s">
        <v>768</v>
      </c>
      <c r="C161" s="229" t="s">
        <v>625</v>
      </c>
      <c r="D161" s="229" t="s">
        <v>248</v>
      </c>
      <c r="E161" s="229" t="s">
        <v>660</v>
      </c>
      <c r="F161" s="229" t="s">
        <v>629</v>
      </c>
      <c r="G161" s="242">
        <f t="shared" si="54"/>
        <v>40</v>
      </c>
      <c r="H161" s="242">
        <f t="shared" si="54"/>
        <v>40</v>
      </c>
    </row>
    <row r="162" s="185" customFormat="1" ht="12" spans="1:8">
      <c r="A162" s="230" t="s">
        <v>630</v>
      </c>
      <c r="B162" s="229" t="s">
        <v>768</v>
      </c>
      <c r="C162" s="229" t="s">
        <v>625</v>
      </c>
      <c r="D162" s="229" t="s">
        <v>248</v>
      </c>
      <c r="E162" s="229" t="s">
        <v>660</v>
      </c>
      <c r="F162" s="241">
        <v>310</v>
      </c>
      <c r="G162" s="242">
        <f t="shared" si="54"/>
        <v>40</v>
      </c>
      <c r="H162" s="242">
        <f t="shared" si="54"/>
        <v>40</v>
      </c>
    </row>
    <row r="163" s="185" customFormat="1" ht="12" spans="1:8">
      <c r="A163" s="228" t="s">
        <v>651</v>
      </c>
      <c r="B163" s="229" t="s">
        <v>768</v>
      </c>
      <c r="C163" s="229" t="s">
        <v>625</v>
      </c>
      <c r="D163" s="229" t="s">
        <v>248</v>
      </c>
      <c r="E163" s="229" t="s">
        <v>660</v>
      </c>
      <c r="F163" s="241">
        <v>313</v>
      </c>
      <c r="G163" s="242">
        <v>40</v>
      </c>
      <c r="H163" s="242">
        <v>40</v>
      </c>
    </row>
    <row r="164" s="185" customFormat="1" ht="12" spans="1:8">
      <c r="A164" s="162" t="s">
        <v>661</v>
      </c>
      <c r="B164" s="229" t="s">
        <v>768</v>
      </c>
      <c r="C164" s="229" t="s">
        <v>625</v>
      </c>
      <c r="D164" s="229" t="s">
        <v>248</v>
      </c>
      <c r="E164" s="229" t="s">
        <v>662</v>
      </c>
      <c r="F164" s="241"/>
      <c r="G164" s="242">
        <f>G165</f>
        <v>4500</v>
      </c>
      <c r="H164" s="242">
        <f>H165</f>
        <v>4500</v>
      </c>
    </row>
    <row r="165" s="185" customFormat="1" ht="12" spans="1:8">
      <c r="A165" s="170" t="s">
        <v>663</v>
      </c>
      <c r="B165" s="229" t="s">
        <v>768</v>
      </c>
      <c r="C165" s="229" t="s">
        <v>625</v>
      </c>
      <c r="D165" s="229" t="s">
        <v>248</v>
      </c>
      <c r="E165" s="219" t="s">
        <v>664</v>
      </c>
      <c r="F165" s="220"/>
      <c r="G165" s="167">
        <f t="shared" ref="G165" si="55">G169+G166</f>
        <v>4500</v>
      </c>
      <c r="H165" s="167">
        <f t="shared" ref="H165" si="56">H169+H166</f>
        <v>4500</v>
      </c>
    </row>
    <row r="166" s="185" customFormat="1" ht="12" spans="1:8">
      <c r="A166" s="162" t="s">
        <v>255</v>
      </c>
      <c r="B166" s="219" t="s">
        <v>768</v>
      </c>
      <c r="C166" s="220" t="s">
        <v>625</v>
      </c>
      <c r="D166" s="219" t="s">
        <v>248</v>
      </c>
      <c r="E166" s="219" t="s">
        <v>664</v>
      </c>
      <c r="F166" s="220" t="s">
        <v>279</v>
      </c>
      <c r="G166" s="167">
        <f t="shared" ref="G166:H166" si="57">SUM(G167)</f>
        <v>45</v>
      </c>
      <c r="H166" s="167">
        <f t="shared" si="57"/>
        <v>45</v>
      </c>
    </row>
    <row r="167" s="185" customFormat="1" ht="12" spans="1:8">
      <c r="A167" s="162" t="s">
        <v>256</v>
      </c>
      <c r="B167" s="219" t="s">
        <v>768</v>
      </c>
      <c r="C167" s="220" t="s">
        <v>625</v>
      </c>
      <c r="D167" s="219" t="s">
        <v>248</v>
      </c>
      <c r="E167" s="219" t="s">
        <v>664</v>
      </c>
      <c r="F167" s="220" t="s">
        <v>280</v>
      </c>
      <c r="G167" s="167">
        <f t="shared" ref="G167:H167" si="58">G168</f>
        <v>45</v>
      </c>
      <c r="H167" s="167">
        <f t="shared" si="58"/>
        <v>45</v>
      </c>
    </row>
    <row r="168" s="185" customFormat="1" ht="12" spans="1:8">
      <c r="A168" s="228" t="s">
        <v>258</v>
      </c>
      <c r="B168" s="219" t="s">
        <v>768</v>
      </c>
      <c r="C168" s="220" t="s">
        <v>625</v>
      </c>
      <c r="D168" s="219" t="s">
        <v>248</v>
      </c>
      <c r="E168" s="219" t="s">
        <v>664</v>
      </c>
      <c r="F168" s="220" t="s">
        <v>259</v>
      </c>
      <c r="G168" s="167">
        <v>45</v>
      </c>
      <c r="H168" s="167">
        <v>45</v>
      </c>
    </row>
    <row r="169" s="185" customFormat="1" ht="12" spans="1:8">
      <c r="A169" s="230" t="s">
        <v>242</v>
      </c>
      <c r="B169" s="229" t="s">
        <v>768</v>
      </c>
      <c r="C169" s="229" t="s">
        <v>625</v>
      </c>
      <c r="D169" s="229" t="s">
        <v>248</v>
      </c>
      <c r="E169" s="219" t="s">
        <v>664</v>
      </c>
      <c r="F169" s="229" t="s">
        <v>629</v>
      </c>
      <c r="G169" s="242">
        <f>G170</f>
        <v>4455</v>
      </c>
      <c r="H169" s="242">
        <f>H170</f>
        <v>4455</v>
      </c>
    </row>
    <row r="170" s="185" customFormat="1" ht="33.75" spans="1:8">
      <c r="A170" s="162" t="s">
        <v>243</v>
      </c>
      <c r="B170" s="229" t="s">
        <v>768</v>
      </c>
      <c r="C170" s="229" t="s">
        <v>625</v>
      </c>
      <c r="D170" s="229" t="s">
        <v>248</v>
      </c>
      <c r="E170" s="219" t="s">
        <v>664</v>
      </c>
      <c r="F170" s="241">
        <v>320</v>
      </c>
      <c r="G170" s="242">
        <f t="shared" ref="G170:H170" si="59">G171</f>
        <v>4455</v>
      </c>
      <c r="H170" s="242">
        <f t="shared" si="59"/>
        <v>4455</v>
      </c>
    </row>
    <row r="171" s="185" customFormat="1" ht="22.5" spans="1:8">
      <c r="A171" s="228" t="s">
        <v>244</v>
      </c>
      <c r="B171" s="229" t="s">
        <v>768</v>
      </c>
      <c r="C171" s="229" t="s">
        <v>625</v>
      </c>
      <c r="D171" s="229" t="s">
        <v>248</v>
      </c>
      <c r="E171" s="219" t="s">
        <v>664</v>
      </c>
      <c r="F171" s="241">
        <v>321</v>
      </c>
      <c r="G171" s="242">
        <v>4455</v>
      </c>
      <c r="H171" s="242">
        <v>4455</v>
      </c>
    </row>
    <row r="172" s="185" customFormat="1" ht="12" spans="1:8">
      <c r="A172" s="228" t="s">
        <v>663</v>
      </c>
      <c r="B172" s="229" t="s">
        <v>768</v>
      </c>
      <c r="C172" s="229" t="s">
        <v>625</v>
      </c>
      <c r="D172" s="229" t="s">
        <v>248</v>
      </c>
      <c r="E172" s="219" t="s">
        <v>665</v>
      </c>
      <c r="F172" s="241"/>
      <c r="G172" s="242">
        <f>G173+G176</f>
        <v>0</v>
      </c>
      <c r="H172" s="242">
        <f>H173+H176</f>
        <v>0</v>
      </c>
    </row>
    <row r="173" s="185" customFormat="1" ht="12" spans="1:8">
      <c r="A173" s="162" t="s">
        <v>255</v>
      </c>
      <c r="B173" s="229" t="s">
        <v>768</v>
      </c>
      <c r="C173" s="229" t="s">
        <v>625</v>
      </c>
      <c r="D173" s="229" t="s">
        <v>248</v>
      </c>
      <c r="E173" s="219" t="s">
        <v>665</v>
      </c>
      <c r="F173" s="241">
        <v>200</v>
      </c>
      <c r="G173" s="242">
        <f>G174</f>
        <v>0</v>
      </c>
      <c r="H173" s="242">
        <f>H174</f>
        <v>0</v>
      </c>
    </row>
    <row r="174" spans="1:8">
      <c r="A174" s="162" t="s">
        <v>256</v>
      </c>
      <c r="B174" s="229" t="s">
        <v>768</v>
      </c>
      <c r="C174" s="229" t="s">
        <v>625</v>
      </c>
      <c r="D174" s="229" t="s">
        <v>248</v>
      </c>
      <c r="E174" s="219" t="s">
        <v>665</v>
      </c>
      <c r="F174" s="241">
        <v>240</v>
      </c>
      <c r="G174" s="242">
        <f>G175</f>
        <v>0</v>
      </c>
      <c r="H174" s="242">
        <f>H175</f>
        <v>0</v>
      </c>
    </row>
    <row r="175" spans="1:8">
      <c r="A175" s="228" t="s">
        <v>258</v>
      </c>
      <c r="B175" s="229" t="s">
        <v>768</v>
      </c>
      <c r="C175" s="229" t="s">
        <v>625</v>
      </c>
      <c r="D175" s="229" t="s">
        <v>248</v>
      </c>
      <c r="E175" s="219" t="s">
        <v>665</v>
      </c>
      <c r="F175" s="241">
        <v>244</v>
      </c>
      <c r="G175" s="242"/>
      <c r="H175" s="242"/>
    </row>
    <row r="176" spans="1:8">
      <c r="A176" s="230" t="s">
        <v>242</v>
      </c>
      <c r="B176" s="229" t="s">
        <v>768</v>
      </c>
      <c r="C176" s="229" t="s">
        <v>625</v>
      </c>
      <c r="D176" s="229" t="s">
        <v>248</v>
      </c>
      <c r="E176" s="219" t="s">
        <v>665</v>
      </c>
      <c r="F176" s="241">
        <v>300</v>
      </c>
      <c r="G176" s="242">
        <f>G177</f>
        <v>0</v>
      </c>
      <c r="H176" s="242">
        <f>H177</f>
        <v>0</v>
      </c>
    </row>
    <row r="177" ht="33.75" spans="1:8">
      <c r="A177" s="162" t="s">
        <v>243</v>
      </c>
      <c r="B177" s="229" t="s">
        <v>768</v>
      </c>
      <c r="C177" s="229" t="s">
        <v>625</v>
      </c>
      <c r="D177" s="229" t="s">
        <v>248</v>
      </c>
      <c r="E177" s="219" t="s">
        <v>665</v>
      </c>
      <c r="F177" s="241">
        <v>320</v>
      </c>
      <c r="G177" s="242">
        <f>G178</f>
        <v>0</v>
      </c>
      <c r="H177" s="242">
        <f>H178</f>
        <v>0</v>
      </c>
    </row>
    <row r="178" ht="22.5" spans="1:8">
      <c r="A178" s="228" t="s">
        <v>244</v>
      </c>
      <c r="B178" s="229" t="s">
        <v>768</v>
      </c>
      <c r="C178" s="229" t="s">
        <v>625</v>
      </c>
      <c r="D178" s="229" t="s">
        <v>248</v>
      </c>
      <c r="E178" s="219" t="s">
        <v>665</v>
      </c>
      <c r="F178" s="241">
        <v>321</v>
      </c>
      <c r="G178" s="242"/>
      <c r="H178" s="242"/>
    </row>
    <row r="179" spans="1:8">
      <c r="A179" s="216" t="s">
        <v>687</v>
      </c>
      <c r="B179" s="244" t="s">
        <v>768</v>
      </c>
      <c r="C179" s="244" t="s">
        <v>625</v>
      </c>
      <c r="D179" s="244" t="s">
        <v>267</v>
      </c>
      <c r="E179" s="217"/>
      <c r="F179" s="245"/>
      <c r="G179" s="246">
        <f>+G184+G180</f>
        <v>7082</v>
      </c>
      <c r="H179" s="246">
        <f>+H184+H180</f>
        <v>7082</v>
      </c>
    </row>
    <row r="180" ht="33.75" spans="1:8">
      <c r="A180" s="170" t="s">
        <v>172</v>
      </c>
      <c r="B180" s="219" t="s">
        <v>768</v>
      </c>
      <c r="C180" s="220">
        <v>10</v>
      </c>
      <c r="D180" s="219" t="s">
        <v>267</v>
      </c>
      <c r="E180" s="219" t="s">
        <v>696</v>
      </c>
      <c r="F180" s="220"/>
      <c r="G180" s="242">
        <f t="shared" ref="G180:H180" si="60">G181</f>
        <v>4182</v>
      </c>
      <c r="H180" s="242">
        <f t="shared" si="60"/>
        <v>4182</v>
      </c>
    </row>
    <row r="181" spans="1:8">
      <c r="A181" s="230" t="s">
        <v>242</v>
      </c>
      <c r="B181" s="219" t="s">
        <v>768</v>
      </c>
      <c r="C181" s="220">
        <v>10</v>
      </c>
      <c r="D181" s="219" t="s">
        <v>267</v>
      </c>
      <c r="E181" s="219" t="s">
        <v>696</v>
      </c>
      <c r="F181" s="229" t="s">
        <v>629</v>
      </c>
      <c r="G181" s="242">
        <f t="shared" ref="G181" si="61">G183</f>
        <v>4182</v>
      </c>
      <c r="H181" s="242">
        <f t="shared" ref="H181" si="62">H183</f>
        <v>4182</v>
      </c>
    </row>
    <row r="182" ht="33.75" spans="1:8">
      <c r="A182" s="162" t="s">
        <v>243</v>
      </c>
      <c r="B182" s="219" t="s">
        <v>768</v>
      </c>
      <c r="C182" s="220">
        <v>10</v>
      </c>
      <c r="D182" s="219" t="s">
        <v>267</v>
      </c>
      <c r="E182" s="219" t="s">
        <v>696</v>
      </c>
      <c r="F182" s="241">
        <v>320</v>
      </c>
      <c r="G182" s="242">
        <f t="shared" ref="G182:H182" si="63">G183</f>
        <v>4182</v>
      </c>
      <c r="H182" s="242">
        <f t="shared" si="63"/>
        <v>4182</v>
      </c>
    </row>
    <row r="183" ht="22.5" spans="1:8">
      <c r="A183" s="228" t="s">
        <v>244</v>
      </c>
      <c r="B183" s="219" t="s">
        <v>768</v>
      </c>
      <c r="C183" s="220">
        <v>10</v>
      </c>
      <c r="D183" s="219" t="s">
        <v>267</v>
      </c>
      <c r="E183" s="219" t="s">
        <v>696</v>
      </c>
      <c r="F183" s="241">
        <v>321</v>
      </c>
      <c r="G183" s="242">
        <v>4182</v>
      </c>
      <c r="H183" s="242">
        <v>4182</v>
      </c>
    </row>
    <row r="184" ht="63.75" spans="1:8">
      <c r="A184" s="247" t="s">
        <v>173</v>
      </c>
      <c r="B184" s="248" t="s">
        <v>768</v>
      </c>
      <c r="C184" s="248" t="s">
        <v>625</v>
      </c>
      <c r="D184" s="248" t="s">
        <v>267</v>
      </c>
      <c r="E184" s="248" t="s">
        <v>697</v>
      </c>
      <c r="F184" s="249"/>
      <c r="G184" s="242">
        <f t="shared" ref="G184:H186" si="64">G185</f>
        <v>2900</v>
      </c>
      <c r="H184" s="242">
        <f t="shared" si="64"/>
        <v>2900</v>
      </c>
    </row>
    <row r="185" spans="1:8">
      <c r="A185" s="250" t="s">
        <v>242</v>
      </c>
      <c r="B185" s="248" t="s">
        <v>768</v>
      </c>
      <c r="C185" s="248" t="s">
        <v>625</v>
      </c>
      <c r="D185" s="248" t="s">
        <v>267</v>
      </c>
      <c r="E185" s="248" t="s">
        <v>697</v>
      </c>
      <c r="F185" s="248" t="s">
        <v>629</v>
      </c>
      <c r="G185" s="242">
        <f t="shared" si="64"/>
        <v>2900</v>
      </c>
      <c r="H185" s="242">
        <f t="shared" si="64"/>
        <v>2900</v>
      </c>
    </row>
    <row r="186" spans="1:8">
      <c r="A186" s="250" t="s">
        <v>630</v>
      </c>
      <c r="B186" s="248" t="s">
        <v>768</v>
      </c>
      <c r="C186" s="248" t="s">
        <v>625</v>
      </c>
      <c r="D186" s="248" t="s">
        <v>267</v>
      </c>
      <c r="E186" s="248" t="s">
        <v>697</v>
      </c>
      <c r="F186" s="249">
        <v>310</v>
      </c>
      <c r="G186" s="242">
        <f t="shared" si="64"/>
        <v>2900</v>
      </c>
      <c r="H186" s="242">
        <f t="shared" si="64"/>
        <v>2900</v>
      </c>
    </row>
    <row r="187" spans="1:8">
      <c r="A187" s="251" t="s">
        <v>651</v>
      </c>
      <c r="B187" s="248" t="s">
        <v>768</v>
      </c>
      <c r="C187" s="248" t="s">
        <v>625</v>
      </c>
      <c r="D187" s="248" t="s">
        <v>267</v>
      </c>
      <c r="E187" s="248" t="s">
        <v>697</v>
      </c>
      <c r="F187" s="249">
        <v>313</v>
      </c>
      <c r="G187" s="242">
        <v>2900</v>
      </c>
      <c r="H187" s="242">
        <v>2900</v>
      </c>
    </row>
    <row r="188" spans="1:8">
      <c r="A188" s="155" t="s">
        <v>702</v>
      </c>
      <c r="B188" s="217" t="s">
        <v>768</v>
      </c>
      <c r="C188" s="218" t="s">
        <v>625</v>
      </c>
      <c r="D188" s="217" t="s">
        <v>290</v>
      </c>
      <c r="E188" s="217" t="s">
        <v>225</v>
      </c>
      <c r="F188" s="218" t="s">
        <v>226</v>
      </c>
      <c r="G188" s="166">
        <f t="shared" ref="G188" si="65">G189+G197</f>
        <v>6456</v>
      </c>
      <c r="H188" s="166">
        <f t="shared" ref="H188" si="66">H189+H197</f>
        <v>6456</v>
      </c>
    </row>
    <row r="189" ht="22.5" spans="1:8">
      <c r="A189" s="162" t="s">
        <v>633</v>
      </c>
      <c r="B189" s="219" t="s">
        <v>768</v>
      </c>
      <c r="C189" s="220">
        <v>10</v>
      </c>
      <c r="D189" s="219" t="s">
        <v>290</v>
      </c>
      <c r="E189" s="219" t="s">
        <v>634</v>
      </c>
      <c r="F189" s="220"/>
      <c r="G189" s="167">
        <f t="shared" ref="G189:H193" si="67">G190</f>
        <v>1505</v>
      </c>
      <c r="H189" s="167">
        <f t="shared" si="67"/>
        <v>1505</v>
      </c>
    </row>
    <row r="190" ht="22.5" spans="1:8">
      <c r="A190" s="162" t="s">
        <v>635</v>
      </c>
      <c r="B190" s="219" t="s">
        <v>768</v>
      </c>
      <c r="C190" s="220" t="s">
        <v>625</v>
      </c>
      <c r="D190" s="219" t="s">
        <v>290</v>
      </c>
      <c r="E190" s="219" t="s">
        <v>636</v>
      </c>
      <c r="F190" s="220"/>
      <c r="G190" s="167">
        <f t="shared" si="67"/>
        <v>1505</v>
      </c>
      <c r="H190" s="167">
        <f t="shared" si="67"/>
        <v>1505</v>
      </c>
    </row>
    <row r="191" ht="22.5" spans="1:8">
      <c r="A191" s="162" t="s">
        <v>704</v>
      </c>
      <c r="B191" s="219" t="s">
        <v>768</v>
      </c>
      <c r="C191" s="220" t="s">
        <v>625</v>
      </c>
      <c r="D191" s="219" t="s">
        <v>290</v>
      </c>
      <c r="E191" s="219" t="s">
        <v>705</v>
      </c>
      <c r="F191" s="220" t="s">
        <v>226</v>
      </c>
      <c r="G191" s="167">
        <f t="shared" si="67"/>
        <v>1505</v>
      </c>
      <c r="H191" s="167">
        <f t="shared" si="67"/>
        <v>1505</v>
      </c>
    </row>
    <row r="192" ht="22.5" spans="1:8">
      <c r="A192" s="162" t="s">
        <v>706</v>
      </c>
      <c r="B192" s="219" t="s">
        <v>768</v>
      </c>
      <c r="C192" s="220" t="s">
        <v>625</v>
      </c>
      <c r="D192" s="219" t="s">
        <v>290</v>
      </c>
      <c r="E192" s="219" t="s">
        <v>707</v>
      </c>
      <c r="F192" s="220" t="s">
        <v>226</v>
      </c>
      <c r="G192" s="167">
        <f t="shared" si="67"/>
        <v>1505</v>
      </c>
      <c r="H192" s="167">
        <f t="shared" si="67"/>
        <v>1505</v>
      </c>
    </row>
    <row r="193" spans="1:8">
      <c r="A193" s="162" t="s">
        <v>255</v>
      </c>
      <c r="B193" s="219" t="s">
        <v>768</v>
      </c>
      <c r="C193" s="220" t="s">
        <v>625</v>
      </c>
      <c r="D193" s="219" t="s">
        <v>290</v>
      </c>
      <c r="E193" s="219" t="s">
        <v>707</v>
      </c>
      <c r="F193" s="220" t="s">
        <v>279</v>
      </c>
      <c r="G193" s="167">
        <f t="shared" si="67"/>
        <v>1505</v>
      </c>
      <c r="H193" s="167">
        <f t="shared" si="67"/>
        <v>1505</v>
      </c>
    </row>
    <row r="194" spans="1:8">
      <c r="A194" s="162" t="s">
        <v>256</v>
      </c>
      <c r="B194" s="219" t="s">
        <v>768</v>
      </c>
      <c r="C194" s="220" t="s">
        <v>625</v>
      </c>
      <c r="D194" s="219" t="s">
        <v>290</v>
      </c>
      <c r="E194" s="219" t="s">
        <v>707</v>
      </c>
      <c r="F194" s="220" t="s">
        <v>280</v>
      </c>
      <c r="G194" s="167">
        <f t="shared" ref="G194" si="68">G196+G195</f>
        <v>1505</v>
      </c>
      <c r="H194" s="167">
        <f t="shared" ref="H194" si="69">H196+H195</f>
        <v>1505</v>
      </c>
    </row>
    <row r="195" spans="1:8">
      <c r="A195" s="228" t="s">
        <v>257</v>
      </c>
      <c r="B195" s="219" t="s">
        <v>768</v>
      </c>
      <c r="C195" s="220" t="s">
        <v>625</v>
      </c>
      <c r="D195" s="219" t="s">
        <v>290</v>
      </c>
      <c r="E195" s="219" t="s">
        <v>707</v>
      </c>
      <c r="F195" s="220">
        <v>242</v>
      </c>
      <c r="G195" s="167"/>
      <c r="H195" s="167"/>
    </row>
    <row r="196" spans="1:8">
      <c r="A196" s="228" t="s">
        <v>258</v>
      </c>
      <c r="B196" s="219" t="s">
        <v>768</v>
      </c>
      <c r="C196" s="220" t="s">
        <v>625</v>
      </c>
      <c r="D196" s="219" t="s">
        <v>290</v>
      </c>
      <c r="E196" s="219" t="s">
        <v>707</v>
      </c>
      <c r="F196" s="220" t="s">
        <v>259</v>
      </c>
      <c r="G196" s="167">
        <v>1505</v>
      </c>
      <c r="H196" s="167">
        <v>1505</v>
      </c>
    </row>
    <row r="197" spans="1:8">
      <c r="A197" s="162" t="s">
        <v>708</v>
      </c>
      <c r="B197" s="219" t="s">
        <v>768</v>
      </c>
      <c r="C197" s="220" t="s">
        <v>625</v>
      </c>
      <c r="D197" s="219" t="s">
        <v>290</v>
      </c>
      <c r="E197" s="219" t="s">
        <v>709</v>
      </c>
      <c r="F197" s="220"/>
      <c r="G197" s="167">
        <f>G198+G214</f>
        <v>4951</v>
      </c>
      <c r="H197" s="167">
        <f>H198+H214</f>
        <v>4951</v>
      </c>
    </row>
    <row r="198" ht="22.5" spans="1:8">
      <c r="A198" s="162" t="s">
        <v>710</v>
      </c>
      <c r="B198" s="219" t="s">
        <v>768</v>
      </c>
      <c r="C198" s="220" t="s">
        <v>625</v>
      </c>
      <c r="D198" s="219" t="s">
        <v>290</v>
      </c>
      <c r="E198" s="219" t="s">
        <v>711</v>
      </c>
      <c r="F198" s="220" t="s">
        <v>226</v>
      </c>
      <c r="G198" s="167">
        <f>G199+G204+G208</f>
        <v>4821</v>
      </c>
      <c r="H198" s="167">
        <f>H199+H204+H208</f>
        <v>4821</v>
      </c>
    </row>
    <row r="199" spans="1:8">
      <c r="A199" s="170" t="s">
        <v>231</v>
      </c>
      <c r="B199" s="219" t="s">
        <v>768</v>
      </c>
      <c r="C199" s="220">
        <v>10</v>
      </c>
      <c r="D199" s="219" t="s">
        <v>290</v>
      </c>
      <c r="E199" s="219" t="s">
        <v>712</v>
      </c>
      <c r="F199" s="220" t="s">
        <v>226</v>
      </c>
      <c r="G199" s="167">
        <f t="shared" ref="G199:H200" si="70">G200</f>
        <v>4371</v>
      </c>
      <c r="H199" s="167">
        <f t="shared" si="70"/>
        <v>4371</v>
      </c>
    </row>
    <row r="200" ht="33.75" spans="1:8">
      <c r="A200" s="162" t="s">
        <v>233</v>
      </c>
      <c r="B200" s="219" t="s">
        <v>768</v>
      </c>
      <c r="C200" s="220">
        <v>10</v>
      </c>
      <c r="D200" s="219" t="s">
        <v>290</v>
      </c>
      <c r="E200" s="219" t="s">
        <v>712</v>
      </c>
      <c r="F200" s="220" t="s">
        <v>234</v>
      </c>
      <c r="G200" s="167">
        <f t="shared" si="70"/>
        <v>4371</v>
      </c>
      <c r="H200" s="167">
        <f t="shared" si="70"/>
        <v>4371</v>
      </c>
    </row>
    <row r="201" spans="1:8">
      <c r="A201" s="162" t="s">
        <v>235</v>
      </c>
      <c r="B201" s="219" t="s">
        <v>768</v>
      </c>
      <c r="C201" s="220">
        <v>10</v>
      </c>
      <c r="D201" s="219" t="s">
        <v>290</v>
      </c>
      <c r="E201" s="219" t="s">
        <v>712</v>
      </c>
      <c r="F201" s="220" t="s">
        <v>236</v>
      </c>
      <c r="G201" s="167">
        <f t="shared" ref="G201" si="71">G202+G203</f>
        <v>4371</v>
      </c>
      <c r="H201" s="167">
        <f t="shared" ref="H201" si="72">H202+H203</f>
        <v>4371</v>
      </c>
    </row>
    <row r="202" spans="1:8">
      <c r="A202" s="170" t="s">
        <v>237</v>
      </c>
      <c r="B202" s="219" t="s">
        <v>768</v>
      </c>
      <c r="C202" s="220">
        <v>10</v>
      </c>
      <c r="D202" s="219" t="s">
        <v>290</v>
      </c>
      <c r="E202" s="219" t="s">
        <v>712</v>
      </c>
      <c r="F202" s="220" t="s">
        <v>238</v>
      </c>
      <c r="G202" s="167">
        <v>3357</v>
      </c>
      <c r="H202" s="167">
        <v>3357</v>
      </c>
    </row>
    <row r="203" ht="22.5" spans="1:8">
      <c r="A203" s="170" t="s">
        <v>239</v>
      </c>
      <c r="B203" s="219" t="s">
        <v>768</v>
      </c>
      <c r="C203" s="220">
        <v>10</v>
      </c>
      <c r="D203" s="219" t="s">
        <v>290</v>
      </c>
      <c r="E203" s="219" t="s">
        <v>712</v>
      </c>
      <c r="F203" s="220">
        <v>129</v>
      </c>
      <c r="G203" s="167">
        <v>1014</v>
      </c>
      <c r="H203" s="167">
        <v>1014</v>
      </c>
    </row>
    <row r="204" spans="1:8">
      <c r="A204" s="162" t="s">
        <v>255</v>
      </c>
      <c r="B204" s="219" t="s">
        <v>768</v>
      </c>
      <c r="C204" s="220">
        <v>10</v>
      </c>
      <c r="D204" s="219" t="s">
        <v>290</v>
      </c>
      <c r="E204" s="219" t="s">
        <v>713</v>
      </c>
      <c r="F204" s="220" t="s">
        <v>279</v>
      </c>
      <c r="G204" s="167">
        <f t="shared" ref="G204:H204" si="73">G205</f>
        <v>450</v>
      </c>
      <c r="H204" s="167">
        <f t="shared" si="73"/>
        <v>450</v>
      </c>
    </row>
    <row r="205" spans="1:8">
      <c r="A205" s="162" t="s">
        <v>256</v>
      </c>
      <c r="B205" s="219" t="s">
        <v>768</v>
      </c>
      <c r="C205" s="220">
        <v>10</v>
      </c>
      <c r="D205" s="219" t="s">
        <v>290</v>
      </c>
      <c r="E205" s="219" t="s">
        <v>713</v>
      </c>
      <c r="F205" s="220" t="s">
        <v>280</v>
      </c>
      <c r="G205" s="167">
        <f t="shared" ref="G205" si="74">G207+G206</f>
        <v>450</v>
      </c>
      <c r="H205" s="167">
        <f t="shared" ref="H205" si="75">H207+H206</f>
        <v>450</v>
      </c>
    </row>
    <row r="206" spans="1:8">
      <c r="A206" s="228" t="s">
        <v>257</v>
      </c>
      <c r="B206" s="219" t="s">
        <v>768</v>
      </c>
      <c r="C206" s="220">
        <v>10</v>
      </c>
      <c r="D206" s="219" t="s">
        <v>290</v>
      </c>
      <c r="E206" s="219" t="s">
        <v>713</v>
      </c>
      <c r="F206" s="220">
        <v>242</v>
      </c>
      <c r="G206" s="167">
        <v>293</v>
      </c>
      <c r="H206" s="167">
        <v>293</v>
      </c>
    </row>
    <row r="207" spans="1:8">
      <c r="A207" s="228" t="s">
        <v>258</v>
      </c>
      <c r="B207" s="219" t="s">
        <v>768</v>
      </c>
      <c r="C207" s="220">
        <v>10</v>
      </c>
      <c r="D207" s="219" t="s">
        <v>290</v>
      </c>
      <c r="E207" s="219" t="s">
        <v>713</v>
      </c>
      <c r="F207" s="220" t="s">
        <v>259</v>
      </c>
      <c r="G207" s="167">
        <v>157</v>
      </c>
      <c r="H207" s="167">
        <v>157</v>
      </c>
    </row>
    <row r="208" spans="1:8">
      <c r="A208" s="228" t="s">
        <v>260</v>
      </c>
      <c r="B208" s="219" t="s">
        <v>768</v>
      </c>
      <c r="C208" s="220">
        <v>10</v>
      </c>
      <c r="D208" s="219" t="s">
        <v>290</v>
      </c>
      <c r="E208" s="219" t="s">
        <v>713</v>
      </c>
      <c r="F208" s="220" t="s">
        <v>261</v>
      </c>
      <c r="G208" s="167">
        <f>G209+G211</f>
        <v>0</v>
      </c>
      <c r="H208" s="167">
        <f>H209+H211</f>
        <v>0</v>
      </c>
    </row>
    <row r="209" spans="1:8">
      <c r="A209" s="228" t="s">
        <v>378</v>
      </c>
      <c r="B209" s="219" t="s">
        <v>768</v>
      </c>
      <c r="C209" s="220">
        <v>10</v>
      </c>
      <c r="D209" s="219" t="s">
        <v>290</v>
      </c>
      <c r="E209" s="219" t="s">
        <v>713</v>
      </c>
      <c r="F209" s="220">
        <v>830</v>
      </c>
      <c r="G209" s="167">
        <f>G210</f>
        <v>0</v>
      </c>
      <c r="H209" s="167">
        <f>H210</f>
        <v>0</v>
      </c>
    </row>
    <row r="210" ht="22.5" spans="1:8">
      <c r="A210" s="228" t="s">
        <v>379</v>
      </c>
      <c r="B210" s="219" t="s">
        <v>768</v>
      </c>
      <c r="C210" s="220">
        <v>10</v>
      </c>
      <c r="D210" s="219" t="s">
        <v>290</v>
      </c>
      <c r="E210" s="219" t="s">
        <v>713</v>
      </c>
      <c r="F210" s="220">
        <v>831</v>
      </c>
      <c r="G210" s="167"/>
      <c r="H210" s="167"/>
    </row>
    <row r="211" spans="1:8">
      <c r="A211" s="228" t="s">
        <v>262</v>
      </c>
      <c r="B211" s="219" t="s">
        <v>768</v>
      </c>
      <c r="C211" s="220">
        <v>10</v>
      </c>
      <c r="D211" s="219" t="s">
        <v>290</v>
      </c>
      <c r="E211" s="219" t="s">
        <v>713</v>
      </c>
      <c r="F211" s="220" t="s">
        <v>263</v>
      </c>
      <c r="G211" s="167">
        <f>G212+G213</f>
        <v>0</v>
      </c>
      <c r="H211" s="167">
        <f>H212+H213</f>
        <v>0</v>
      </c>
    </row>
    <row r="212" spans="1:8">
      <c r="A212" s="230" t="s">
        <v>282</v>
      </c>
      <c r="B212" s="219" t="s">
        <v>768</v>
      </c>
      <c r="C212" s="220">
        <v>10</v>
      </c>
      <c r="D212" s="219" t="s">
        <v>290</v>
      </c>
      <c r="E212" s="219" t="s">
        <v>713</v>
      </c>
      <c r="F212" s="220" t="s">
        <v>283</v>
      </c>
      <c r="G212" s="167"/>
      <c r="H212" s="167"/>
    </row>
    <row r="213" spans="1:8">
      <c r="A213" s="228" t="s">
        <v>265</v>
      </c>
      <c r="B213" s="219" t="s">
        <v>768</v>
      </c>
      <c r="C213" s="220">
        <v>10</v>
      </c>
      <c r="D213" s="219" t="s">
        <v>290</v>
      </c>
      <c r="E213" s="219" t="s">
        <v>713</v>
      </c>
      <c r="F213" s="220">
        <v>853</v>
      </c>
      <c r="G213" s="167"/>
      <c r="H213" s="167"/>
    </row>
    <row r="214" ht="22.5" spans="1:8">
      <c r="A214" s="162" t="s">
        <v>714</v>
      </c>
      <c r="B214" s="219" t="s">
        <v>768</v>
      </c>
      <c r="C214" s="220">
        <v>10</v>
      </c>
      <c r="D214" s="219" t="s">
        <v>290</v>
      </c>
      <c r="E214" s="219" t="s">
        <v>715</v>
      </c>
      <c r="F214" s="220"/>
      <c r="G214" s="167">
        <f>G215</f>
        <v>130</v>
      </c>
      <c r="H214" s="167">
        <f>H215</f>
        <v>130</v>
      </c>
    </row>
    <row r="215" spans="1:8">
      <c r="A215" s="162" t="s">
        <v>255</v>
      </c>
      <c r="B215" s="219" t="s">
        <v>768</v>
      </c>
      <c r="C215" s="220">
        <v>10</v>
      </c>
      <c r="D215" s="219" t="s">
        <v>290</v>
      </c>
      <c r="E215" s="219" t="s">
        <v>715</v>
      </c>
      <c r="F215" s="220" t="s">
        <v>279</v>
      </c>
      <c r="G215" s="167">
        <f t="shared" ref="G215:H216" si="76">G216</f>
        <v>130</v>
      </c>
      <c r="H215" s="167">
        <f t="shared" si="76"/>
        <v>130</v>
      </c>
    </row>
    <row r="216" spans="1:8">
      <c r="A216" s="162" t="s">
        <v>256</v>
      </c>
      <c r="B216" s="219" t="s">
        <v>768</v>
      </c>
      <c r="C216" s="220">
        <v>10</v>
      </c>
      <c r="D216" s="219" t="s">
        <v>290</v>
      </c>
      <c r="E216" s="219" t="s">
        <v>715</v>
      </c>
      <c r="F216" s="220" t="s">
        <v>280</v>
      </c>
      <c r="G216" s="167">
        <f t="shared" si="76"/>
        <v>130</v>
      </c>
      <c r="H216" s="167">
        <f t="shared" si="76"/>
        <v>130</v>
      </c>
    </row>
    <row r="217" spans="1:8">
      <c r="A217" s="228" t="s">
        <v>258</v>
      </c>
      <c r="B217" s="219" t="s">
        <v>768</v>
      </c>
      <c r="C217" s="220">
        <v>10</v>
      </c>
      <c r="D217" s="219" t="s">
        <v>290</v>
      </c>
      <c r="E217" s="219" t="s">
        <v>715</v>
      </c>
      <c r="F217" s="220" t="s">
        <v>259</v>
      </c>
      <c r="G217" s="167">
        <v>130</v>
      </c>
      <c r="H217" s="167">
        <v>130</v>
      </c>
    </row>
    <row r="218" ht="21" spans="1:12">
      <c r="A218" s="210" t="s">
        <v>770</v>
      </c>
      <c r="B218" s="211" t="s">
        <v>771</v>
      </c>
      <c r="C218" s="232" t="s">
        <v>224</v>
      </c>
      <c r="D218" s="211" t="s">
        <v>224</v>
      </c>
      <c r="E218" s="211" t="s">
        <v>225</v>
      </c>
      <c r="F218" s="232" t="s">
        <v>226</v>
      </c>
      <c r="G218" s="213">
        <f>G219+G240</f>
        <v>20838</v>
      </c>
      <c r="H218" s="213">
        <f>H219+H240</f>
        <v>20838</v>
      </c>
      <c r="I218" s="197">
        <v>20838</v>
      </c>
      <c r="J218" s="226">
        <f>G218-I218</f>
        <v>0</v>
      </c>
      <c r="K218" s="197">
        <v>20838</v>
      </c>
      <c r="L218" s="226">
        <f>H218-K218</f>
        <v>0</v>
      </c>
    </row>
    <row r="219" spans="1:8">
      <c r="A219" s="207" t="s">
        <v>471</v>
      </c>
      <c r="B219" s="214" t="s">
        <v>771</v>
      </c>
      <c r="C219" s="231" t="s">
        <v>307</v>
      </c>
      <c r="D219" s="214"/>
      <c r="E219" s="214"/>
      <c r="F219" s="231"/>
      <c r="G219" s="172">
        <f>G220</f>
        <v>4498</v>
      </c>
      <c r="H219" s="172">
        <f>H220</f>
        <v>4498</v>
      </c>
    </row>
    <row r="220" spans="1:8">
      <c r="A220" s="155" t="s">
        <v>560</v>
      </c>
      <c r="B220" s="217" t="s">
        <v>771</v>
      </c>
      <c r="C220" s="218" t="s">
        <v>307</v>
      </c>
      <c r="D220" s="217" t="s">
        <v>348</v>
      </c>
      <c r="E220" s="217"/>
      <c r="F220" s="218"/>
      <c r="G220" s="166">
        <f>G221</f>
        <v>4498</v>
      </c>
      <c r="H220" s="166">
        <f>H221</f>
        <v>4498</v>
      </c>
    </row>
    <row r="221" ht="22.5" spans="1:8">
      <c r="A221" s="228" t="s">
        <v>571</v>
      </c>
      <c r="B221" s="219" t="s">
        <v>771</v>
      </c>
      <c r="C221" s="220" t="s">
        <v>307</v>
      </c>
      <c r="D221" s="219" t="s">
        <v>348</v>
      </c>
      <c r="E221" s="219" t="s">
        <v>572</v>
      </c>
      <c r="F221" s="220"/>
      <c r="G221" s="167">
        <f>G222+G225</f>
        <v>4498</v>
      </c>
      <c r="H221" s="167">
        <f>H222+H225</f>
        <v>4498</v>
      </c>
    </row>
    <row r="222" spans="1:8">
      <c r="A222" s="228" t="s">
        <v>235</v>
      </c>
      <c r="B222" s="219" t="s">
        <v>771</v>
      </c>
      <c r="C222" s="220" t="s">
        <v>307</v>
      </c>
      <c r="D222" s="219" t="s">
        <v>348</v>
      </c>
      <c r="E222" s="219" t="s">
        <v>573</v>
      </c>
      <c r="F222" s="220">
        <v>120</v>
      </c>
      <c r="G222" s="167">
        <f>G223+G224</f>
        <v>1059</v>
      </c>
      <c r="H222" s="167">
        <f>H223+H224</f>
        <v>1059</v>
      </c>
    </row>
    <row r="223" spans="1:8">
      <c r="A223" s="228" t="s">
        <v>237</v>
      </c>
      <c r="B223" s="219" t="s">
        <v>771</v>
      </c>
      <c r="C223" s="220" t="s">
        <v>307</v>
      </c>
      <c r="D223" s="219" t="s">
        <v>348</v>
      </c>
      <c r="E223" s="219" t="s">
        <v>573</v>
      </c>
      <c r="F223" s="220">
        <v>121</v>
      </c>
      <c r="G223" s="167">
        <v>813</v>
      </c>
      <c r="H223" s="167">
        <v>813</v>
      </c>
    </row>
    <row r="224" ht="22.5" spans="1:8">
      <c r="A224" s="228" t="s">
        <v>239</v>
      </c>
      <c r="B224" s="219" t="s">
        <v>771</v>
      </c>
      <c r="C224" s="220" t="s">
        <v>307</v>
      </c>
      <c r="D224" s="219" t="s">
        <v>348</v>
      </c>
      <c r="E224" s="219" t="s">
        <v>573</v>
      </c>
      <c r="F224" s="220">
        <v>129</v>
      </c>
      <c r="G224" s="167">
        <v>246</v>
      </c>
      <c r="H224" s="167">
        <v>246</v>
      </c>
    </row>
    <row r="225" ht="22.5" spans="1:8">
      <c r="A225" s="228" t="s">
        <v>574</v>
      </c>
      <c r="B225" s="219" t="s">
        <v>771</v>
      </c>
      <c r="C225" s="220" t="s">
        <v>307</v>
      </c>
      <c r="D225" s="219" t="s">
        <v>348</v>
      </c>
      <c r="E225" s="219" t="s">
        <v>575</v>
      </c>
      <c r="F225" s="220"/>
      <c r="G225" s="167">
        <f>G226+G229+G233+G237</f>
        <v>3439</v>
      </c>
      <c r="H225" s="167">
        <f>H226+H229+H233+H237</f>
        <v>3439</v>
      </c>
    </row>
    <row r="226" spans="1:8">
      <c r="A226" s="228" t="s">
        <v>231</v>
      </c>
      <c r="B226" s="219" t="s">
        <v>771</v>
      </c>
      <c r="C226" s="220" t="s">
        <v>307</v>
      </c>
      <c r="D226" s="219" t="s">
        <v>348</v>
      </c>
      <c r="E226" s="219" t="s">
        <v>575</v>
      </c>
      <c r="F226" s="220">
        <v>110</v>
      </c>
      <c r="G226" s="167">
        <f>G227+G228</f>
        <v>990</v>
      </c>
      <c r="H226" s="167">
        <f>H227+H228</f>
        <v>990</v>
      </c>
    </row>
    <row r="227" s="186" customFormat="1" spans="1:8">
      <c r="A227" s="228" t="s">
        <v>342</v>
      </c>
      <c r="B227" s="219" t="s">
        <v>771</v>
      </c>
      <c r="C227" s="220" t="s">
        <v>307</v>
      </c>
      <c r="D227" s="219" t="s">
        <v>348</v>
      </c>
      <c r="E227" s="219" t="s">
        <v>575</v>
      </c>
      <c r="F227" s="220">
        <v>111</v>
      </c>
      <c r="G227" s="167">
        <v>760</v>
      </c>
      <c r="H227" s="167">
        <v>760</v>
      </c>
    </row>
    <row r="228" ht="22.5" spans="1:8">
      <c r="A228" s="228" t="s">
        <v>343</v>
      </c>
      <c r="B228" s="219" t="s">
        <v>771</v>
      </c>
      <c r="C228" s="220" t="s">
        <v>307</v>
      </c>
      <c r="D228" s="219" t="s">
        <v>348</v>
      </c>
      <c r="E228" s="219" t="s">
        <v>575</v>
      </c>
      <c r="F228" s="220">
        <v>119</v>
      </c>
      <c r="G228" s="167">
        <v>230</v>
      </c>
      <c r="H228" s="167">
        <v>230</v>
      </c>
    </row>
    <row r="229" spans="1:8">
      <c r="A229" s="228" t="s">
        <v>235</v>
      </c>
      <c r="B229" s="219" t="s">
        <v>771</v>
      </c>
      <c r="C229" s="220" t="s">
        <v>307</v>
      </c>
      <c r="D229" s="219" t="s">
        <v>348</v>
      </c>
      <c r="E229" s="219" t="s">
        <v>575</v>
      </c>
      <c r="F229" s="220">
        <v>120</v>
      </c>
      <c r="G229" s="167">
        <f>G230+G231+G232</f>
        <v>1551.98</v>
      </c>
      <c r="H229" s="167">
        <f>H230+H231+H232</f>
        <v>1551.98</v>
      </c>
    </row>
    <row r="230" spans="1:8">
      <c r="A230" s="228" t="s">
        <v>237</v>
      </c>
      <c r="B230" s="219" t="s">
        <v>771</v>
      </c>
      <c r="C230" s="220" t="s">
        <v>307</v>
      </c>
      <c r="D230" s="219" t="s">
        <v>348</v>
      </c>
      <c r="E230" s="219" t="s">
        <v>575</v>
      </c>
      <c r="F230" s="220">
        <v>121</v>
      </c>
      <c r="G230" s="167">
        <v>1042.98</v>
      </c>
      <c r="H230" s="167">
        <v>1042.98</v>
      </c>
    </row>
    <row r="231" ht="22.5" spans="1:8">
      <c r="A231" s="228" t="s">
        <v>253</v>
      </c>
      <c r="B231" s="219" t="s">
        <v>771</v>
      </c>
      <c r="C231" s="220" t="s">
        <v>307</v>
      </c>
      <c r="D231" s="219" t="s">
        <v>348</v>
      </c>
      <c r="E231" s="219" t="s">
        <v>575</v>
      </c>
      <c r="F231" s="220">
        <v>122</v>
      </c>
      <c r="G231" s="167">
        <v>194</v>
      </c>
      <c r="H231" s="167">
        <v>194</v>
      </c>
    </row>
    <row r="232" ht="22.5" spans="1:8">
      <c r="A232" s="228" t="s">
        <v>239</v>
      </c>
      <c r="B232" s="219" t="s">
        <v>771</v>
      </c>
      <c r="C232" s="220" t="s">
        <v>307</v>
      </c>
      <c r="D232" s="219" t="s">
        <v>348</v>
      </c>
      <c r="E232" s="219" t="s">
        <v>575</v>
      </c>
      <c r="F232" s="220">
        <v>129</v>
      </c>
      <c r="G232" s="167">
        <v>315</v>
      </c>
      <c r="H232" s="167">
        <v>315</v>
      </c>
    </row>
    <row r="233" spans="1:8">
      <c r="A233" s="228" t="s">
        <v>255</v>
      </c>
      <c r="B233" s="219" t="s">
        <v>771</v>
      </c>
      <c r="C233" s="220" t="s">
        <v>307</v>
      </c>
      <c r="D233" s="219" t="s">
        <v>348</v>
      </c>
      <c r="E233" s="219" t="s">
        <v>575</v>
      </c>
      <c r="F233" s="220">
        <v>200</v>
      </c>
      <c r="G233" s="167">
        <f>G234</f>
        <v>867.02</v>
      </c>
      <c r="H233" s="167">
        <f>H234</f>
        <v>867.02</v>
      </c>
    </row>
    <row r="234" spans="1:8">
      <c r="A234" s="228" t="s">
        <v>256</v>
      </c>
      <c r="B234" s="219" t="s">
        <v>771</v>
      </c>
      <c r="C234" s="220" t="s">
        <v>307</v>
      </c>
      <c r="D234" s="219" t="s">
        <v>348</v>
      </c>
      <c r="E234" s="219" t="s">
        <v>575</v>
      </c>
      <c r="F234" s="220">
        <v>240</v>
      </c>
      <c r="G234" s="167">
        <f>G235+G236</f>
        <v>867.02</v>
      </c>
      <c r="H234" s="167">
        <f>H235+H236</f>
        <v>867.02</v>
      </c>
    </row>
    <row r="235" spans="1:8">
      <c r="A235" s="228" t="s">
        <v>257</v>
      </c>
      <c r="B235" s="219" t="s">
        <v>771</v>
      </c>
      <c r="C235" s="220" t="s">
        <v>307</v>
      </c>
      <c r="D235" s="219" t="s">
        <v>348</v>
      </c>
      <c r="E235" s="219" t="s">
        <v>575</v>
      </c>
      <c r="F235" s="220">
        <v>242</v>
      </c>
      <c r="G235" s="167">
        <v>246.828</v>
      </c>
      <c r="H235" s="167">
        <v>246.828</v>
      </c>
    </row>
    <row r="236" spans="1:8">
      <c r="A236" s="228" t="s">
        <v>258</v>
      </c>
      <c r="B236" s="219" t="s">
        <v>771</v>
      </c>
      <c r="C236" s="220" t="s">
        <v>307</v>
      </c>
      <c r="D236" s="219" t="s">
        <v>348</v>
      </c>
      <c r="E236" s="219" t="s">
        <v>575</v>
      </c>
      <c r="F236" s="220">
        <v>244</v>
      </c>
      <c r="G236" s="167">
        <v>620.192</v>
      </c>
      <c r="H236" s="167">
        <v>620.192</v>
      </c>
    </row>
    <row r="237" spans="1:8">
      <c r="A237" s="228" t="s">
        <v>260</v>
      </c>
      <c r="B237" s="219" t="s">
        <v>771</v>
      </c>
      <c r="C237" s="220" t="s">
        <v>307</v>
      </c>
      <c r="D237" s="219" t="s">
        <v>348</v>
      </c>
      <c r="E237" s="219" t="s">
        <v>575</v>
      </c>
      <c r="F237" s="220">
        <v>800</v>
      </c>
      <c r="G237" s="167">
        <f>G238</f>
        <v>30</v>
      </c>
      <c r="H237" s="167">
        <f>H238</f>
        <v>30</v>
      </c>
    </row>
    <row r="238" spans="1:8">
      <c r="A238" s="228" t="s">
        <v>262</v>
      </c>
      <c r="B238" s="219" t="s">
        <v>771</v>
      </c>
      <c r="C238" s="220" t="s">
        <v>307</v>
      </c>
      <c r="D238" s="219" t="s">
        <v>348</v>
      </c>
      <c r="E238" s="219" t="s">
        <v>575</v>
      </c>
      <c r="F238" s="220">
        <v>850</v>
      </c>
      <c r="G238" s="167">
        <f>G239</f>
        <v>30</v>
      </c>
      <c r="H238" s="167">
        <f>H239</f>
        <v>30</v>
      </c>
    </row>
    <row r="239" spans="1:8">
      <c r="A239" s="228" t="s">
        <v>265</v>
      </c>
      <c r="B239" s="219" t="s">
        <v>771</v>
      </c>
      <c r="C239" s="220" t="s">
        <v>307</v>
      </c>
      <c r="D239" s="219" t="s">
        <v>348</v>
      </c>
      <c r="E239" s="219" t="s">
        <v>575</v>
      </c>
      <c r="F239" s="220">
        <v>853</v>
      </c>
      <c r="G239" s="167">
        <v>30</v>
      </c>
      <c r="H239" s="167">
        <v>30</v>
      </c>
    </row>
    <row r="240" spans="1:8">
      <c r="A240" s="207" t="s">
        <v>772</v>
      </c>
      <c r="B240" s="214" t="s">
        <v>771</v>
      </c>
      <c r="C240" s="231">
        <v>10</v>
      </c>
      <c r="D240" s="214"/>
      <c r="E240" s="214"/>
      <c r="F240" s="231"/>
      <c r="G240" s="172">
        <f>G241+G246</f>
        <v>16340</v>
      </c>
      <c r="H240" s="172">
        <f>H241+H246</f>
        <v>16340</v>
      </c>
    </row>
    <row r="241" spans="1:8">
      <c r="A241" s="155" t="s">
        <v>632</v>
      </c>
      <c r="B241" s="217" t="s">
        <v>771</v>
      </c>
      <c r="C241" s="218">
        <v>10</v>
      </c>
      <c r="D241" s="217" t="s">
        <v>248</v>
      </c>
      <c r="E241" s="217"/>
      <c r="F241" s="218"/>
      <c r="G241" s="166">
        <f t="shared" ref="G241:H244" si="77">G242</f>
        <v>7601.996</v>
      </c>
      <c r="H241" s="166">
        <f t="shared" si="77"/>
        <v>7601.996</v>
      </c>
    </row>
    <row r="242" ht="22.5" spans="1:8">
      <c r="A242" s="228" t="s">
        <v>686</v>
      </c>
      <c r="B242" s="219" t="s">
        <v>771</v>
      </c>
      <c r="C242" s="220">
        <v>10</v>
      </c>
      <c r="D242" s="219" t="s">
        <v>248</v>
      </c>
      <c r="E242" s="219" t="s">
        <v>685</v>
      </c>
      <c r="F242" s="220"/>
      <c r="G242" s="167">
        <f t="shared" si="77"/>
        <v>7601.996</v>
      </c>
      <c r="H242" s="167">
        <f t="shared" si="77"/>
        <v>7601.996</v>
      </c>
    </row>
    <row r="243" spans="1:8">
      <c r="A243" s="228" t="s">
        <v>242</v>
      </c>
      <c r="B243" s="219" t="s">
        <v>771</v>
      </c>
      <c r="C243" s="220">
        <v>10</v>
      </c>
      <c r="D243" s="219" t="s">
        <v>248</v>
      </c>
      <c r="E243" s="219" t="s">
        <v>685</v>
      </c>
      <c r="F243" s="220">
        <v>300</v>
      </c>
      <c r="G243" s="167">
        <f t="shared" si="77"/>
        <v>7601.996</v>
      </c>
      <c r="H243" s="167">
        <f t="shared" si="77"/>
        <v>7601.996</v>
      </c>
    </row>
    <row r="244" ht="33.75" spans="1:8">
      <c r="A244" s="228" t="s">
        <v>243</v>
      </c>
      <c r="B244" s="219" t="s">
        <v>771</v>
      </c>
      <c r="C244" s="220">
        <v>10</v>
      </c>
      <c r="D244" s="219" t="s">
        <v>248</v>
      </c>
      <c r="E244" s="219" t="s">
        <v>685</v>
      </c>
      <c r="F244" s="220">
        <v>320</v>
      </c>
      <c r="G244" s="167">
        <f t="shared" si="77"/>
        <v>7601.996</v>
      </c>
      <c r="H244" s="167">
        <f t="shared" si="77"/>
        <v>7601.996</v>
      </c>
    </row>
    <row r="245" spans="1:8">
      <c r="A245" s="162" t="s">
        <v>645</v>
      </c>
      <c r="B245" s="219" t="s">
        <v>771</v>
      </c>
      <c r="C245" s="220">
        <v>10</v>
      </c>
      <c r="D245" s="219" t="s">
        <v>248</v>
      </c>
      <c r="E245" s="219" t="s">
        <v>685</v>
      </c>
      <c r="F245" s="220">
        <v>323</v>
      </c>
      <c r="G245" s="167">
        <v>7601.996</v>
      </c>
      <c r="H245" s="167">
        <v>7601.996</v>
      </c>
    </row>
    <row r="246" spans="1:8">
      <c r="A246" s="216" t="s">
        <v>687</v>
      </c>
      <c r="B246" s="217" t="s">
        <v>771</v>
      </c>
      <c r="C246" s="218">
        <v>10</v>
      </c>
      <c r="D246" s="217" t="s">
        <v>267</v>
      </c>
      <c r="E246" s="217"/>
      <c r="F246" s="218"/>
      <c r="G246" s="166">
        <f t="shared" ref="G246:H248" si="78">G247</f>
        <v>8738.004</v>
      </c>
      <c r="H246" s="166">
        <f t="shared" si="78"/>
        <v>8738.004</v>
      </c>
    </row>
    <row r="247" spans="1:8">
      <c r="A247" s="228" t="s">
        <v>242</v>
      </c>
      <c r="B247" s="219" t="s">
        <v>771</v>
      </c>
      <c r="C247" s="220">
        <v>10</v>
      </c>
      <c r="D247" s="219" t="s">
        <v>267</v>
      </c>
      <c r="E247" s="219" t="s">
        <v>685</v>
      </c>
      <c r="F247" s="220">
        <v>300</v>
      </c>
      <c r="G247" s="167">
        <f t="shared" si="78"/>
        <v>8738.004</v>
      </c>
      <c r="H247" s="167">
        <f t="shared" si="78"/>
        <v>8738.004</v>
      </c>
    </row>
    <row r="248" ht="33.75" spans="1:8">
      <c r="A248" s="228" t="s">
        <v>243</v>
      </c>
      <c r="B248" s="219" t="s">
        <v>771</v>
      </c>
      <c r="C248" s="220">
        <v>10</v>
      </c>
      <c r="D248" s="219" t="s">
        <v>267</v>
      </c>
      <c r="E248" s="219" t="s">
        <v>685</v>
      </c>
      <c r="F248" s="220">
        <v>320</v>
      </c>
      <c r="G248" s="167">
        <f t="shared" si="78"/>
        <v>8738.004</v>
      </c>
      <c r="H248" s="167">
        <f t="shared" si="78"/>
        <v>8738.004</v>
      </c>
    </row>
    <row r="249" ht="22.5" spans="1:8">
      <c r="A249" s="228" t="s">
        <v>244</v>
      </c>
      <c r="B249" s="219" t="s">
        <v>771</v>
      </c>
      <c r="C249" s="220">
        <v>10</v>
      </c>
      <c r="D249" s="219" t="s">
        <v>267</v>
      </c>
      <c r="E249" s="219" t="s">
        <v>685</v>
      </c>
      <c r="F249" s="220">
        <v>321</v>
      </c>
      <c r="G249" s="167">
        <v>8738.004</v>
      </c>
      <c r="H249" s="167">
        <v>8738.004</v>
      </c>
    </row>
    <row r="250" ht="31.5" spans="1:12">
      <c r="A250" s="210" t="s">
        <v>773</v>
      </c>
      <c r="B250" s="211" t="s">
        <v>774</v>
      </c>
      <c r="C250" s="232" t="s">
        <v>224</v>
      </c>
      <c r="D250" s="211" t="s">
        <v>224</v>
      </c>
      <c r="E250" s="211" t="s">
        <v>225</v>
      </c>
      <c r="F250" s="232" t="s">
        <v>226</v>
      </c>
      <c r="G250" s="213">
        <f>G251+G444</f>
        <v>502055.16641</v>
      </c>
      <c r="H250" s="213">
        <f>H251+H444</f>
        <v>595008.21641</v>
      </c>
      <c r="I250" s="197">
        <v>502055.16641</v>
      </c>
      <c r="J250" s="226">
        <f>G250-I250</f>
        <v>0</v>
      </c>
      <c r="K250" s="197">
        <v>595008.21641</v>
      </c>
      <c r="L250" s="226">
        <f>H250-K250</f>
        <v>0</v>
      </c>
    </row>
    <row r="251" spans="1:8">
      <c r="A251" s="207" t="s">
        <v>471</v>
      </c>
      <c r="B251" s="214" t="s">
        <v>774</v>
      </c>
      <c r="C251" s="231" t="s">
        <v>307</v>
      </c>
      <c r="D251" s="214" t="s">
        <v>224</v>
      </c>
      <c r="E251" s="214" t="s">
        <v>225</v>
      </c>
      <c r="F251" s="231" t="s">
        <v>226</v>
      </c>
      <c r="G251" s="172">
        <f>G252+G322+G393+G408+G415</f>
        <v>497519.16641</v>
      </c>
      <c r="H251" s="172">
        <f>H252+H322+H393+H408+H415</f>
        <v>590472.21641</v>
      </c>
    </row>
    <row r="252" spans="1:12">
      <c r="A252" s="155" t="s">
        <v>472</v>
      </c>
      <c r="B252" s="217" t="s">
        <v>774</v>
      </c>
      <c r="C252" s="218" t="s">
        <v>307</v>
      </c>
      <c r="D252" s="217" t="s">
        <v>223</v>
      </c>
      <c r="E252" s="217" t="s">
        <v>225</v>
      </c>
      <c r="F252" s="218" t="s">
        <v>226</v>
      </c>
      <c r="G252" s="166">
        <f>G253+G314</f>
        <v>111360.85168</v>
      </c>
      <c r="H252" s="166">
        <f>H253+H314</f>
        <v>150050.05168</v>
      </c>
      <c r="J252" s="226"/>
      <c r="L252" s="226"/>
    </row>
    <row r="253" ht="21" spans="1:10">
      <c r="A253" s="207" t="s">
        <v>473</v>
      </c>
      <c r="B253" s="214" t="s">
        <v>774</v>
      </c>
      <c r="C253" s="231" t="s">
        <v>307</v>
      </c>
      <c r="D253" s="214" t="s">
        <v>223</v>
      </c>
      <c r="E253" s="214" t="s">
        <v>474</v>
      </c>
      <c r="F253" s="231"/>
      <c r="G253" s="172">
        <f>G254</f>
        <v>110979.85168</v>
      </c>
      <c r="H253" s="172">
        <f>H254</f>
        <v>149669.05168</v>
      </c>
      <c r="J253" s="226"/>
    </row>
    <row r="254" spans="1:8">
      <c r="A254" s="162" t="s">
        <v>475</v>
      </c>
      <c r="B254" s="219" t="s">
        <v>774</v>
      </c>
      <c r="C254" s="220" t="s">
        <v>307</v>
      </c>
      <c r="D254" s="219" t="s">
        <v>223</v>
      </c>
      <c r="E254" s="219" t="s">
        <v>476</v>
      </c>
      <c r="F254" s="220" t="s">
        <v>226</v>
      </c>
      <c r="G254" s="167">
        <f>G255+G286+G259</f>
        <v>110979.85168</v>
      </c>
      <c r="H254" s="167">
        <f>H255+H286+H259</f>
        <v>149669.05168</v>
      </c>
    </row>
    <row r="255" ht="22.5" spans="1:8">
      <c r="A255" s="228" t="s">
        <v>477</v>
      </c>
      <c r="B255" s="219" t="s">
        <v>774</v>
      </c>
      <c r="C255" s="220" t="s">
        <v>307</v>
      </c>
      <c r="D255" s="219" t="s">
        <v>223</v>
      </c>
      <c r="E255" s="219" t="s">
        <v>478</v>
      </c>
      <c r="F255" s="220"/>
      <c r="G255" s="167">
        <f>G256+G307+G263+G273</f>
        <v>13961.05168</v>
      </c>
      <c r="H255" s="167">
        <f>H256+H307+H263+H273</f>
        <v>13961.05168</v>
      </c>
    </row>
    <row r="256" spans="1:8">
      <c r="A256" s="162" t="s">
        <v>479</v>
      </c>
      <c r="B256" s="219" t="s">
        <v>774</v>
      </c>
      <c r="C256" s="220" t="s">
        <v>307</v>
      </c>
      <c r="D256" s="219" t="s">
        <v>223</v>
      </c>
      <c r="E256" s="219" t="s">
        <v>478</v>
      </c>
      <c r="F256" s="220" t="s">
        <v>480</v>
      </c>
      <c r="G256" s="167">
        <f t="shared" ref="G256:H257" si="79">G257</f>
        <v>10965.07968</v>
      </c>
      <c r="H256" s="167">
        <f t="shared" si="79"/>
        <v>10965.07968</v>
      </c>
    </row>
    <row r="257" spans="1:8">
      <c r="A257" s="162" t="s">
        <v>481</v>
      </c>
      <c r="B257" s="219" t="s">
        <v>774</v>
      </c>
      <c r="C257" s="220" t="s">
        <v>307</v>
      </c>
      <c r="D257" s="219" t="s">
        <v>223</v>
      </c>
      <c r="E257" s="219" t="s">
        <v>478</v>
      </c>
      <c r="F257" s="220" t="s">
        <v>482</v>
      </c>
      <c r="G257" s="167">
        <f t="shared" si="79"/>
        <v>10965.07968</v>
      </c>
      <c r="H257" s="167">
        <f t="shared" si="79"/>
        <v>10965.07968</v>
      </c>
    </row>
    <row r="258" ht="22.5" spans="1:8">
      <c r="A258" s="162" t="s">
        <v>483</v>
      </c>
      <c r="B258" s="219" t="s">
        <v>774</v>
      </c>
      <c r="C258" s="220" t="s">
        <v>307</v>
      </c>
      <c r="D258" s="219" t="s">
        <v>223</v>
      </c>
      <c r="E258" s="219" t="s">
        <v>478</v>
      </c>
      <c r="F258" s="220" t="s">
        <v>484</v>
      </c>
      <c r="G258" s="167">
        <v>10965.07968</v>
      </c>
      <c r="H258" s="167">
        <v>10965.07968</v>
      </c>
    </row>
    <row r="259" ht="22.5" spans="1:8">
      <c r="A259" s="162" t="s">
        <v>273</v>
      </c>
      <c r="B259" s="219" t="s">
        <v>774</v>
      </c>
      <c r="C259" s="220" t="s">
        <v>307</v>
      </c>
      <c r="D259" s="219" t="s">
        <v>223</v>
      </c>
      <c r="E259" s="219" t="s">
        <v>485</v>
      </c>
      <c r="F259" s="220"/>
      <c r="G259" s="167">
        <f t="shared" ref="G259:H261" si="80">G260</f>
        <v>0</v>
      </c>
      <c r="H259" s="167">
        <f t="shared" si="80"/>
        <v>0</v>
      </c>
    </row>
    <row r="260" spans="1:8">
      <c r="A260" s="162" t="s">
        <v>479</v>
      </c>
      <c r="B260" s="219" t="s">
        <v>774</v>
      </c>
      <c r="C260" s="220" t="s">
        <v>307</v>
      </c>
      <c r="D260" s="219" t="s">
        <v>223</v>
      </c>
      <c r="E260" s="219" t="s">
        <v>485</v>
      </c>
      <c r="F260" s="220">
        <v>600</v>
      </c>
      <c r="G260" s="167">
        <f t="shared" si="80"/>
        <v>0</v>
      </c>
      <c r="H260" s="167">
        <f t="shared" si="80"/>
        <v>0</v>
      </c>
    </row>
    <row r="261" spans="1:8">
      <c r="A261" s="162" t="s">
        <v>481</v>
      </c>
      <c r="B261" s="219" t="s">
        <v>774</v>
      </c>
      <c r="C261" s="220" t="s">
        <v>307</v>
      </c>
      <c r="D261" s="219" t="s">
        <v>223</v>
      </c>
      <c r="E261" s="219" t="s">
        <v>485</v>
      </c>
      <c r="F261" s="220">
        <v>610</v>
      </c>
      <c r="G261" s="167">
        <f t="shared" si="80"/>
        <v>0</v>
      </c>
      <c r="H261" s="167">
        <f t="shared" si="80"/>
        <v>0</v>
      </c>
    </row>
    <row r="262" ht="22.5" spans="1:8">
      <c r="A262" s="162" t="s">
        <v>483</v>
      </c>
      <c r="B262" s="219" t="s">
        <v>774</v>
      </c>
      <c r="C262" s="220" t="s">
        <v>307</v>
      </c>
      <c r="D262" s="219" t="s">
        <v>223</v>
      </c>
      <c r="E262" s="219" t="s">
        <v>485</v>
      </c>
      <c r="F262" s="220">
        <v>611</v>
      </c>
      <c r="G262" s="167"/>
      <c r="H262" s="167"/>
    </row>
    <row r="263" ht="33.75" spans="1:8">
      <c r="A263" s="170" t="s">
        <v>486</v>
      </c>
      <c r="B263" s="219" t="s">
        <v>774</v>
      </c>
      <c r="C263" s="220" t="s">
        <v>307</v>
      </c>
      <c r="D263" s="219" t="s">
        <v>223</v>
      </c>
      <c r="E263" s="219" t="s">
        <v>487</v>
      </c>
      <c r="F263" s="220"/>
      <c r="G263" s="167">
        <f>G264+G269</f>
        <v>1478.166</v>
      </c>
      <c r="H263" s="167">
        <f>H264+H269</f>
        <v>1478.166</v>
      </c>
    </row>
    <row r="264" spans="1:8">
      <c r="A264" s="162" t="s">
        <v>255</v>
      </c>
      <c r="B264" s="219" t="s">
        <v>774</v>
      </c>
      <c r="C264" s="220" t="s">
        <v>307</v>
      </c>
      <c r="D264" s="219" t="s">
        <v>223</v>
      </c>
      <c r="E264" s="219" t="s">
        <v>487</v>
      </c>
      <c r="F264" s="220" t="s">
        <v>279</v>
      </c>
      <c r="G264" s="167">
        <f t="shared" ref="G264:H264" si="81">G265</f>
        <v>1450.685</v>
      </c>
      <c r="H264" s="167">
        <f t="shared" si="81"/>
        <v>1450.685</v>
      </c>
    </row>
    <row r="265" spans="1:8">
      <c r="A265" s="162" t="s">
        <v>256</v>
      </c>
      <c r="B265" s="219" t="s">
        <v>774</v>
      </c>
      <c r="C265" s="220" t="s">
        <v>307</v>
      </c>
      <c r="D265" s="219" t="s">
        <v>223</v>
      </c>
      <c r="E265" s="219" t="s">
        <v>487</v>
      </c>
      <c r="F265" s="220" t="s">
        <v>280</v>
      </c>
      <c r="G265" s="167">
        <f t="shared" ref="G265" si="82">G266+G267+G268</f>
        <v>1450.685</v>
      </c>
      <c r="H265" s="167">
        <f t="shared" ref="H265" si="83">H266+H267+H268</f>
        <v>1450.685</v>
      </c>
    </row>
    <row r="266" spans="1:8">
      <c r="A266" s="228" t="s">
        <v>257</v>
      </c>
      <c r="B266" s="219" t="s">
        <v>774</v>
      </c>
      <c r="C266" s="220" t="s">
        <v>307</v>
      </c>
      <c r="D266" s="219" t="s">
        <v>223</v>
      </c>
      <c r="E266" s="219" t="s">
        <v>487</v>
      </c>
      <c r="F266" s="220">
        <v>242</v>
      </c>
      <c r="G266" s="167">
        <v>10</v>
      </c>
      <c r="H266" s="167">
        <v>10</v>
      </c>
    </row>
    <row r="267" spans="1:8">
      <c r="A267" s="228" t="s">
        <v>258</v>
      </c>
      <c r="B267" s="219" t="s">
        <v>774</v>
      </c>
      <c r="C267" s="220" t="s">
        <v>307</v>
      </c>
      <c r="D267" s="219" t="s">
        <v>223</v>
      </c>
      <c r="E267" s="219" t="s">
        <v>487</v>
      </c>
      <c r="F267" s="220" t="s">
        <v>259</v>
      </c>
      <c r="G267" s="167">
        <v>1404.858</v>
      </c>
      <c r="H267" s="167">
        <v>1404.858</v>
      </c>
    </row>
    <row r="268" spans="1:8">
      <c r="A268" s="228" t="s">
        <v>281</v>
      </c>
      <c r="B268" s="219" t="s">
        <v>774</v>
      </c>
      <c r="C268" s="220" t="s">
        <v>307</v>
      </c>
      <c r="D268" s="219" t="s">
        <v>223</v>
      </c>
      <c r="E268" s="219" t="s">
        <v>487</v>
      </c>
      <c r="F268" s="220">
        <v>247</v>
      </c>
      <c r="G268" s="167">
        <v>35.827</v>
      </c>
      <c r="H268" s="167">
        <v>35.827</v>
      </c>
    </row>
    <row r="269" spans="1:8">
      <c r="A269" s="228" t="s">
        <v>260</v>
      </c>
      <c r="B269" s="219" t="s">
        <v>774</v>
      </c>
      <c r="C269" s="220" t="s">
        <v>307</v>
      </c>
      <c r="D269" s="219" t="s">
        <v>223</v>
      </c>
      <c r="E269" s="219" t="s">
        <v>487</v>
      </c>
      <c r="F269" s="220" t="s">
        <v>261</v>
      </c>
      <c r="G269" s="167">
        <f t="shared" ref="G269:H269" si="84">G270</f>
        <v>27.481</v>
      </c>
      <c r="H269" s="167">
        <f t="shared" si="84"/>
        <v>27.481</v>
      </c>
    </row>
    <row r="270" spans="1:8">
      <c r="A270" s="228" t="s">
        <v>262</v>
      </c>
      <c r="B270" s="219" t="s">
        <v>774</v>
      </c>
      <c r="C270" s="220" t="s">
        <v>307</v>
      </c>
      <c r="D270" s="219" t="s">
        <v>223</v>
      </c>
      <c r="E270" s="219" t="s">
        <v>487</v>
      </c>
      <c r="F270" s="220" t="s">
        <v>263</v>
      </c>
      <c r="G270" s="167">
        <f t="shared" ref="G270" si="85">G271+G272</f>
        <v>27.481</v>
      </c>
      <c r="H270" s="167">
        <f t="shared" ref="H270" si="86">H271+H272</f>
        <v>27.481</v>
      </c>
    </row>
    <row r="271" spans="1:8">
      <c r="A271" s="230" t="s">
        <v>282</v>
      </c>
      <c r="B271" s="219" t="s">
        <v>774</v>
      </c>
      <c r="C271" s="220" t="s">
        <v>307</v>
      </c>
      <c r="D271" s="219" t="s">
        <v>223</v>
      </c>
      <c r="E271" s="219" t="s">
        <v>487</v>
      </c>
      <c r="F271" s="220" t="s">
        <v>283</v>
      </c>
      <c r="G271" s="167">
        <v>2.481</v>
      </c>
      <c r="H271" s="167">
        <v>2.481</v>
      </c>
    </row>
    <row r="272" spans="1:8">
      <c r="A272" s="228" t="s">
        <v>265</v>
      </c>
      <c r="B272" s="219" t="s">
        <v>774</v>
      </c>
      <c r="C272" s="220" t="s">
        <v>307</v>
      </c>
      <c r="D272" s="219" t="s">
        <v>223</v>
      </c>
      <c r="E272" s="219" t="s">
        <v>487</v>
      </c>
      <c r="F272" s="220">
        <v>853</v>
      </c>
      <c r="G272" s="167">
        <v>25</v>
      </c>
      <c r="H272" s="167">
        <v>25</v>
      </c>
    </row>
    <row r="273" ht="33.75" spans="1:8">
      <c r="A273" s="170" t="s">
        <v>489</v>
      </c>
      <c r="B273" s="219" t="s">
        <v>774</v>
      </c>
      <c r="C273" s="220" t="s">
        <v>307</v>
      </c>
      <c r="D273" s="219" t="s">
        <v>223</v>
      </c>
      <c r="E273" s="219" t="s">
        <v>488</v>
      </c>
      <c r="F273" s="220"/>
      <c r="G273" s="167">
        <f>G274+G280</f>
        <v>1517.806</v>
      </c>
      <c r="H273" s="167">
        <f>H274+H280</f>
        <v>1517.806</v>
      </c>
    </row>
    <row r="274" spans="1:8">
      <c r="A274" s="162" t="s">
        <v>255</v>
      </c>
      <c r="B274" s="219" t="s">
        <v>774</v>
      </c>
      <c r="C274" s="220" t="s">
        <v>307</v>
      </c>
      <c r="D274" s="219" t="s">
        <v>223</v>
      </c>
      <c r="E274" s="219" t="s">
        <v>488</v>
      </c>
      <c r="F274" s="220" t="s">
        <v>279</v>
      </c>
      <c r="G274" s="167">
        <f t="shared" ref="G274:H274" si="87">G275</f>
        <v>1467.255</v>
      </c>
      <c r="H274" s="167">
        <f t="shared" si="87"/>
        <v>1467.255</v>
      </c>
    </row>
    <row r="275" spans="1:8">
      <c r="A275" s="162" t="s">
        <v>256</v>
      </c>
      <c r="B275" s="219" t="s">
        <v>774</v>
      </c>
      <c r="C275" s="220" t="s">
        <v>307</v>
      </c>
      <c r="D275" s="219" t="s">
        <v>223</v>
      </c>
      <c r="E275" s="219" t="s">
        <v>488</v>
      </c>
      <c r="F275" s="220" t="s">
        <v>280</v>
      </c>
      <c r="G275" s="167">
        <f>G276+G278+G279+G277</f>
        <v>1467.255</v>
      </c>
      <c r="H275" s="167">
        <f>H276+H278+H279+H277</f>
        <v>1467.255</v>
      </c>
    </row>
    <row r="276" spans="1:8">
      <c r="A276" s="228" t="s">
        <v>257</v>
      </c>
      <c r="B276" s="219" t="s">
        <v>774</v>
      </c>
      <c r="C276" s="220" t="s">
        <v>307</v>
      </c>
      <c r="D276" s="219" t="s">
        <v>223</v>
      </c>
      <c r="E276" s="219" t="s">
        <v>488</v>
      </c>
      <c r="F276" s="220">
        <v>242</v>
      </c>
      <c r="G276" s="167">
        <v>18</v>
      </c>
      <c r="H276" s="167">
        <v>18</v>
      </c>
    </row>
    <row r="277" spans="1:8">
      <c r="A277" s="228"/>
      <c r="B277" s="219" t="s">
        <v>774</v>
      </c>
      <c r="C277" s="220" t="s">
        <v>307</v>
      </c>
      <c r="D277" s="219" t="s">
        <v>223</v>
      </c>
      <c r="E277" s="219" t="s">
        <v>488</v>
      </c>
      <c r="F277" s="220">
        <v>243</v>
      </c>
      <c r="G277" s="167"/>
      <c r="H277" s="167"/>
    </row>
    <row r="278" spans="1:8">
      <c r="A278" s="228" t="s">
        <v>258</v>
      </c>
      <c r="B278" s="219" t="s">
        <v>774</v>
      </c>
      <c r="C278" s="220" t="s">
        <v>307</v>
      </c>
      <c r="D278" s="219" t="s">
        <v>223</v>
      </c>
      <c r="E278" s="219" t="s">
        <v>488</v>
      </c>
      <c r="F278" s="220" t="s">
        <v>259</v>
      </c>
      <c r="G278" s="167">
        <v>1401.485</v>
      </c>
      <c r="H278" s="167">
        <v>1401.485</v>
      </c>
    </row>
    <row r="279" spans="1:8">
      <c r="A279" s="228" t="s">
        <v>281</v>
      </c>
      <c r="B279" s="219" t="s">
        <v>774</v>
      </c>
      <c r="C279" s="220" t="s">
        <v>307</v>
      </c>
      <c r="D279" s="219" t="s">
        <v>223</v>
      </c>
      <c r="E279" s="219" t="s">
        <v>488</v>
      </c>
      <c r="F279" s="220">
        <v>247</v>
      </c>
      <c r="G279" s="167">
        <v>47.77</v>
      </c>
      <c r="H279" s="167">
        <v>47.77</v>
      </c>
    </row>
    <row r="280" spans="1:8">
      <c r="A280" s="228" t="s">
        <v>260</v>
      </c>
      <c r="B280" s="219" t="s">
        <v>774</v>
      </c>
      <c r="C280" s="220" t="s">
        <v>307</v>
      </c>
      <c r="D280" s="219" t="s">
        <v>223</v>
      </c>
      <c r="E280" s="219" t="s">
        <v>488</v>
      </c>
      <c r="F280" s="220">
        <v>800</v>
      </c>
      <c r="G280" s="167">
        <f>G283+G281</f>
        <v>50.551</v>
      </c>
      <c r="H280" s="167">
        <f>H283+H281</f>
        <v>50.551</v>
      </c>
    </row>
    <row r="281" spans="1:8">
      <c r="A281" s="228" t="s">
        <v>378</v>
      </c>
      <c r="B281" s="219" t="s">
        <v>774</v>
      </c>
      <c r="C281" s="220" t="s">
        <v>307</v>
      </c>
      <c r="D281" s="219" t="s">
        <v>223</v>
      </c>
      <c r="E281" s="219" t="s">
        <v>488</v>
      </c>
      <c r="F281" s="220">
        <v>830</v>
      </c>
      <c r="G281" s="167">
        <f>G282</f>
        <v>0</v>
      </c>
      <c r="H281" s="167">
        <f>H282</f>
        <v>0</v>
      </c>
    </row>
    <row r="282" ht="22.5" spans="1:8">
      <c r="A282" s="228" t="s">
        <v>379</v>
      </c>
      <c r="B282" s="219" t="s">
        <v>774</v>
      </c>
      <c r="C282" s="220" t="s">
        <v>307</v>
      </c>
      <c r="D282" s="219" t="s">
        <v>223</v>
      </c>
      <c r="E282" s="219" t="s">
        <v>488</v>
      </c>
      <c r="F282" s="220">
        <v>831</v>
      </c>
      <c r="G282" s="167"/>
      <c r="H282" s="167"/>
    </row>
    <row r="283" spans="1:8">
      <c r="A283" s="228" t="s">
        <v>262</v>
      </c>
      <c r="B283" s="219" t="s">
        <v>774</v>
      </c>
      <c r="C283" s="220" t="s">
        <v>307</v>
      </c>
      <c r="D283" s="219" t="s">
        <v>223</v>
      </c>
      <c r="E283" s="219" t="s">
        <v>488</v>
      </c>
      <c r="F283" s="220" t="s">
        <v>263</v>
      </c>
      <c r="G283" s="167">
        <f t="shared" ref="G283" si="88">G284+G285</f>
        <v>50.551</v>
      </c>
      <c r="H283" s="167">
        <f t="shared" ref="H283" si="89">H284+H285</f>
        <v>50.551</v>
      </c>
    </row>
    <row r="284" spans="1:8">
      <c r="A284" s="230" t="s">
        <v>282</v>
      </c>
      <c r="B284" s="219" t="s">
        <v>774</v>
      </c>
      <c r="C284" s="220" t="s">
        <v>307</v>
      </c>
      <c r="D284" s="219" t="s">
        <v>223</v>
      </c>
      <c r="E284" s="219" t="s">
        <v>488</v>
      </c>
      <c r="F284" s="220" t="s">
        <v>283</v>
      </c>
      <c r="G284" s="167">
        <v>10.551</v>
      </c>
      <c r="H284" s="167">
        <v>10.551</v>
      </c>
    </row>
    <row r="285" spans="1:8">
      <c r="A285" s="228" t="s">
        <v>265</v>
      </c>
      <c r="B285" s="219" t="s">
        <v>774</v>
      </c>
      <c r="C285" s="220" t="s">
        <v>307</v>
      </c>
      <c r="D285" s="219" t="s">
        <v>223</v>
      </c>
      <c r="E285" s="219" t="s">
        <v>488</v>
      </c>
      <c r="F285" s="220">
        <v>853</v>
      </c>
      <c r="G285" s="167">
        <v>40</v>
      </c>
      <c r="H285" s="167">
        <v>40</v>
      </c>
    </row>
    <row r="286" spans="1:8">
      <c r="A286" s="228" t="s">
        <v>159</v>
      </c>
      <c r="B286" s="219" t="s">
        <v>774</v>
      </c>
      <c r="C286" s="220" t="s">
        <v>307</v>
      </c>
      <c r="D286" s="219" t="s">
        <v>223</v>
      </c>
      <c r="E286" s="219" t="s">
        <v>492</v>
      </c>
      <c r="F286" s="220"/>
      <c r="G286" s="167">
        <f>G287+G291+G299</f>
        <v>97018.8</v>
      </c>
      <c r="H286" s="167">
        <f>H287+H291+H299</f>
        <v>135708</v>
      </c>
    </row>
    <row r="287" ht="22.5" spans="1:8">
      <c r="A287" s="170" t="s">
        <v>477</v>
      </c>
      <c r="B287" s="219" t="s">
        <v>774</v>
      </c>
      <c r="C287" s="220" t="s">
        <v>307</v>
      </c>
      <c r="D287" s="219" t="s">
        <v>223</v>
      </c>
      <c r="E287" s="219" t="s">
        <v>492</v>
      </c>
      <c r="F287" s="220" t="s">
        <v>226</v>
      </c>
      <c r="G287" s="167">
        <f>G288</f>
        <v>85007.027</v>
      </c>
      <c r="H287" s="167">
        <f>H288</f>
        <v>118911.517</v>
      </c>
    </row>
    <row r="288" spans="1:8">
      <c r="A288" s="162" t="s">
        <v>479</v>
      </c>
      <c r="B288" s="219" t="s">
        <v>774</v>
      </c>
      <c r="C288" s="220" t="s">
        <v>307</v>
      </c>
      <c r="D288" s="219" t="s">
        <v>223</v>
      </c>
      <c r="E288" s="219" t="s">
        <v>492</v>
      </c>
      <c r="F288" s="220" t="s">
        <v>480</v>
      </c>
      <c r="G288" s="167">
        <f t="shared" ref="G288:H289" si="90">G289</f>
        <v>85007.027</v>
      </c>
      <c r="H288" s="167">
        <f t="shared" si="90"/>
        <v>118911.517</v>
      </c>
    </row>
    <row r="289" spans="1:8">
      <c r="A289" s="162" t="s">
        <v>481</v>
      </c>
      <c r="B289" s="219" t="s">
        <v>774</v>
      </c>
      <c r="C289" s="220" t="s">
        <v>307</v>
      </c>
      <c r="D289" s="219" t="s">
        <v>223</v>
      </c>
      <c r="E289" s="219" t="s">
        <v>492</v>
      </c>
      <c r="F289" s="220" t="s">
        <v>482</v>
      </c>
      <c r="G289" s="167">
        <f t="shared" si="90"/>
        <v>85007.027</v>
      </c>
      <c r="H289" s="167">
        <f t="shared" si="90"/>
        <v>118911.517</v>
      </c>
    </row>
    <row r="290" ht="22.5" spans="1:8">
      <c r="A290" s="162" t="s">
        <v>483</v>
      </c>
      <c r="B290" s="219" t="s">
        <v>774</v>
      </c>
      <c r="C290" s="220" t="s">
        <v>307</v>
      </c>
      <c r="D290" s="219" t="s">
        <v>223</v>
      </c>
      <c r="E290" s="219" t="s">
        <v>492</v>
      </c>
      <c r="F290" s="220" t="s">
        <v>484</v>
      </c>
      <c r="G290" s="167">
        <v>85007.027</v>
      </c>
      <c r="H290" s="167">
        <v>118911.517</v>
      </c>
    </row>
    <row r="291" ht="33.75" spans="1:8">
      <c r="A291" s="170" t="s">
        <v>493</v>
      </c>
      <c r="B291" s="219" t="s">
        <v>774</v>
      </c>
      <c r="C291" s="220" t="s">
        <v>307</v>
      </c>
      <c r="D291" s="219" t="s">
        <v>223</v>
      </c>
      <c r="E291" s="219" t="s">
        <v>494</v>
      </c>
      <c r="F291" s="220"/>
      <c r="G291" s="167">
        <f>G292+G296</f>
        <v>5487.189</v>
      </c>
      <c r="H291" s="167">
        <f>H292+H296</f>
        <v>7672.065</v>
      </c>
    </row>
    <row r="292" ht="33.75" spans="1:8">
      <c r="A292" s="162" t="s">
        <v>233</v>
      </c>
      <c r="B292" s="219" t="s">
        <v>774</v>
      </c>
      <c r="C292" s="220" t="s">
        <v>307</v>
      </c>
      <c r="D292" s="219" t="s">
        <v>223</v>
      </c>
      <c r="E292" s="219" t="s">
        <v>494</v>
      </c>
      <c r="F292" s="220" t="s">
        <v>234</v>
      </c>
      <c r="G292" s="167">
        <f t="shared" ref="G292:H292" si="91">G293</f>
        <v>5462.189</v>
      </c>
      <c r="H292" s="167">
        <f t="shared" si="91"/>
        <v>7647.065</v>
      </c>
    </row>
    <row r="293" spans="1:8">
      <c r="A293" s="162" t="s">
        <v>341</v>
      </c>
      <c r="B293" s="219" t="s">
        <v>774</v>
      </c>
      <c r="C293" s="220" t="s">
        <v>307</v>
      </c>
      <c r="D293" s="219" t="s">
        <v>223</v>
      </c>
      <c r="E293" s="219" t="s">
        <v>494</v>
      </c>
      <c r="F293" s="220">
        <v>110</v>
      </c>
      <c r="G293" s="167">
        <f t="shared" ref="G293:H293" si="92">G294+G295</f>
        <v>5462.189</v>
      </c>
      <c r="H293" s="167">
        <f t="shared" si="92"/>
        <v>7647.065</v>
      </c>
    </row>
    <row r="294" spans="1:8">
      <c r="A294" s="162" t="s">
        <v>342</v>
      </c>
      <c r="B294" s="219" t="s">
        <v>774</v>
      </c>
      <c r="C294" s="220" t="s">
        <v>307</v>
      </c>
      <c r="D294" s="219" t="s">
        <v>223</v>
      </c>
      <c r="E294" s="219" t="s">
        <v>494</v>
      </c>
      <c r="F294" s="220">
        <v>111</v>
      </c>
      <c r="G294" s="167">
        <v>4195.23</v>
      </c>
      <c r="H294" s="167">
        <v>5873.322</v>
      </c>
    </row>
    <row r="295" ht="22.5" spans="1:8">
      <c r="A295" s="170" t="s">
        <v>343</v>
      </c>
      <c r="B295" s="219" t="s">
        <v>774</v>
      </c>
      <c r="C295" s="220" t="s">
        <v>307</v>
      </c>
      <c r="D295" s="219" t="s">
        <v>223</v>
      </c>
      <c r="E295" s="219" t="s">
        <v>494</v>
      </c>
      <c r="F295" s="220">
        <v>119</v>
      </c>
      <c r="G295" s="167">
        <v>1266.959</v>
      </c>
      <c r="H295" s="167">
        <v>1773.743</v>
      </c>
    </row>
    <row r="296" spans="1:8">
      <c r="A296" s="162" t="s">
        <v>255</v>
      </c>
      <c r="B296" s="219" t="s">
        <v>774</v>
      </c>
      <c r="C296" s="220" t="s">
        <v>307</v>
      </c>
      <c r="D296" s="219" t="s">
        <v>223</v>
      </c>
      <c r="E296" s="219" t="s">
        <v>494</v>
      </c>
      <c r="F296" s="220" t="s">
        <v>279</v>
      </c>
      <c r="G296" s="167">
        <f t="shared" ref="G296:H296" si="93">G297</f>
        <v>25</v>
      </c>
      <c r="H296" s="167">
        <f t="shared" si="93"/>
        <v>25</v>
      </c>
    </row>
    <row r="297" spans="1:8">
      <c r="A297" s="162" t="s">
        <v>256</v>
      </c>
      <c r="B297" s="219" t="s">
        <v>774</v>
      </c>
      <c r="C297" s="220" t="s">
        <v>307</v>
      </c>
      <c r="D297" s="219" t="s">
        <v>223</v>
      </c>
      <c r="E297" s="219" t="s">
        <v>494</v>
      </c>
      <c r="F297" s="220" t="s">
        <v>280</v>
      </c>
      <c r="G297" s="167">
        <f>G298</f>
        <v>25</v>
      </c>
      <c r="H297" s="167">
        <f>H298</f>
        <v>25</v>
      </c>
    </row>
    <row r="298" spans="1:8">
      <c r="A298" s="228" t="s">
        <v>258</v>
      </c>
      <c r="B298" s="219" t="s">
        <v>774</v>
      </c>
      <c r="C298" s="220" t="s">
        <v>307</v>
      </c>
      <c r="D298" s="219" t="s">
        <v>223</v>
      </c>
      <c r="E298" s="219" t="s">
        <v>494</v>
      </c>
      <c r="F298" s="220" t="s">
        <v>259</v>
      </c>
      <c r="G298" s="167">
        <v>25</v>
      </c>
      <c r="H298" s="167">
        <v>25</v>
      </c>
    </row>
    <row r="299" ht="33.75" spans="1:8">
      <c r="A299" s="170" t="s">
        <v>495</v>
      </c>
      <c r="B299" s="219" t="s">
        <v>774</v>
      </c>
      <c r="C299" s="220" t="s">
        <v>307</v>
      </c>
      <c r="D299" s="219" t="s">
        <v>223</v>
      </c>
      <c r="E299" s="219" t="s">
        <v>496</v>
      </c>
      <c r="F299" s="220"/>
      <c r="G299" s="167">
        <f>G300+G304</f>
        <v>6524.584</v>
      </c>
      <c r="H299" s="167">
        <f>H300+H304</f>
        <v>9124.418</v>
      </c>
    </row>
    <row r="300" ht="33.75" spans="1:8">
      <c r="A300" s="162" t="s">
        <v>233</v>
      </c>
      <c r="B300" s="219" t="s">
        <v>774</v>
      </c>
      <c r="C300" s="220" t="s">
        <v>307</v>
      </c>
      <c r="D300" s="219" t="s">
        <v>223</v>
      </c>
      <c r="E300" s="219" t="s">
        <v>496</v>
      </c>
      <c r="F300" s="220" t="s">
        <v>234</v>
      </c>
      <c r="G300" s="167">
        <f t="shared" ref="G300:H300" si="94">G301</f>
        <v>6499.584</v>
      </c>
      <c r="H300" s="167">
        <f t="shared" si="94"/>
        <v>9099.418</v>
      </c>
    </row>
    <row r="301" spans="1:8">
      <c r="A301" s="162" t="s">
        <v>341</v>
      </c>
      <c r="B301" s="219" t="s">
        <v>774</v>
      </c>
      <c r="C301" s="220" t="s">
        <v>307</v>
      </c>
      <c r="D301" s="219" t="s">
        <v>223</v>
      </c>
      <c r="E301" s="219" t="s">
        <v>496</v>
      </c>
      <c r="F301" s="220">
        <v>110</v>
      </c>
      <c r="G301" s="167">
        <f t="shared" ref="G301" si="95">G302+G303</f>
        <v>6499.584</v>
      </c>
      <c r="H301" s="167">
        <f t="shared" ref="H301" si="96">H302+H303</f>
        <v>9099.418</v>
      </c>
    </row>
    <row r="302" spans="1:8">
      <c r="A302" s="162" t="s">
        <v>342</v>
      </c>
      <c r="B302" s="219" t="s">
        <v>774</v>
      </c>
      <c r="C302" s="220" t="s">
        <v>307</v>
      </c>
      <c r="D302" s="219" t="s">
        <v>223</v>
      </c>
      <c r="E302" s="219" t="s">
        <v>496</v>
      </c>
      <c r="F302" s="220">
        <v>111</v>
      </c>
      <c r="G302" s="167">
        <v>4992</v>
      </c>
      <c r="H302" s="167">
        <v>6988.8</v>
      </c>
    </row>
    <row r="303" ht="22.5" spans="1:8">
      <c r="A303" s="170" t="s">
        <v>343</v>
      </c>
      <c r="B303" s="219" t="s">
        <v>774</v>
      </c>
      <c r="C303" s="220" t="s">
        <v>307</v>
      </c>
      <c r="D303" s="219" t="s">
        <v>223</v>
      </c>
      <c r="E303" s="219" t="s">
        <v>496</v>
      </c>
      <c r="F303" s="220">
        <v>119</v>
      </c>
      <c r="G303" s="167">
        <v>1507.584</v>
      </c>
      <c r="H303" s="167">
        <v>2110.618</v>
      </c>
    </row>
    <row r="304" spans="1:8">
      <c r="A304" s="162" t="s">
        <v>255</v>
      </c>
      <c r="B304" s="219" t="s">
        <v>774</v>
      </c>
      <c r="C304" s="220" t="s">
        <v>307</v>
      </c>
      <c r="D304" s="219" t="s">
        <v>223</v>
      </c>
      <c r="E304" s="219" t="s">
        <v>496</v>
      </c>
      <c r="F304" s="220" t="s">
        <v>279</v>
      </c>
      <c r="G304" s="167">
        <f t="shared" ref="G304:H304" si="97">G305</f>
        <v>25</v>
      </c>
      <c r="H304" s="167">
        <f t="shared" si="97"/>
        <v>25</v>
      </c>
    </row>
    <row r="305" spans="1:8">
      <c r="A305" s="162" t="s">
        <v>256</v>
      </c>
      <c r="B305" s="219" t="s">
        <v>774</v>
      </c>
      <c r="C305" s="220" t="s">
        <v>307</v>
      </c>
      <c r="D305" s="219" t="s">
        <v>223</v>
      </c>
      <c r="E305" s="219" t="s">
        <v>496</v>
      </c>
      <c r="F305" s="220" t="s">
        <v>280</v>
      </c>
      <c r="G305" s="167">
        <f t="shared" ref="G305:H305" si="98">+G306</f>
        <v>25</v>
      </c>
      <c r="H305" s="167">
        <f t="shared" si="98"/>
        <v>25</v>
      </c>
    </row>
    <row r="306" spans="1:8">
      <c r="A306" s="228" t="s">
        <v>258</v>
      </c>
      <c r="B306" s="219" t="s">
        <v>774</v>
      </c>
      <c r="C306" s="220" t="s">
        <v>307</v>
      </c>
      <c r="D306" s="219" t="s">
        <v>223</v>
      </c>
      <c r="E306" s="219" t="s">
        <v>496</v>
      </c>
      <c r="F306" s="220" t="s">
        <v>259</v>
      </c>
      <c r="G306" s="167">
        <v>25</v>
      </c>
      <c r="H306" s="167">
        <v>25</v>
      </c>
    </row>
    <row r="307" ht="22.5" spans="1:8">
      <c r="A307" s="162" t="s">
        <v>490</v>
      </c>
      <c r="B307" s="219" t="s">
        <v>774</v>
      </c>
      <c r="C307" s="220" t="s">
        <v>307</v>
      </c>
      <c r="D307" s="219" t="s">
        <v>223</v>
      </c>
      <c r="E307" s="219" t="s">
        <v>491</v>
      </c>
      <c r="F307" s="220"/>
      <c r="G307" s="167">
        <f>G308+G311</f>
        <v>0</v>
      </c>
      <c r="H307" s="167">
        <f>H308+H311</f>
        <v>0</v>
      </c>
    </row>
    <row r="308" spans="1:8">
      <c r="A308" s="162" t="s">
        <v>255</v>
      </c>
      <c r="B308" s="219" t="s">
        <v>774</v>
      </c>
      <c r="C308" s="220" t="s">
        <v>307</v>
      </c>
      <c r="D308" s="219" t="s">
        <v>223</v>
      </c>
      <c r="E308" s="219" t="s">
        <v>491</v>
      </c>
      <c r="F308" s="220">
        <v>200</v>
      </c>
      <c r="G308" s="167">
        <f t="shared" ref="G308:H309" si="99">G309</f>
        <v>0</v>
      </c>
      <c r="H308" s="167">
        <f t="shared" si="99"/>
        <v>0</v>
      </c>
    </row>
    <row r="309" spans="1:8">
      <c r="A309" s="162" t="s">
        <v>256</v>
      </c>
      <c r="B309" s="219" t="s">
        <v>774</v>
      </c>
      <c r="C309" s="220" t="s">
        <v>307</v>
      </c>
      <c r="D309" s="219" t="s">
        <v>223</v>
      </c>
      <c r="E309" s="219" t="s">
        <v>491</v>
      </c>
      <c r="F309" s="220">
        <v>240</v>
      </c>
      <c r="G309" s="167">
        <f t="shared" si="99"/>
        <v>0</v>
      </c>
      <c r="H309" s="167">
        <f t="shared" si="99"/>
        <v>0</v>
      </c>
    </row>
    <row r="310" spans="1:8">
      <c r="A310" s="228" t="s">
        <v>258</v>
      </c>
      <c r="B310" s="219" t="s">
        <v>774</v>
      </c>
      <c r="C310" s="220" t="s">
        <v>307</v>
      </c>
      <c r="D310" s="219" t="s">
        <v>223</v>
      </c>
      <c r="E310" s="219" t="s">
        <v>491</v>
      </c>
      <c r="F310" s="220">
        <v>244</v>
      </c>
      <c r="G310" s="167"/>
      <c r="H310" s="167"/>
    </row>
    <row r="311" spans="1:8">
      <c r="A311" s="162" t="s">
        <v>479</v>
      </c>
      <c r="B311" s="219" t="s">
        <v>774</v>
      </c>
      <c r="C311" s="220" t="s">
        <v>307</v>
      </c>
      <c r="D311" s="219" t="s">
        <v>223</v>
      </c>
      <c r="E311" s="219" t="s">
        <v>491</v>
      </c>
      <c r="F311" s="220">
        <v>600</v>
      </c>
      <c r="G311" s="167">
        <f t="shared" ref="G311:H312" si="100">G312</f>
        <v>0</v>
      </c>
      <c r="H311" s="167">
        <f t="shared" si="100"/>
        <v>0</v>
      </c>
    </row>
    <row r="312" spans="1:8">
      <c r="A312" s="162" t="s">
        <v>481</v>
      </c>
      <c r="B312" s="219" t="s">
        <v>774</v>
      </c>
      <c r="C312" s="220" t="s">
        <v>307</v>
      </c>
      <c r="D312" s="219" t="s">
        <v>223</v>
      </c>
      <c r="E312" s="219" t="s">
        <v>491</v>
      </c>
      <c r="F312" s="220">
        <v>610</v>
      </c>
      <c r="G312" s="167">
        <f t="shared" si="100"/>
        <v>0</v>
      </c>
      <c r="H312" s="167">
        <f t="shared" si="100"/>
        <v>0</v>
      </c>
    </row>
    <row r="313" ht="22.5" spans="1:8">
      <c r="A313" s="162" t="s">
        <v>483</v>
      </c>
      <c r="B313" s="219" t="s">
        <v>774</v>
      </c>
      <c r="C313" s="220" t="s">
        <v>307</v>
      </c>
      <c r="D313" s="219" t="s">
        <v>223</v>
      </c>
      <c r="E313" s="219" t="s">
        <v>491</v>
      </c>
      <c r="F313" s="220">
        <v>611</v>
      </c>
      <c r="G313" s="167"/>
      <c r="H313" s="167"/>
    </row>
    <row r="314" ht="22.5" spans="1:8">
      <c r="A314" s="162" t="s">
        <v>497</v>
      </c>
      <c r="B314" s="219" t="s">
        <v>774</v>
      </c>
      <c r="C314" s="220" t="s">
        <v>307</v>
      </c>
      <c r="D314" s="219" t="s">
        <v>223</v>
      </c>
      <c r="E314" s="219" t="s">
        <v>498</v>
      </c>
      <c r="F314" s="220"/>
      <c r="G314" s="167">
        <f t="shared" ref="G314:H314" si="101">G315</f>
        <v>381</v>
      </c>
      <c r="H314" s="167">
        <f t="shared" si="101"/>
        <v>381</v>
      </c>
    </row>
    <row r="315" ht="22.5" spans="1:8">
      <c r="A315" s="252" t="s">
        <v>499</v>
      </c>
      <c r="B315" s="219" t="s">
        <v>774</v>
      </c>
      <c r="C315" s="220" t="s">
        <v>307</v>
      </c>
      <c r="D315" s="219" t="s">
        <v>223</v>
      </c>
      <c r="E315" s="219" t="s">
        <v>531</v>
      </c>
      <c r="F315" s="220"/>
      <c r="G315" s="167">
        <f t="shared" ref="G315" si="102">G316+G319</f>
        <v>381</v>
      </c>
      <c r="H315" s="167">
        <f t="shared" ref="H315" si="103">H316+H319</f>
        <v>381</v>
      </c>
    </row>
    <row r="316" ht="33.75" spans="1:8">
      <c r="A316" s="162" t="s">
        <v>233</v>
      </c>
      <c r="B316" s="219" t="s">
        <v>774</v>
      </c>
      <c r="C316" s="220" t="s">
        <v>307</v>
      </c>
      <c r="D316" s="219" t="s">
        <v>223</v>
      </c>
      <c r="E316" s="219" t="s">
        <v>531</v>
      </c>
      <c r="F316" s="220">
        <v>100</v>
      </c>
      <c r="G316" s="167">
        <f t="shared" ref="G316" si="104">G318</f>
        <v>50</v>
      </c>
      <c r="H316" s="167">
        <f t="shared" ref="H316" si="105">H318</f>
        <v>50</v>
      </c>
    </row>
    <row r="317" spans="1:8">
      <c r="A317" s="162" t="s">
        <v>341</v>
      </c>
      <c r="B317" s="219" t="s">
        <v>774</v>
      </c>
      <c r="C317" s="220" t="s">
        <v>307</v>
      </c>
      <c r="D317" s="219" t="s">
        <v>223</v>
      </c>
      <c r="E317" s="219" t="s">
        <v>531</v>
      </c>
      <c r="F317" s="220">
        <v>110</v>
      </c>
      <c r="G317" s="167">
        <f t="shared" ref="G317:H317" si="106">G318</f>
        <v>50</v>
      </c>
      <c r="H317" s="167">
        <f t="shared" si="106"/>
        <v>50</v>
      </c>
    </row>
    <row r="318" spans="1:8">
      <c r="A318" s="228" t="s">
        <v>501</v>
      </c>
      <c r="B318" s="219" t="s">
        <v>774</v>
      </c>
      <c r="C318" s="220" t="s">
        <v>307</v>
      </c>
      <c r="D318" s="219" t="s">
        <v>223</v>
      </c>
      <c r="E318" s="219" t="s">
        <v>531</v>
      </c>
      <c r="F318" s="220">
        <v>112</v>
      </c>
      <c r="G318" s="167">
        <v>50</v>
      </c>
      <c r="H318" s="167">
        <v>50</v>
      </c>
    </row>
    <row r="319" spans="1:8">
      <c r="A319" s="162" t="s">
        <v>479</v>
      </c>
      <c r="B319" s="219" t="s">
        <v>774</v>
      </c>
      <c r="C319" s="220" t="s">
        <v>307</v>
      </c>
      <c r="D319" s="219" t="s">
        <v>223</v>
      </c>
      <c r="E319" s="219" t="s">
        <v>531</v>
      </c>
      <c r="F319" s="220">
        <v>600</v>
      </c>
      <c r="G319" s="167">
        <f t="shared" ref="G319:H320" si="107">G320</f>
        <v>331</v>
      </c>
      <c r="H319" s="167">
        <f t="shared" si="107"/>
        <v>331</v>
      </c>
    </row>
    <row r="320" spans="1:8">
      <c r="A320" s="162" t="s">
        <v>481</v>
      </c>
      <c r="B320" s="219" t="s">
        <v>774</v>
      </c>
      <c r="C320" s="220" t="s">
        <v>307</v>
      </c>
      <c r="D320" s="219" t="s">
        <v>223</v>
      </c>
      <c r="E320" s="219" t="s">
        <v>531</v>
      </c>
      <c r="F320" s="220">
        <v>610</v>
      </c>
      <c r="G320" s="167">
        <f t="shared" si="107"/>
        <v>331</v>
      </c>
      <c r="H320" s="167">
        <f t="shared" si="107"/>
        <v>331</v>
      </c>
    </row>
    <row r="321" ht="22.5" spans="1:8">
      <c r="A321" s="162" t="s">
        <v>483</v>
      </c>
      <c r="B321" s="219" t="s">
        <v>774</v>
      </c>
      <c r="C321" s="220" t="s">
        <v>307</v>
      </c>
      <c r="D321" s="219" t="s">
        <v>223</v>
      </c>
      <c r="E321" s="219" t="s">
        <v>531</v>
      </c>
      <c r="F321" s="220">
        <v>611</v>
      </c>
      <c r="G321" s="167">
        <v>331</v>
      </c>
      <c r="H321" s="167">
        <v>331</v>
      </c>
    </row>
    <row r="322" spans="1:12">
      <c r="A322" s="155" t="s">
        <v>502</v>
      </c>
      <c r="B322" s="217" t="s">
        <v>774</v>
      </c>
      <c r="C322" s="218" t="s">
        <v>307</v>
      </c>
      <c r="D322" s="217" t="s">
        <v>228</v>
      </c>
      <c r="E322" s="217" t="s">
        <v>225</v>
      </c>
      <c r="F322" s="218" t="s">
        <v>226</v>
      </c>
      <c r="G322" s="166">
        <f>G323+G388</f>
        <v>327627.96873</v>
      </c>
      <c r="H322" s="166">
        <f>H323+H388</f>
        <v>367651.36873</v>
      </c>
      <c r="J322" s="226"/>
      <c r="L322" s="226"/>
    </row>
    <row r="323" spans="1:8">
      <c r="A323" s="162" t="s">
        <v>503</v>
      </c>
      <c r="B323" s="219" t="s">
        <v>774</v>
      </c>
      <c r="C323" s="220" t="s">
        <v>307</v>
      </c>
      <c r="D323" s="219" t="s">
        <v>228</v>
      </c>
      <c r="E323" s="219" t="s">
        <v>504</v>
      </c>
      <c r="F323" s="220"/>
      <c r="G323" s="167">
        <f>G324+G327+G331+G335+G339+G343+G347+G351+G376+G380+G384</f>
        <v>326823.96873</v>
      </c>
      <c r="H323" s="167">
        <f>H324+H327+H331+H335+H339+H343+H347+H351+H376+H380+H384</f>
        <v>366847.36873</v>
      </c>
    </row>
    <row r="324" spans="1:8">
      <c r="A324" s="162" t="s">
        <v>479</v>
      </c>
      <c r="B324" s="219" t="s">
        <v>774</v>
      </c>
      <c r="C324" s="220" t="s">
        <v>307</v>
      </c>
      <c r="D324" s="219" t="s">
        <v>228</v>
      </c>
      <c r="E324" s="219" t="s">
        <v>505</v>
      </c>
      <c r="F324" s="220">
        <v>600</v>
      </c>
      <c r="G324" s="167">
        <f t="shared" ref="G324:H325" si="108">G325</f>
        <v>0</v>
      </c>
      <c r="H324" s="167">
        <f t="shared" si="108"/>
        <v>0</v>
      </c>
    </row>
    <row r="325" spans="1:8">
      <c r="A325" s="162" t="s">
        <v>481</v>
      </c>
      <c r="B325" s="219" t="s">
        <v>774</v>
      </c>
      <c r="C325" s="220" t="s">
        <v>307</v>
      </c>
      <c r="D325" s="219" t="s">
        <v>228</v>
      </c>
      <c r="E325" s="219" t="s">
        <v>505</v>
      </c>
      <c r="F325" s="220">
        <v>610</v>
      </c>
      <c r="G325" s="167">
        <f t="shared" si="108"/>
        <v>0</v>
      </c>
      <c r="H325" s="167">
        <f t="shared" si="108"/>
        <v>0</v>
      </c>
    </row>
    <row r="326" ht="22.5" spans="1:8">
      <c r="A326" s="162" t="s">
        <v>483</v>
      </c>
      <c r="B326" s="219" t="s">
        <v>774</v>
      </c>
      <c r="C326" s="220" t="s">
        <v>307</v>
      </c>
      <c r="D326" s="219" t="s">
        <v>228</v>
      </c>
      <c r="E326" s="219" t="s">
        <v>505</v>
      </c>
      <c r="F326" s="220">
        <v>611</v>
      </c>
      <c r="G326" s="167"/>
      <c r="H326" s="167"/>
    </row>
    <row r="327" ht="22.5" spans="1:8">
      <c r="A327" s="170" t="s">
        <v>527</v>
      </c>
      <c r="B327" s="219" t="s">
        <v>774</v>
      </c>
      <c r="C327" s="220" t="s">
        <v>307</v>
      </c>
      <c r="D327" s="219" t="s">
        <v>228</v>
      </c>
      <c r="E327" s="219" t="s">
        <v>528</v>
      </c>
      <c r="F327" s="220"/>
      <c r="G327" s="167">
        <f t="shared" ref="G327:H329" si="109">G328</f>
        <v>986</v>
      </c>
      <c r="H327" s="167">
        <f t="shared" si="109"/>
        <v>986</v>
      </c>
    </row>
    <row r="328" spans="1:8">
      <c r="A328" s="162" t="s">
        <v>479</v>
      </c>
      <c r="B328" s="219" t="s">
        <v>774</v>
      </c>
      <c r="C328" s="220" t="s">
        <v>307</v>
      </c>
      <c r="D328" s="219" t="s">
        <v>228</v>
      </c>
      <c r="E328" s="219" t="s">
        <v>528</v>
      </c>
      <c r="F328" s="220" t="s">
        <v>480</v>
      </c>
      <c r="G328" s="167">
        <f t="shared" si="109"/>
        <v>986</v>
      </c>
      <c r="H328" s="167">
        <f t="shared" si="109"/>
        <v>986</v>
      </c>
    </row>
    <row r="329" spans="1:8">
      <c r="A329" s="162" t="s">
        <v>481</v>
      </c>
      <c r="B329" s="219" t="s">
        <v>774</v>
      </c>
      <c r="C329" s="220" t="s">
        <v>307</v>
      </c>
      <c r="D329" s="219" t="s">
        <v>228</v>
      </c>
      <c r="E329" s="219" t="s">
        <v>528</v>
      </c>
      <c r="F329" s="220" t="s">
        <v>482</v>
      </c>
      <c r="G329" s="167">
        <f t="shared" si="109"/>
        <v>986</v>
      </c>
      <c r="H329" s="167">
        <f t="shared" si="109"/>
        <v>986</v>
      </c>
    </row>
    <row r="330" spans="1:8">
      <c r="A330" s="170" t="s">
        <v>524</v>
      </c>
      <c r="B330" s="219" t="s">
        <v>774</v>
      </c>
      <c r="C330" s="220" t="s">
        <v>307</v>
      </c>
      <c r="D330" s="219" t="s">
        <v>228</v>
      </c>
      <c r="E330" s="219" t="s">
        <v>528</v>
      </c>
      <c r="F330" s="220">
        <v>612</v>
      </c>
      <c r="G330" s="167">
        <v>986</v>
      </c>
      <c r="H330" s="167">
        <v>986</v>
      </c>
    </row>
    <row r="331" ht="22.5" spans="1:8">
      <c r="A331" s="162" t="s">
        <v>490</v>
      </c>
      <c r="B331" s="219" t="s">
        <v>774</v>
      </c>
      <c r="C331" s="220" t="s">
        <v>307</v>
      </c>
      <c r="D331" s="219" t="s">
        <v>228</v>
      </c>
      <c r="E331" s="219" t="s">
        <v>521</v>
      </c>
      <c r="F331" s="220"/>
      <c r="G331" s="167">
        <f t="shared" ref="G331:H333" si="110">G332</f>
        <v>1405</v>
      </c>
      <c r="H331" s="167">
        <f t="shared" si="110"/>
        <v>1405</v>
      </c>
    </row>
    <row r="332" spans="1:8">
      <c r="A332" s="162" t="s">
        <v>479</v>
      </c>
      <c r="B332" s="219" t="s">
        <v>774</v>
      </c>
      <c r="C332" s="220" t="s">
        <v>307</v>
      </c>
      <c r="D332" s="219" t="s">
        <v>228</v>
      </c>
      <c r="E332" s="219" t="s">
        <v>521</v>
      </c>
      <c r="F332" s="220">
        <v>600</v>
      </c>
      <c r="G332" s="167">
        <f t="shared" si="110"/>
        <v>1405</v>
      </c>
      <c r="H332" s="167">
        <f t="shared" si="110"/>
        <v>1405</v>
      </c>
    </row>
    <row r="333" s="187" customFormat="1" ht="12" spans="1:8">
      <c r="A333" s="162" t="s">
        <v>481</v>
      </c>
      <c r="B333" s="219" t="s">
        <v>774</v>
      </c>
      <c r="C333" s="220" t="s">
        <v>307</v>
      </c>
      <c r="D333" s="219" t="s">
        <v>228</v>
      </c>
      <c r="E333" s="219" t="s">
        <v>521</v>
      </c>
      <c r="F333" s="220">
        <v>610</v>
      </c>
      <c r="G333" s="167">
        <f t="shared" si="110"/>
        <v>1405</v>
      </c>
      <c r="H333" s="167">
        <f t="shared" si="110"/>
        <v>1405</v>
      </c>
    </row>
    <row r="334" s="187" customFormat="1" ht="22.5" spans="1:8">
      <c r="A334" s="162" t="s">
        <v>483</v>
      </c>
      <c r="B334" s="219" t="s">
        <v>774</v>
      </c>
      <c r="C334" s="220" t="s">
        <v>307</v>
      </c>
      <c r="D334" s="219" t="s">
        <v>228</v>
      </c>
      <c r="E334" s="219" t="s">
        <v>521</v>
      </c>
      <c r="F334" s="220">
        <v>611</v>
      </c>
      <c r="G334" s="167">
        <v>1405</v>
      </c>
      <c r="H334" s="167">
        <v>1405</v>
      </c>
    </row>
    <row r="335" ht="33.75" spans="1:8">
      <c r="A335" s="162" t="s">
        <v>158</v>
      </c>
      <c r="B335" s="219" t="s">
        <v>774</v>
      </c>
      <c r="C335" s="220" t="s">
        <v>307</v>
      </c>
      <c r="D335" s="219" t="s">
        <v>228</v>
      </c>
      <c r="E335" s="219" t="s">
        <v>520</v>
      </c>
      <c r="F335" s="220" t="s">
        <v>226</v>
      </c>
      <c r="G335" s="167">
        <f>G336</f>
        <v>266237</v>
      </c>
      <c r="H335" s="167">
        <f>H336</f>
        <v>306254.3</v>
      </c>
    </row>
    <row r="336" spans="1:8">
      <c r="A336" s="162" t="s">
        <v>479</v>
      </c>
      <c r="B336" s="219" t="s">
        <v>774</v>
      </c>
      <c r="C336" s="220" t="s">
        <v>307</v>
      </c>
      <c r="D336" s="220" t="s">
        <v>228</v>
      </c>
      <c r="E336" s="219" t="s">
        <v>520</v>
      </c>
      <c r="F336" s="220" t="s">
        <v>480</v>
      </c>
      <c r="G336" s="167">
        <f t="shared" ref="G336:H337" si="111">G337</f>
        <v>266237</v>
      </c>
      <c r="H336" s="167">
        <f t="shared" si="111"/>
        <v>306254.3</v>
      </c>
    </row>
    <row r="337" s="187" customFormat="1" ht="12" spans="1:8">
      <c r="A337" s="162" t="s">
        <v>481</v>
      </c>
      <c r="B337" s="219" t="s">
        <v>774</v>
      </c>
      <c r="C337" s="220" t="s">
        <v>307</v>
      </c>
      <c r="D337" s="220" t="s">
        <v>228</v>
      </c>
      <c r="E337" s="219" t="s">
        <v>520</v>
      </c>
      <c r="F337" s="220" t="s">
        <v>482</v>
      </c>
      <c r="G337" s="167">
        <f t="shared" si="111"/>
        <v>266237</v>
      </c>
      <c r="H337" s="167">
        <f t="shared" si="111"/>
        <v>306254.3</v>
      </c>
    </row>
    <row r="338" s="187" customFormat="1" ht="22.5" spans="1:8">
      <c r="A338" s="162" t="s">
        <v>483</v>
      </c>
      <c r="B338" s="219" t="s">
        <v>774</v>
      </c>
      <c r="C338" s="220" t="s">
        <v>307</v>
      </c>
      <c r="D338" s="220" t="s">
        <v>228</v>
      </c>
      <c r="E338" s="219" t="s">
        <v>520</v>
      </c>
      <c r="F338" s="220" t="s">
        <v>484</v>
      </c>
      <c r="G338" s="167">
        <v>266237</v>
      </c>
      <c r="H338" s="167">
        <v>306254.3</v>
      </c>
    </row>
    <row r="339" ht="33.75" spans="1:8">
      <c r="A339" s="162" t="s">
        <v>522</v>
      </c>
      <c r="B339" s="219" t="s">
        <v>774</v>
      </c>
      <c r="C339" s="220" t="s">
        <v>307</v>
      </c>
      <c r="D339" s="219" t="s">
        <v>228</v>
      </c>
      <c r="E339" s="219" t="s">
        <v>534</v>
      </c>
      <c r="F339" s="220"/>
      <c r="G339" s="167">
        <f t="shared" ref="G339:H341" si="112">G340</f>
        <v>0</v>
      </c>
      <c r="H339" s="167">
        <f t="shared" si="112"/>
        <v>0</v>
      </c>
    </row>
    <row r="340" spans="1:8">
      <c r="A340" s="162" t="s">
        <v>479</v>
      </c>
      <c r="B340" s="219" t="s">
        <v>774</v>
      </c>
      <c r="C340" s="220" t="s">
        <v>307</v>
      </c>
      <c r="D340" s="219" t="s">
        <v>228</v>
      </c>
      <c r="E340" s="219" t="s">
        <v>534</v>
      </c>
      <c r="F340" s="220" t="s">
        <v>480</v>
      </c>
      <c r="G340" s="167">
        <f t="shared" si="112"/>
        <v>0</v>
      </c>
      <c r="H340" s="167">
        <f t="shared" si="112"/>
        <v>0</v>
      </c>
    </row>
    <row r="341" s="187" customFormat="1" ht="12" spans="1:8">
      <c r="A341" s="162" t="s">
        <v>481</v>
      </c>
      <c r="B341" s="219" t="s">
        <v>774</v>
      </c>
      <c r="C341" s="220" t="s">
        <v>307</v>
      </c>
      <c r="D341" s="219" t="s">
        <v>228</v>
      </c>
      <c r="E341" s="219" t="s">
        <v>534</v>
      </c>
      <c r="F341" s="220" t="s">
        <v>482</v>
      </c>
      <c r="G341" s="167">
        <f t="shared" si="112"/>
        <v>0</v>
      </c>
      <c r="H341" s="167">
        <f t="shared" si="112"/>
        <v>0</v>
      </c>
    </row>
    <row r="342" s="187" customFormat="1" ht="12" spans="1:8">
      <c r="A342" s="162" t="s">
        <v>524</v>
      </c>
      <c r="B342" s="219" t="s">
        <v>774</v>
      </c>
      <c r="C342" s="220" t="s">
        <v>307</v>
      </c>
      <c r="D342" s="219" t="s">
        <v>228</v>
      </c>
      <c r="E342" s="219" t="s">
        <v>534</v>
      </c>
      <c r="F342" s="220">
        <v>612</v>
      </c>
      <c r="G342" s="167"/>
      <c r="H342" s="167"/>
    </row>
    <row r="343" ht="33.75" spans="1:8">
      <c r="A343" s="162" t="s">
        <v>775</v>
      </c>
      <c r="B343" s="219" t="s">
        <v>774</v>
      </c>
      <c r="C343" s="220" t="s">
        <v>307</v>
      </c>
      <c r="D343" s="219" t="s">
        <v>228</v>
      </c>
      <c r="E343" s="219" t="s">
        <v>535</v>
      </c>
      <c r="F343" s="220"/>
      <c r="G343" s="167">
        <f t="shared" ref="G343:H345" si="113">G344</f>
        <v>0</v>
      </c>
      <c r="H343" s="167">
        <f t="shared" si="113"/>
        <v>0</v>
      </c>
    </row>
    <row r="344" spans="1:8">
      <c r="A344" s="162" t="s">
        <v>479</v>
      </c>
      <c r="B344" s="219" t="s">
        <v>774</v>
      </c>
      <c r="C344" s="220" t="s">
        <v>307</v>
      </c>
      <c r="D344" s="219" t="s">
        <v>228</v>
      </c>
      <c r="E344" s="219" t="s">
        <v>535</v>
      </c>
      <c r="F344" s="220" t="s">
        <v>480</v>
      </c>
      <c r="G344" s="167">
        <f t="shared" si="113"/>
        <v>0</v>
      </c>
      <c r="H344" s="167">
        <f t="shared" si="113"/>
        <v>0</v>
      </c>
    </row>
    <row r="345" s="187" customFormat="1" ht="12" spans="1:8">
      <c r="A345" s="162" t="s">
        <v>481</v>
      </c>
      <c r="B345" s="219" t="s">
        <v>774</v>
      </c>
      <c r="C345" s="220" t="s">
        <v>307</v>
      </c>
      <c r="D345" s="219" t="s">
        <v>228</v>
      </c>
      <c r="E345" s="219" t="s">
        <v>535</v>
      </c>
      <c r="F345" s="220" t="s">
        <v>482</v>
      </c>
      <c r="G345" s="167">
        <f t="shared" si="113"/>
        <v>0</v>
      </c>
      <c r="H345" s="167">
        <f t="shared" si="113"/>
        <v>0</v>
      </c>
    </row>
    <row r="346" s="187" customFormat="1" ht="12" spans="1:8">
      <c r="A346" s="162" t="s">
        <v>524</v>
      </c>
      <c r="B346" s="219" t="s">
        <v>774</v>
      </c>
      <c r="C346" s="220" t="s">
        <v>307</v>
      </c>
      <c r="D346" s="219" t="s">
        <v>228</v>
      </c>
      <c r="E346" s="219" t="s">
        <v>535</v>
      </c>
      <c r="F346" s="220">
        <v>612</v>
      </c>
      <c r="G346" s="167"/>
      <c r="H346" s="167"/>
    </row>
    <row r="347" ht="22.5" spans="1:8">
      <c r="A347" s="162" t="s">
        <v>128</v>
      </c>
      <c r="B347" s="219" t="s">
        <v>774</v>
      </c>
      <c r="C347" s="220" t="s">
        <v>307</v>
      </c>
      <c r="D347" s="219" t="s">
        <v>228</v>
      </c>
      <c r="E347" s="219" t="s">
        <v>526</v>
      </c>
      <c r="F347" s="220"/>
      <c r="G347" s="167">
        <f t="shared" ref="G347:H349" si="114">G348</f>
        <v>9291</v>
      </c>
      <c r="H347" s="167">
        <f t="shared" si="114"/>
        <v>9280.4</v>
      </c>
    </row>
    <row r="348" spans="1:8">
      <c r="A348" s="162" t="s">
        <v>479</v>
      </c>
      <c r="B348" s="219" t="s">
        <v>774</v>
      </c>
      <c r="C348" s="220" t="s">
        <v>307</v>
      </c>
      <c r="D348" s="219" t="s">
        <v>228</v>
      </c>
      <c r="E348" s="219" t="s">
        <v>526</v>
      </c>
      <c r="F348" s="220" t="s">
        <v>480</v>
      </c>
      <c r="G348" s="167">
        <f t="shared" si="114"/>
        <v>9291</v>
      </c>
      <c r="H348" s="167">
        <f t="shared" si="114"/>
        <v>9280.4</v>
      </c>
    </row>
    <row r="349" s="187" customFormat="1" ht="12" spans="1:8">
      <c r="A349" s="162" t="s">
        <v>481</v>
      </c>
      <c r="B349" s="219" t="s">
        <v>774</v>
      </c>
      <c r="C349" s="220" t="s">
        <v>307</v>
      </c>
      <c r="D349" s="219" t="s">
        <v>228</v>
      </c>
      <c r="E349" s="219" t="s">
        <v>526</v>
      </c>
      <c r="F349" s="220" t="s">
        <v>482</v>
      </c>
      <c r="G349" s="167">
        <f t="shared" si="114"/>
        <v>9291</v>
      </c>
      <c r="H349" s="167">
        <f t="shared" si="114"/>
        <v>9280.4</v>
      </c>
    </row>
    <row r="350" s="187" customFormat="1" ht="12" spans="1:8">
      <c r="A350" s="170" t="s">
        <v>524</v>
      </c>
      <c r="B350" s="219" t="s">
        <v>774</v>
      </c>
      <c r="C350" s="220" t="s">
        <v>307</v>
      </c>
      <c r="D350" s="219" t="s">
        <v>228</v>
      </c>
      <c r="E350" s="219" t="s">
        <v>526</v>
      </c>
      <c r="F350" s="220">
        <v>612</v>
      </c>
      <c r="G350" s="167">
        <v>9291</v>
      </c>
      <c r="H350" s="167">
        <v>9280.4</v>
      </c>
    </row>
    <row r="351" ht="33.75" spans="1:8">
      <c r="A351" s="170" t="s">
        <v>506</v>
      </c>
      <c r="B351" s="219" t="s">
        <v>774</v>
      </c>
      <c r="C351" s="220" t="s">
        <v>307</v>
      </c>
      <c r="D351" s="219" t="s">
        <v>228</v>
      </c>
      <c r="E351" s="219" t="s">
        <v>507</v>
      </c>
      <c r="F351" s="220"/>
      <c r="G351" s="167">
        <f>G352+G356+G360+G364+G368+G372</f>
        <v>16488.46873</v>
      </c>
      <c r="H351" s="167">
        <f>H352+H356+H360+H364+H368+H372</f>
        <v>16488.46873</v>
      </c>
    </row>
    <row r="352" ht="33.75" spans="1:8">
      <c r="A352" s="170" t="s">
        <v>508</v>
      </c>
      <c r="B352" s="219" t="s">
        <v>774</v>
      </c>
      <c r="C352" s="220" t="s">
        <v>307</v>
      </c>
      <c r="D352" s="219" t="s">
        <v>228</v>
      </c>
      <c r="E352" s="219" t="s">
        <v>509</v>
      </c>
      <c r="F352" s="220"/>
      <c r="G352" s="167">
        <f t="shared" ref="G352:H354" si="115">G353</f>
        <v>3419.802</v>
      </c>
      <c r="H352" s="167">
        <f t="shared" si="115"/>
        <v>3419.802</v>
      </c>
    </row>
    <row r="353" s="187" customFormat="1" ht="12" spans="1:8">
      <c r="A353" s="162" t="s">
        <v>479</v>
      </c>
      <c r="B353" s="219" t="s">
        <v>774</v>
      </c>
      <c r="C353" s="220" t="s">
        <v>307</v>
      </c>
      <c r="D353" s="219" t="s">
        <v>228</v>
      </c>
      <c r="E353" s="219" t="s">
        <v>509</v>
      </c>
      <c r="F353" s="220">
        <v>600</v>
      </c>
      <c r="G353" s="167">
        <f t="shared" si="115"/>
        <v>3419.802</v>
      </c>
      <c r="H353" s="167">
        <f t="shared" si="115"/>
        <v>3419.802</v>
      </c>
    </row>
    <row r="354" s="187" customFormat="1" ht="12" spans="1:8">
      <c r="A354" s="162" t="s">
        <v>481</v>
      </c>
      <c r="B354" s="219" t="s">
        <v>774</v>
      </c>
      <c r="C354" s="220" t="s">
        <v>307</v>
      </c>
      <c r="D354" s="219" t="s">
        <v>228</v>
      </c>
      <c r="E354" s="219" t="s">
        <v>509</v>
      </c>
      <c r="F354" s="220">
        <v>610</v>
      </c>
      <c r="G354" s="167">
        <f t="shared" si="115"/>
        <v>3419.802</v>
      </c>
      <c r="H354" s="167">
        <f t="shared" si="115"/>
        <v>3419.802</v>
      </c>
    </row>
    <row r="355" s="187" customFormat="1" ht="22.5" spans="1:8">
      <c r="A355" s="162" t="s">
        <v>483</v>
      </c>
      <c r="B355" s="219" t="s">
        <v>774</v>
      </c>
      <c r="C355" s="220" t="s">
        <v>307</v>
      </c>
      <c r="D355" s="219" t="s">
        <v>228</v>
      </c>
      <c r="E355" s="219" t="s">
        <v>509</v>
      </c>
      <c r="F355" s="220">
        <v>611</v>
      </c>
      <c r="G355" s="167">
        <v>3419.802</v>
      </c>
      <c r="H355" s="167">
        <v>3419.802</v>
      </c>
    </row>
    <row r="356" s="187" customFormat="1" ht="33.75" spans="1:8">
      <c r="A356" s="170" t="s">
        <v>510</v>
      </c>
      <c r="B356" s="219" t="s">
        <v>774</v>
      </c>
      <c r="C356" s="220" t="s">
        <v>307</v>
      </c>
      <c r="D356" s="219" t="s">
        <v>228</v>
      </c>
      <c r="E356" s="219" t="s">
        <v>511</v>
      </c>
      <c r="F356" s="220"/>
      <c r="G356" s="167">
        <f t="shared" ref="G356:H358" si="116">G357</f>
        <v>2718.571</v>
      </c>
      <c r="H356" s="167">
        <f t="shared" si="116"/>
        <v>2718.571</v>
      </c>
    </row>
    <row r="357" s="187" customFormat="1" ht="12" spans="1:8">
      <c r="A357" s="162" t="s">
        <v>479</v>
      </c>
      <c r="B357" s="219" t="s">
        <v>774</v>
      </c>
      <c r="C357" s="220" t="s">
        <v>307</v>
      </c>
      <c r="D357" s="219" t="s">
        <v>228</v>
      </c>
      <c r="E357" s="219" t="s">
        <v>511</v>
      </c>
      <c r="F357" s="220">
        <v>600</v>
      </c>
      <c r="G357" s="167">
        <f t="shared" si="116"/>
        <v>2718.571</v>
      </c>
      <c r="H357" s="167">
        <f t="shared" si="116"/>
        <v>2718.571</v>
      </c>
    </row>
    <row r="358" s="187" customFormat="1" ht="12" spans="1:8">
      <c r="A358" s="162" t="s">
        <v>481</v>
      </c>
      <c r="B358" s="219" t="s">
        <v>774</v>
      </c>
      <c r="C358" s="220" t="s">
        <v>307</v>
      </c>
      <c r="D358" s="219" t="s">
        <v>228</v>
      </c>
      <c r="E358" s="219" t="s">
        <v>511</v>
      </c>
      <c r="F358" s="220">
        <v>610</v>
      </c>
      <c r="G358" s="167">
        <f t="shared" si="116"/>
        <v>2718.571</v>
      </c>
      <c r="H358" s="167">
        <f t="shared" si="116"/>
        <v>2718.571</v>
      </c>
    </row>
    <row r="359" ht="22.5" spans="1:8">
      <c r="A359" s="162" t="s">
        <v>483</v>
      </c>
      <c r="B359" s="219" t="s">
        <v>774</v>
      </c>
      <c r="C359" s="220" t="s">
        <v>307</v>
      </c>
      <c r="D359" s="219" t="s">
        <v>228</v>
      </c>
      <c r="E359" s="219" t="s">
        <v>511</v>
      </c>
      <c r="F359" s="220">
        <v>611</v>
      </c>
      <c r="G359" s="167">
        <v>2718.571</v>
      </c>
      <c r="H359" s="167">
        <v>2718.571</v>
      </c>
    </row>
    <row r="360" ht="33.75" spans="1:8">
      <c r="A360" s="170" t="s">
        <v>512</v>
      </c>
      <c r="B360" s="219" t="s">
        <v>774</v>
      </c>
      <c r="C360" s="220" t="s">
        <v>307</v>
      </c>
      <c r="D360" s="219" t="s">
        <v>228</v>
      </c>
      <c r="E360" s="219" t="s">
        <v>513</v>
      </c>
      <c r="F360" s="220"/>
      <c r="G360" s="167">
        <f t="shared" ref="G360:H362" si="117">G361</f>
        <v>2257.736</v>
      </c>
      <c r="H360" s="167">
        <f t="shared" si="117"/>
        <v>2257.736</v>
      </c>
    </row>
    <row r="361" spans="1:8">
      <c r="A361" s="162" t="s">
        <v>479</v>
      </c>
      <c r="B361" s="219" t="s">
        <v>774</v>
      </c>
      <c r="C361" s="220" t="s">
        <v>307</v>
      </c>
      <c r="D361" s="219" t="s">
        <v>228</v>
      </c>
      <c r="E361" s="219" t="s">
        <v>513</v>
      </c>
      <c r="F361" s="220">
        <v>600</v>
      </c>
      <c r="G361" s="167">
        <f t="shared" si="117"/>
        <v>2257.736</v>
      </c>
      <c r="H361" s="167">
        <f t="shared" si="117"/>
        <v>2257.736</v>
      </c>
    </row>
    <row r="362" spans="1:8">
      <c r="A362" s="162" t="s">
        <v>481</v>
      </c>
      <c r="B362" s="219" t="s">
        <v>774</v>
      </c>
      <c r="C362" s="220" t="s">
        <v>307</v>
      </c>
      <c r="D362" s="219" t="s">
        <v>228</v>
      </c>
      <c r="E362" s="219" t="s">
        <v>513</v>
      </c>
      <c r="F362" s="220">
        <v>610</v>
      </c>
      <c r="G362" s="167">
        <f t="shared" si="117"/>
        <v>2257.736</v>
      </c>
      <c r="H362" s="167">
        <f t="shared" si="117"/>
        <v>2257.736</v>
      </c>
    </row>
    <row r="363" ht="22.5" spans="1:8">
      <c r="A363" s="162" t="s">
        <v>483</v>
      </c>
      <c r="B363" s="219" t="s">
        <v>774</v>
      </c>
      <c r="C363" s="220" t="s">
        <v>307</v>
      </c>
      <c r="D363" s="219" t="s">
        <v>228</v>
      </c>
      <c r="E363" s="219" t="s">
        <v>513</v>
      </c>
      <c r="F363" s="220">
        <v>611</v>
      </c>
      <c r="G363" s="167">
        <v>2257.736</v>
      </c>
      <c r="H363" s="167">
        <v>2257.736</v>
      </c>
    </row>
    <row r="364" ht="33.75" spans="1:8">
      <c r="A364" s="170" t="s">
        <v>514</v>
      </c>
      <c r="B364" s="219" t="s">
        <v>774</v>
      </c>
      <c r="C364" s="220" t="s">
        <v>307</v>
      </c>
      <c r="D364" s="219" t="s">
        <v>228</v>
      </c>
      <c r="E364" s="219" t="s">
        <v>515</v>
      </c>
      <c r="F364" s="220"/>
      <c r="G364" s="167">
        <f t="shared" ref="G364:H366" si="118">G365</f>
        <v>2622.206</v>
      </c>
      <c r="H364" s="167">
        <f t="shared" si="118"/>
        <v>2622.206</v>
      </c>
    </row>
    <row r="365" spans="1:8">
      <c r="A365" s="162" t="s">
        <v>479</v>
      </c>
      <c r="B365" s="219" t="s">
        <v>774</v>
      </c>
      <c r="C365" s="220" t="s">
        <v>307</v>
      </c>
      <c r="D365" s="219" t="s">
        <v>228</v>
      </c>
      <c r="E365" s="219" t="s">
        <v>515</v>
      </c>
      <c r="F365" s="220">
        <v>600</v>
      </c>
      <c r="G365" s="167">
        <f t="shared" si="118"/>
        <v>2622.206</v>
      </c>
      <c r="H365" s="167">
        <f t="shared" si="118"/>
        <v>2622.206</v>
      </c>
    </row>
    <row r="366" spans="1:8">
      <c r="A366" s="162" t="s">
        <v>481</v>
      </c>
      <c r="B366" s="219" t="s">
        <v>774</v>
      </c>
      <c r="C366" s="220" t="s">
        <v>307</v>
      </c>
      <c r="D366" s="219" t="s">
        <v>228</v>
      </c>
      <c r="E366" s="219" t="s">
        <v>515</v>
      </c>
      <c r="F366" s="220">
        <v>610</v>
      </c>
      <c r="G366" s="167">
        <f t="shared" si="118"/>
        <v>2622.206</v>
      </c>
      <c r="H366" s="167">
        <f t="shared" si="118"/>
        <v>2622.206</v>
      </c>
    </row>
    <row r="367" ht="22.5" spans="1:8">
      <c r="A367" s="162" t="s">
        <v>483</v>
      </c>
      <c r="B367" s="219" t="s">
        <v>774</v>
      </c>
      <c r="C367" s="220" t="s">
        <v>307</v>
      </c>
      <c r="D367" s="219" t="s">
        <v>228</v>
      </c>
      <c r="E367" s="219" t="s">
        <v>515</v>
      </c>
      <c r="F367" s="220">
        <v>611</v>
      </c>
      <c r="G367" s="167">
        <v>2622.206</v>
      </c>
      <c r="H367" s="167">
        <v>2622.206</v>
      </c>
    </row>
    <row r="368" ht="33.75" spans="1:8">
      <c r="A368" s="170" t="s">
        <v>516</v>
      </c>
      <c r="B368" s="219" t="s">
        <v>774</v>
      </c>
      <c r="C368" s="220" t="s">
        <v>307</v>
      </c>
      <c r="D368" s="219" t="s">
        <v>228</v>
      </c>
      <c r="E368" s="219" t="s">
        <v>517</v>
      </c>
      <c r="F368" s="220"/>
      <c r="G368" s="167">
        <f t="shared" ref="G368:H370" si="119">G369</f>
        <v>3427.316</v>
      </c>
      <c r="H368" s="167">
        <f t="shared" si="119"/>
        <v>3427.316</v>
      </c>
    </row>
    <row r="369" spans="1:8">
      <c r="A369" s="162" t="s">
        <v>479</v>
      </c>
      <c r="B369" s="219" t="s">
        <v>774</v>
      </c>
      <c r="C369" s="220" t="s">
        <v>307</v>
      </c>
      <c r="D369" s="219" t="s">
        <v>228</v>
      </c>
      <c r="E369" s="219" t="s">
        <v>517</v>
      </c>
      <c r="F369" s="220">
        <v>600</v>
      </c>
      <c r="G369" s="167">
        <f t="shared" si="119"/>
        <v>3427.316</v>
      </c>
      <c r="H369" s="167">
        <f t="shared" si="119"/>
        <v>3427.316</v>
      </c>
    </row>
    <row r="370" spans="1:8">
      <c r="A370" s="162" t="s">
        <v>481</v>
      </c>
      <c r="B370" s="219" t="s">
        <v>774</v>
      </c>
      <c r="C370" s="220" t="s">
        <v>307</v>
      </c>
      <c r="D370" s="219" t="s">
        <v>228</v>
      </c>
      <c r="E370" s="219" t="s">
        <v>517</v>
      </c>
      <c r="F370" s="220">
        <v>610</v>
      </c>
      <c r="G370" s="167">
        <f t="shared" si="119"/>
        <v>3427.316</v>
      </c>
      <c r="H370" s="167">
        <f t="shared" si="119"/>
        <v>3427.316</v>
      </c>
    </row>
    <row r="371" ht="22.5" spans="1:8">
      <c r="A371" s="162" t="s">
        <v>483</v>
      </c>
      <c r="B371" s="219" t="s">
        <v>774</v>
      </c>
      <c r="C371" s="220" t="s">
        <v>307</v>
      </c>
      <c r="D371" s="219" t="s">
        <v>228</v>
      </c>
      <c r="E371" s="219" t="s">
        <v>517</v>
      </c>
      <c r="F371" s="220">
        <v>611</v>
      </c>
      <c r="G371" s="167">
        <v>3427.316</v>
      </c>
      <c r="H371" s="167">
        <v>3427.316</v>
      </c>
    </row>
    <row r="372" ht="33.75" spans="1:8">
      <c r="A372" s="170" t="s">
        <v>518</v>
      </c>
      <c r="B372" s="219" t="s">
        <v>774</v>
      </c>
      <c r="C372" s="220" t="s">
        <v>307</v>
      </c>
      <c r="D372" s="219" t="s">
        <v>228</v>
      </c>
      <c r="E372" s="219" t="s">
        <v>519</v>
      </c>
      <c r="F372" s="220"/>
      <c r="G372" s="167">
        <f t="shared" ref="G372:H374" si="120">G373</f>
        <v>2042.83773</v>
      </c>
      <c r="H372" s="167">
        <f t="shared" si="120"/>
        <v>2042.83773</v>
      </c>
    </row>
    <row r="373" spans="1:8">
      <c r="A373" s="162" t="s">
        <v>479</v>
      </c>
      <c r="B373" s="219" t="s">
        <v>774</v>
      </c>
      <c r="C373" s="220" t="s">
        <v>307</v>
      </c>
      <c r="D373" s="219" t="s">
        <v>228</v>
      </c>
      <c r="E373" s="219" t="s">
        <v>519</v>
      </c>
      <c r="F373" s="220">
        <v>600</v>
      </c>
      <c r="G373" s="167">
        <f t="shared" si="120"/>
        <v>2042.83773</v>
      </c>
      <c r="H373" s="167">
        <f t="shared" si="120"/>
        <v>2042.83773</v>
      </c>
    </row>
    <row r="374" spans="1:8">
      <c r="A374" s="162" t="s">
        <v>481</v>
      </c>
      <c r="B374" s="219" t="s">
        <v>774</v>
      </c>
      <c r="C374" s="220" t="s">
        <v>307</v>
      </c>
      <c r="D374" s="219" t="s">
        <v>228</v>
      </c>
      <c r="E374" s="219" t="s">
        <v>519</v>
      </c>
      <c r="F374" s="220">
        <v>610</v>
      </c>
      <c r="G374" s="167">
        <f t="shared" si="120"/>
        <v>2042.83773</v>
      </c>
      <c r="H374" s="167">
        <f t="shared" si="120"/>
        <v>2042.83773</v>
      </c>
    </row>
    <row r="375" ht="22.5" spans="1:8">
      <c r="A375" s="162" t="s">
        <v>483</v>
      </c>
      <c r="B375" s="219" t="s">
        <v>774</v>
      </c>
      <c r="C375" s="220" t="s">
        <v>307</v>
      </c>
      <c r="D375" s="219" t="s">
        <v>228</v>
      </c>
      <c r="E375" s="219" t="s">
        <v>519</v>
      </c>
      <c r="F375" s="220">
        <v>611</v>
      </c>
      <c r="G375" s="167">
        <v>2042.83773</v>
      </c>
      <c r="H375" s="167">
        <v>2042.83773</v>
      </c>
    </row>
    <row r="376" ht="33.75" spans="1:8">
      <c r="A376" s="162" t="s">
        <v>775</v>
      </c>
      <c r="B376" s="219" t="s">
        <v>774</v>
      </c>
      <c r="C376" s="220" t="s">
        <v>307</v>
      </c>
      <c r="D376" s="219" t="s">
        <v>228</v>
      </c>
      <c r="E376" s="219" t="s">
        <v>523</v>
      </c>
      <c r="F376" s="220"/>
      <c r="G376" s="167">
        <f t="shared" ref="G376:H378" si="121">G377</f>
        <v>804</v>
      </c>
      <c r="H376" s="167">
        <f t="shared" si="121"/>
        <v>804</v>
      </c>
    </row>
    <row r="377" spans="1:8">
      <c r="A377" s="162" t="s">
        <v>479</v>
      </c>
      <c r="B377" s="219" t="s">
        <v>774</v>
      </c>
      <c r="C377" s="220" t="s">
        <v>307</v>
      </c>
      <c r="D377" s="219" t="s">
        <v>228</v>
      </c>
      <c r="E377" s="219" t="s">
        <v>523</v>
      </c>
      <c r="F377" s="220">
        <v>600</v>
      </c>
      <c r="G377" s="167">
        <f t="shared" si="121"/>
        <v>804</v>
      </c>
      <c r="H377" s="167">
        <f t="shared" si="121"/>
        <v>804</v>
      </c>
    </row>
    <row r="378" spans="1:8">
      <c r="A378" s="162" t="s">
        <v>481</v>
      </c>
      <c r="B378" s="219" t="s">
        <v>774</v>
      </c>
      <c r="C378" s="220" t="s">
        <v>307</v>
      </c>
      <c r="D378" s="219" t="s">
        <v>228</v>
      </c>
      <c r="E378" s="219" t="s">
        <v>523</v>
      </c>
      <c r="F378" s="220">
        <v>610</v>
      </c>
      <c r="G378" s="167">
        <f t="shared" si="121"/>
        <v>804</v>
      </c>
      <c r="H378" s="167">
        <f t="shared" si="121"/>
        <v>804</v>
      </c>
    </row>
    <row r="379" spans="1:8">
      <c r="A379" s="162" t="s">
        <v>524</v>
      </c>
      <c r="B379" s="219" t="s">
        <v>774</v>
      </c>
      <c r="C379" s="220" t="s">
        <v>307</v>
      </c>
      <c r="D379" s="219" t="s">
        <v>228</v>
      </c>
      <c r="E379" s="219" t="s">
        <v>523</v>
      </c>
      <c r="F379" s="220">
        <v>612</v>
      </c>
      <c r="G379" s="225">
        <v>804</v>
      </c>
      <c r="H379" s="225">
        <v>804</v>
      </c>
    </row>
    <row r="380" ht="33.75" spans="1:8">
      <c r="A380" s="162" t="s">
        <v>522</v>
      </c>
      <c r="B380" s="219" t="s">
        <v>774</v>
      </c>
      <c r="C380" s="220" t="s">
        <v>307</v>
      </c>
      <c r="D380" s="219" t="s">
        <v>228</v>
      </c>
      <c r="E380" s="219" t="s">
        <v>525</v>
      </c>
      <c r="F380" s="220"/>
      <c r="G380" s="167">
        <f t="shared" ref="G380:H382" si="122">G381</f>
        <v>29685.6</v>
      </c>
      <c r="H380" s="167">
        <f t="shared" si="122"/>
        <v>29685.6</v>
      </c>
    </row>
    <row r="381" spans="1:8">
      <c r="A381" s="162" t="s">
        <v>479</v>
      </c>
      <c r="B381" s="219" t="s">
        <v>774</v>
      </c>
      <c r="C381" s="220" t="s">
        <v>307</v>
      </c>
      <c r="D381" s="219" t="s">
        <v>228</v>
      </c>
      <c r="E381" s="219" t="s">
        <v>525</v>
      </c>
      <c r="F381" s="220" t="s">
        <v>480</v>
      </c>
      <c r="G381" s="167">
        <f t="shared" si="122"/>
        <v>29685.6</v>
      </c>
      <c r="H381" s="167">
        <f t="shared" si="122"/>
        <v>29685.6</v>
      </c>
    </row>
    <row r="382" spans="1:8">
      <c r="A382" s="162" t="s">
        <v>481</v>
      </c>
      <c r="B382" s="219" t="s">
        <v>774</v>
      </c>
      <c r="C382" s="220" t="s">
        <v>307</v>
      </c>
      <c r="D382" s="219" t="s">
        <v>228</v>
      </c>
      <c r="E382" s="219" t="s">
        <v>525</v>
      </c>
      <c r="F382" s="220" t="s">
        <v>482</v>
      </c>
      <c r="G382" s="167">
        <f t="shared" si="122"/>
        <v>29685.6</v>
      </c>
      <c r="H382" s="167">
        <f t="shared" si="122"/>
        <v>29685.6</v>
      </c>
    </row>
    <row r="383" spans="1:8">
      <c r="A383" s="162" t="s">
        <v>524</v>
      </c>
      <c r="B383" s="219" t="s">
        <v>774</v>
      </c>
      <c r="C383" s="220" t="s">
        <v>307</v>
      </c>
      <c r="D383" s="219" t="s">
        <v>228</v>
      </c>
      <c r="E383" s="219" t="s">
        <v>525</v>
      </c>
      <c r="F383" s="220">
        <v>612</v>
      </c>
      <c r="G383" s="167">
        <v>29685.6</v>
      </c>
      <c r="H383" s="167">
        <v>29685.6</v>
      </c>
    </row>
    <row r="384" ht="33.75" spans="1:8">
      <c r="A384" s="162" t="s">
        <v>126</v>
      </c>
      <c r="B384" s="219" t="s">
        <v>774</v>
      </c>
      <c r="C384" s="220" t="s">
        <v>307</v>
      </c>
      <c r="D384" s="219" t="s">
        <v>228</v>
      </c>
      <c r="E384" s="219" t="s">
        <v>532</v>
      </c>
      <c r="F384" s="220"/>
      <c r="G384" s="167">
        <f t="shared" ref="G384:H386" si="123">G385</f>
        <v>1926.9</v>
      </c>
      <c r="H384" s="167">
        <f t="shared" si="123"/>
        <v>1943.6</v>
      </c>
    </row>
    <row r="385" spans="1:8">
      <c r="A385" s="162" t="s">
        <v>479</v>
      </c>
      <c r="B385" s="219" t="s">
        <v>774</v>
      </c>
      <c r="C385" s="220" t="s">
        <v>307</v>
      </c>
      <c r="D385" s="219" t="s">
        <v>228</v>
      </c>
      <c r="E385" s="219" t="s">
        <v>532</v>
      </c>
      <c r="F385" s="220">
        <v>600</v>
      </c>
      <c r="G385" s="167">
        <f t="shared" si="123"/>
        <v>1926.9</v>
      </c>
      <c r="H385" s="167">
        <f t="shared" si="123"/>
        <v>1943.6</v>
      </c>
    </row>
    <row r="386" spans="1:8">
      <c r="A386" s="162" t="s">
        <v>481</v>
      </c>
      <c r="B386" s="219" t="s">
        <v>774</v>
      </c>
      <c r="C386" s="220" t="s">
        <v>307</v>
      </c>
      <c r="D386" s="219" t="s">
        <v>228</v>
      </c>
      <c r="E386" s="219" t="s">
        <v>532</v>
      </c>
      <c r="F386" s="220">
        <v>610</v>
      </c>
      <c r="G386" s="167">
        <f t="shared" si="123"/>
        <v>1926.9</v>
      </c>
      <c r="H386" s="167">
        <f t="shared" si="123"/>
        <v>1943.6</v>
      </c>
    </row>
    <row r="387" spans="1:8">
      <c r="A387" s="162" t="s">
        <v>524</v>
      </c>
      <c r="B387" s="219" t="s">
        <v>774</v>
      </c>
      <c r="C387" s="220" t="s">
        <v>307</v>
      </c>
      <c r="D387" s="219" t="s">
        <v>228</v>
      </c>
      <c r="E387" s="219" t="s">
        <v>532</v>
      </c>
      <c r="F387" s="220">
        <v>612</v>
      </c>
      <c r="G387" s="167">
        <v>1926.9</v>
      </c>
      <c r="H387" s="167">
        <v>1943.6</v>
      </c>
    </row>
    <row r="388" ht="22.5" spans="1:8">
      <c r="A388" s="162" t="s">
        <v>529</v>
      </c>
      <c r="B388" s="219" t="s">
        <v>774</v>
      </c>
      <c r="C388" s="220" t="s">
        <v>307</v>
      </c>
      <c r="D388" s="220" t="s">
        <v>228</v>
      </c>
      <c r="E388" s="219" t="s">
        <v>498</v>
      </c>
      <c r="F388" s="220"/>
      <c r="G388" s="167">
        <f t="shared" ref="G388:H391" si="124">G389</f>
        <v>804</v>
      </c>
      <c r="H388" s="167">
        <f t="shared" si="124"/>
        <v>804</v>
      </c>
    </row>
    <row r="389" ht="22.5" spans="1:8">
      <c r="A389" s="252" t="s">
        <v>530</v>
      </c>
      <c r="B389" s="219" t="s">
        <v>774</v>
      </c>
      <c r="C389" s="220" t="s">
        <v>307</v>
      </c>
      <c r="D389" s="220" t="s">
        <v>228</v>
      </c>
      <c r="E389" s="219" t="s">
        <v>531</v>
      </c>
      <c r="F389" s="220"/>
      <c r="G389" s="167">
        <f t="shared" si="124"/>
        <v>804</v>
      </c>
      <c r="H389" s="167">
        <f t="shared" si="124"/>
        <v>804</v>
      </c>
    </row>
    <row r="390" spans="1:8">
      <c r="A390" s="162" t="s">
        <v>479</v>
      </c>
      <c r="B390" s="219" t="s">
        <v>774</v>
      </c>
      <c r="C390" s="220" t="s">
        <v>307</v>
      </c>
      <c r="D390" s="220" t="s">
        <v>228</v>
      </c>
      <c r="E390" s="219" t="s">
        <v>531</v>
      </c>
      <c r="F390" s="220">
        <v>600</v>
      </c>
      <c r="G390" s="167">
        <f t="shared" si="124"/>
        <v>804</v>
      </c>
      <c r="H390" s="167">
        <f t="shared" si="124"/>
        <v>804</v>
      </c>
    </row>
    <row r="391" spans="1:8">
      <c r="A391" s="162" t="s">
        <v>481</v>
      </c>
      <c r="B391" s="219" t="s">
        <v>774</v>
      </c>
      <c r="C391" s="220" t="s">
        <v>307</v>
      </c>
      <c r="D391" s="220" t="s">
        <v>228</v>
      </c>
      <c r="E391" s="219" t="s">
        <v>531</v>
      </c>
      <c r="F391" s="220">
        <v>610</v>
      </c>
      <c r="G391" s="167">
        <f t="shared" si="124"/>
        <v>804</v>
      </c>
      <c r="H391" s="167">
        <f t="shared" si="124"/>
        <v>804</v>
      </c>
    </row>
    <row r="392" ht="22.5" spans="1:8">
      <c r="A392" s="162" t="s">
        <v>483</v>
      </c>
      <c r="B392" s="219" t="s">
        <v>774</v>
      </c>
      <c r="C392" s="220" t="s">
        <v>307</v>
      </c>
      <c r="D392" s="220" t="s">
        <v>228</v>
      </c>
      <c r="E392" s="219" t="s">
        <v>531</v>
      </c>
      <c r="F392" s="220">
        <v>611</v>
      </c>
      <c r="G392" s="167">
        <v>804</v>
      </c>
      <c r="H392" s="167">
        <v>804</v>
      </c>
    </row>
    <row r="393" spans="1:12">
      <c r="A393" s="207" t="s">
        <v>536</v>
      </c>
      <c r="B393" s="214" t="s">
        <v>774</v>
      </c>
      <c r="C393" s="231" t="s">
        <v>307</v>
      </c>
      <c r="D393" s="214" t="s">
        <v>248</v>
      </c>
      <c r="E393" s="214"/>
      <c r="F393" s="231" t="s">
        <v>226</v>
      </c>
      <c r="G393" s="172">
        <f>G394+G398+G403</f>
        <v>32686.007</v>
      </c>
      <c r="H393" s="172">
        <f>H394+H398+H403</f>
        <v>46926.457</v>
      </c>
      <c r="J393" s="226"/>
      <c r="L393" s="226"/>
    </row>
    <row r="394" ht="22.5" spans="1:8">
      <c r="A394" s="162" t="s">
        <v>537</v>
      </c>
      <c r="B394" s="219" t="s">
        <v>774</v>
      </c>
      <c r="C394" s="220" t="s">
        <v>307</v>
      </c>
      <c r="D394" s="219" t="s">
        <v>248</v>
      </c>
      <c r="E394" s="219" t="s">
        <v>538</v>
      </c>
      <c r="F394" s="220" t="s">
        <v>226</v>
      </c>
      <c r="G394" s="167">
        <f t="shared" ref="G394:H396" si="125">G395</f>
        <v>32572.007</v>
      </c>
      <c r="H394" s="167">
        <f t="shared" si="125"/>
        <v>46812.457</v>
      </c>
    </row>
    <row r="395" spans="1:8">
      <c r="A395" s="162" t="s">
        <v>479</v>
      </c>
      <c r="B395" s="219" t="s">
        <v>774</v>
      </c>
      <c r="C395" s="220" t="s">
        <v>307</v>
      </c>
      <c r="D395" s="219" t="s">
        <v>248</v>
      </c>
      <c r="E395" s="219" t="s">
        <v>538</v>
      </c>
      <c r="F395" s="220">
        <v>600</v>
      </c>
      <c r="G395" s="167">
        <f t="shared" si="125"/>
        <v>32572.007</v>
      </c>
      <c r="H395" s="167">
        <f t="shared" si="125"/>
        <v>46812.457</v>
      </c>
    </row>
    <row r="396" spans="1:8">
      <c r="A396" s="162" t="s">
        <v>481</v>
      </c>
      <c r="B396" s="219" t="s">
        <v>774</v>
      </c>
      <c r="C396" s="220" t="s">
        <v>307</v>
      </c>
      <c r="D396" s="219" t="s">
        <v>248</v>
      </c>
      <c r="E396" s="219" t="s">
        <v>538</v>
      </c>
      <c r="F396" s="220">
        <v>610</v>
      </c>
      <c r="G396" s="167">
        <f t="shared" si="125"/>
        <v>32572.007</v>
      </c>
      <c r="H396" s="167">
        <f t="shared" si="125"/>
        <v>46812.457</v>
      </c>
    </row>
    <row r="397" ht="22.5" spans="1:8">
      <c r="A397" s="162" t="s">
        <v>483</v>
      </c>
      <c r="B397" s="219" t="s">
        <v>774</v>
      </c>
      <c r="C397" s="220" t="s">
        <v>307</v>
      </c>
      <c r="D397" s="219" t="s">
        <v>248</v>
      </c>
      <c r="E397" s="219" t="s">
        <v>538</v>
      </c>
      <c r="F397" s="220">
        <v>611</v>
      </c>
      <c r="G397" s="167">
        <v>32572.007</v>
      </c>
      <c r="H397" s="167">
        <v>46812.457</v>
      </c>
    </row>
    <row r="398" ht="22.5" spans="1:8">
      <c r="A398" s="162" t="s">
        <v>490</v>
      </c>
      <c r="B398" s="219" t="s">
        <v>774</v>
      </c>
      <c r="C398" s="220" t="s">
        <v>307</v>
      </c>
      <c r="D398" s="219" t="s">
        <v>248</v>
      </c>
      <c r="E398" s="219" t="s">
        <v>539</v>
      </c>
      <c r="F398" s="220"/>
      <c r="G398" s="167">
        <f t="shared" ref="G398:H401" si="126">G399</f>
        <v>0</v>
      </c>
      <c r="H398" s="167">
        <f t="shared" si="126"/>
        <v>0</v>
      </c>
    </row>
    <row r="399" ht="22.5" spans="1:8">
      <c r="A399" s="162" t="s">
        <v>490</v>
      </c>
      <c r="B399" s="219" t="s">
        <v>774</v>
      </c>
      <c r="C399" s="220" t="s">
        <v>307</v>
      </c>
      <c r="D399" s="219" t="s">
        <v>248</v>
      </c>
      <c r="E399" s="219" t="s">
        <v>539</v>
      </c>
      <c r="F399" s="220"/>
      <c r="G399" s="167">
        <f t="shared" si="126"/>
        <v>0</v>
      </c>
      <c r="H399" s="167">
        <f t="shared" si="126"/>
        <v>0</v>
      </c>
    </row>
    <row r="400" spans="1:8">
      <c r="A400" s="162" t="s">
        <v>479</v>
      </c>
      <c r="B400" s="219" t="s">
        <v>774</v>
      </c>
      <c r="C400" s="220" t="s">
        <v>307</v>
      </c>
      <c r="D400" s="219" t="s">
        <v>248</v>
      </c>
      <c r="E400" s="219" t="s">
        <v>539</v>
      </c>
      <c r="F400" s="220">
        <v>600</v>
      </c>
      <c r="G400" s="167">
        <f t="shared" si="126"/>
        <v>0</v>
      </c>
      <c r="H400" s="167">
        <f t="shared" si="126"/>
        <v>0</v>
      </c>
    </row>
    <row r="401" spans="1:8">
      <c r="A401" s="162" t="s">
        <v>481</v>
      </c>
      <c r="B401" s="219" t="s">
        <v>774</v>
      </c>
      <c r="C401" s="220" t="s">
        <v>307</v>
      </c>
      <c r="D401" s="219" t="s">
        <v>248</v>
      </c>
      <c r="E401" s="219" t="s">
        <v>539</v>
      </c>
      <c r="F401" s="220">
        <v>610</v>
      </c>
      <c r="G401" s="167">
        <f t="shared" si="126"/>
        <v>0</v>
      </c>
      <c r="H401" s="167">
        <f t="shared" si="126"/>
        <v>0</v>
      </c>
    </row>
    <row r="402" ht="22.5" spans="1:8">
      <c r="A402" s="162" t="s">
        <v>483</v>
      </c>
      <c r="B402" s="219" t="s">
        <v>774</v>
      </c>
      <c r="C402" s="220" t="s">
        <v>307</v>
      </c>
      <c r="D402" s="219" t="s">
        <v>248</v>
      </c>
      <c r="E402" s="219" t="s">
        <v>539</v>
      </c>
      <c r="F402" s="220">
        <v>611</v>
      </c>
      <c r="G402" s="167"/>
      <c r="H402" s="167"/>
    </row>
    <row r="403" ht="22.5" spans="1:8">
      <c r="A403" s="162" t="s">
        <v>529</v>
      </c>
      <c r="B403" s="219" t="s">
        <v>774</v>
      </c>
      <c r="C403" s="220" t="s">
        <v>307</v>
      </c>
      <c r="D403" s="219" t="s">
        <v>248</v>
      </c>
      <c r="E403" s="219" t="s">
        <v>498</v>
      </c>
      <c r="F403" s="220"/>
      <c r="G403" s="167">
        <f t="shared" ref="G403:H406" si="127">G404</f>
        <v>114</v>
      </c>
      <c r="H403" s="167">
        <f t="shared" si="127"/>
        <v>114</v>
      </c>
    </row>
    <row r="404" ht="22.5" spans="1:8">
      <c r="A404" s="252" t="s">
        <v>530</v>
      </c>
      <c r="B404" s="219" t="s">
        <v>774</v>
      </c>
      <c r="C404" s="220" t="s">
        <v>307</v>
      </c>
      <c r="D404" s="219" t="s">
        <v>248</v>
      </c>
      <c r="E404" s="219" t="s">
        <v>531</v>
      </c>
      <c r="F404" s="220"/>
      <c r="G404" s="167">
        <f t="shared" si="127"/>
        <v>114</v>
      </c>
      <c r="H404" s="167">
        <f t="shared" si="127"/>
        <v>114</v>
      </c>
    </row>
    <row r="405" spans="1:8">
      <c r="A405" s="162" t="s">
        <v>479</v>
      </c>
      <c r="B405" s="219" t="s">
        <v>774</v>
      </c>
      <c r="C405" s="220" t="s">
        <v>307</v>
      </c>
      <c r="D405" s="219" t="s">
        <v>248</v>
      </c>
      <c r="E405" s="219" t="s">
        <v>531</v>
      </c>
      <c r="F405" s="220">
        <v>600</v>
      </c>
      <c r="G405" s="167">
        <f t="shared" si="127"/>
        <v>114</v>
      </c>
      <c r="H405" s="167">
        <f t="shared" si="127"/>
        <v>114</v>
      </c>
    </row>
    <row r="406" spans="1:8">
      <c r="A406" s="162" t="s">
        <v>481</v>
      </c>
      <c r="B406" s="219" t="s">
        <v>774</v>
      </c>
      <c r="C406" s="220" t="s">
        <v>307</v>
      </c>
      <c r="D406" s="219" t="s">
        <v>248</v>
      </c>
      <c r="E406" s="219" t="s">
        <v>531</v>
      </c>
      <c r="F406" s="220">
        <v>610</v>
      </c>
      <c r="G406" s="167">
        <f t="shared" si="127"/>
        <v>114</v>
      </c>
      <c r="H406" s="167">
        <f t="shared" si="127"/>
        <v>114</v>
      </c>
    </row>
    <row r="407" ht="22.5" spans="1:8">
      <c r="A407" s="162" t="s">
        <v>483</v>
      </c>
      <c r="B407" s="219" t="s">
        <v>774</v>
      </c>
      <c r="C407" s="220" t="s">
        <v>307</v>
      </c>
      <c r="D407" s="219" t="s">
        <v>248</v>
      </c>
      <c r="E407" s="219" t="s">
        <v>531</v>
      </c>
      <c r="F407" s="220">
        <v>611</v>
      </c>
      <c r="G407" s="167">
        <v>114</v>
      </c>
      <c r="H407" s="167">
        <v>114</v>
      </c>
    </row>
    <row r="408" spans="1:8">
      <c r="A408" s="155" t="s">
        <v>549</v>
      </c>
      <c r="B408" s="217" t="s">
        <v>774</v>
      </c>
      <c r="C408" s="217" t="s">
        <v>307</v>
      </c>
      <c r="D408" s="217" t="s">
        <v>307</v>
      </c>
      <c r="E408" s="217"/>
      <c r="F408" s="218"/>
      <c r="G408" s="166">
        <f t="shared" ref="G408:H413" si="128">G409</f>
        <v>7738</v>
      </c>
      <c r="H408" s="166">
        <f t="shared" si="128"/>
        <v>7738</v>
      </c>
    </row>
    <row r="409" spans="1:8">
      <c r="A409" s="162" t="s">
        <v>550</v>
      </c>
      <c r="B409" s="219" t="s">
        <v>774</v>
      </c>
      <c r="C409" s="220" t="s">
        <v>307</v>
      </c>
      <c r="D409" s="220" t="s">
        <v>307</v>
      </c>
      <c r="E409" s="219" t="s">
        <v>551</v>
      </c>
      <c r="F409" s="220" t="s">
        <v>226</v>
      </c>
      <c r="G409" s="167">
        <f t="shared" si="128"/>
        <v>7738</v>
      </c>
      <c r="H409" s="167">
        <f t="shared" si="128"/>
        <v>7738</v>
      </c>
    </row>
    <row r="410" spans="1:8">
      <c r="A410" s="162" t="s">
        <v>552</v>
      </c>
      <c r="B410" s="219" t="s">
        <v>774</v>
      </c>
      <c r="C410" s="220" t="s">
        <v>307</v>
      </c>
      <c r="D410" s="219" t="s">
        <v>307</v>
      </c>
      <c r="E410" s="219" t="s">
        <v>553</v>
      </c>
      <c r="F410" s="220"/>
      <c r="G410" s="167">
        <f t="shared" si="128"/>
        <v>7738</v>
      </c>
      <c r="H410" s="167">
        <f t="shared" si="128"/>
        <v>7738</v>
      </c>
    </row>
    <row r="411" spans="1:8">
      <c r="A411" s="162" t="s">
        <v>554</v>
      </c>
      <c r="B411" s="219" t="s">
        <v>774</v>
      </c>
      <c r="C411" s="220" t="s">
        <v>307</v>
      </c>
      <c r="D411" s="219" t="s">
        <v>307</v>
      </c>
      <c r="E411" s="219" t="s">
        <v>555</v>
      </c>
      <c r="F411" s="220"/>
      <c r="G411" s="167">
        <f t="shared" si="128"/>
        <v>7738</v>
      </c>
      <c r="H411" s="167">
        <f t="shared" si="128"/>
        <v>7738</v>
      </c>
    </row>
    <row r="412" spans="1:8">
      <c r="A412" s="162" t="s">
        <v>479</v>
      </c>
      <c r="B412" s="219" t="s">
        <v>774</v>
      </c>
      <c r="C412" s="220" t="s">
        <v>307</v>
      </c>
      <c r="D412" s="219" t="s">
        <v>307</v>
      </c>
      <c r="E412" s="219" t="s">
        <v>555</v>
      </c>
      <c r="F412" s="220">
        <v>600</v>
      </c>
      <c r="G412" s="167">
        <f t="shared" si="128"/>
        <v>7738</v>
      </c>
      <c r="H412" s="167">
        <f t="shared" si="128"/>
        <v>7738</v>
      </c>
    </row>
    <row r="413" spans="1:8">
      <c r="A413" s="162" t="s">
        <v>481</v>
      </c>
      <c r="B413" s="219" t="s">
        <v>774</v>
      </c>
      <c r="C413" s="220" t="s">
        <v>307</v>
      </c>
      <c r="D413" s="219" t="s">
        <v>307</v>
      </c>
      <c r="E413" s="219" t="s">
        <v>555</v>
      </c>
      <c r="F413" s="220">
        <v>610</v>
      </c>
      <c r="G413" s="167">
        <f t="shared" si="128"/>
        <v>7738</v>
      </c>
      <c r="H413" s="167">
        <f t="shared" si="128"/>
        <v>7738</v>
      </c>
    </row>
    <row r="414" ht="22.5" spans="1:8">
      <c r="A414" s="162" t="s">
        <v>483</v>
      </c>
      <c r="B414" s="219" t="s">
        <v>774</v>
      </c>
      <c r="C414" s="220" t="s">
        <v>307</v>
      </c>
      <c r="D414" s="219" t="s">
        <v>307</v>
      </c>
      <c r="E414" s="219" t="s">
        <v>555</v>
      </c>
      <c r="F414" s="220">
        <v>611</v>
      </c>
      <c r="G414" s="167">
        <v>7738</v>
      </c>
      <c r="H414" s="167">
        <v>7738</v>
      </c>
    </row>
    <row r="415" spans="1:12">
      <c r="A415" s="155" t="s">
        <v>560</v>
      </c>
      <c r="B415" s="217" t="s">
        <v>774</v>
      </c>
      <c r="C415" s="218" t="s">
        <v>307</v>
      </c>
      <c r="D415" s="217" t="s">
        <v>348</v>
      </c>
      <c r="E415" s="217" t="s">
        <v>225</v>
      </c>
      <c r="F415" s="218" t="s">
        <v>226</v>
      </c>
      <c r="G415" s="166">
        <f>G416</f>
        <v>18106.339</v>
      </c>
      <c r="H415" s="166">
        <f t="shared" ref="H415" si="129">H416</f>
        <v>18106.339</v>
      </c>
      <c r="J415" s="226"/>
      <c r="L415" s="226"/>
    </row>
    <row r="416" ht="22.5" spans="1:8">
      <c r="A416" s="162" t="s">
        <v>561</v>
      </c>
      <c r="B416" s="219" t="s">
        <v>774</v>
      </c>
      <c r="C416" s="220" t="s">
        <v>307</v>
      </c>
      <c r="D416" s="219" t="s">
        <v>348</v>
      </c>
      <c r="E416" s="219" t="s">
        <v>562</v>
      </c>
      <c r="F416" s="220"/>
      <c r="G416" s="167">
        <f>G417+G437+G422</f>
        <v>18106.339</v>
      </c>
      <c r="H416" s="167">
        <f>H417+H437+H422</f>
        <v>18106.339</v>
      </c>
    </row>
    <row r="417" ht="22.5" spans="1:8">
      <c r="A417" s="162" t="s">
        <v>563</v>
      </c>
      <c r="B417" s="219" t="s">
        <v>774</v>
      </c>
      <c r="C417" s="220" t="s">
        <v>307</v>
      </c>
      <c r="D417" s="219" t="s">
        <v>348</v>
      </c>
      <c r="E417" s="219" t="s">
        <v>564</v>
      </c>
      <c r="F417" s="220"/>
      <c r="G417" s="167">
        <f>G418</f>
        <v>811.301</v>
      </c>
      <c r="H417" s="167">
        <f>H418</f>
        <v>811.301</v>
      </c>
    </row>
    <row r="418" ht="33.75" spans="1:8">
      <c r="A418" s="162" t="s">
        <v>233</v>
      </c>
      <c r="B418" s="219" t="s">
        <v>774</v>
      </c>
      <c r="C418" s="220" t="s">
        <v>307</v>
      </c>
      <c r="D418" s="219" t="s">
        <v>348</v>
      </c>
      <c r="E418" s="219" t="s">
        <v>564</v>
      </c>
      <c r="F418" s="220">
        <v>100</v>
      </c>
      <c r="G418" s="167">
        <f t="shared" ref="G418:H418" si="130">G419</f>
        <v>811.301</v>
      </c>
      <c r="H418" s="167">
        <f t="shared" si="130"/>
        <v>811.301</v>
      </c>
    </row>
    <row r="419" spans="1:8">
      <c r="A419" s="162" t="s">
        <v>235</v>
      </c>
      <c r="B419" s="219" t="s">
        <v>774</v>
      </c>
      <c r="C419" s="220" t="s">
        <v>307</v>
      </c>
      <c r="D419" s="219" t="s">
        <v>348</v>
      </c>
      <c r="E419" s="219" t="s">
        <v>564</v>
      </c>
      <c r="F419" s="220">
        <v>120</v>
      </c>
      <c r="G419" s="167">
        <f t="shared" ref="G419" si="131">G420+G421</f>
        <v>811.301</v>
      </c>
      <c r="H419" s="167">
        <f t="shared" ref="H419" si="132">H420+H421</f>
        <v>811.301</v>
      </c>
    </row>
    <row r="420" spans="1:8">
      <c r="A420" s="170" t="s">
        <v>237</v>
      </c>
      <c r="B420" s="219" t="s">
        <v>774</v>
      </c>
      <c r="C420" s="220" t="s">
        <v>307</v>
      </c>
      <c r="D420" s="219" t="s">
        <v>348</v>
      </c>
      <c r="E420" s="219" t="s">
        <v>564</v>
      </c>
      <c r="F420" s="220">
        <v>121</v>
      </c>
      <c r="G420" s="167">
        <v>623.119</v>
      </c>
      <c r="H420" s="167">
        <v>623.119</v>
      </c>
    </row>
    <row r="421" ht="22.5" spans="1:8">
      <c r="A421" s="170" t="s">
        <v>239</v>
      </c>
      <c r="B421" s="219" t="s">
        <v>774</v>
      </c>
      <c r="C421" s="220" t="s">
        <v>307</v>
      </c>
      <c r="D421" s="219" t="s">
        <v>348</v>
      </c>
      <c r="E421" s="219" t="s">
        <v>564</v>
      </c>
      <c r="F421" s="220">
        <v>129</v>
      </c>
      <c r="G421" s="167">
        <v>188.182</v>
      </c>
      <c r="H421" s="167">
        <v>188.182</v>
      </c>
    </row>
    <row r="422" spans="1:8">
      <c r="A422" s="162" t="s">
        <v>565</v>
      </c>
      <c r="B422" s="219" t="s">
        <v>774</v>
      </c>
      <c r="C422" s="220" t="s">
        <v>307</v>
      </c>
      <c r="D422" s="219" t="s">
        <v>348</v>
      </c>
      <c r="E422" s="219" t="s">
        <v>566</v>
      </c>
      <c r="F422" s="220" t="s">
        <v>226</v>
      </c>
      <c r="G422" s="167">
        <f>G423+G427+G432</f>
        <v>16095.038</v>
      </c>
      <c r="H422" s="167">
        <f t="shared" ref="H422" si="133">H423+H427+H432</f>
        <v>16095.038</v>
      </c>
    </row>
    <row r="423" ht="33.75" spans="1:8">
      <c r="A423" s="162" t="s">
        <v>233</v>
      </c>
      <c r="B423" s="219" t="s">
        <v>774</v>
      </c>
      <c r="C423" s="220" t="s">
        <v>307</v>
      </c>
      <c r="D423" s="219" t="s">
        <v>348</v>
      </c>
      <c r="E423" s="219" t="s">
        <v>567</v>
      </c>
      <c r="F423" s="220" t="s">
        <v>234</v>
      </c>
      <c r="G423" s="167">
        <f t="shared" ref="G423:H423" si="134">G424</f>
        <v>11354.54</v>
      </c>
      <c r="H423" s="167">
        <f t="shared" si="134"/>
        <v>11354.54</v>
      </c>
    </row>
    <row r="424" spans="1:8">
      <c r="A424" s="162" t="s">
        <v>341</v>
      </c>
      <c r="B424" s="219" t="s">
        <v>774</v>
      </c>
      <c r="C424" s="220" t="s">
        <v>307</v>
      </c>
      <c r="D424" s="219" t="s">
        <v>348</v>
      </c>
      <c r="E424" s="219" t="s">
        <v>567</v>
      </c>
      <c r="F424" s="220">
        <v>110</v>
      </c>
      <c r="G424" s="167">
        <f t="shared" ref="G424" si="135">G425+G426</f>
        <v>11354.54</v>
      </c>
      <c r="H424" s="167">
        <f t="shared" ref="H424" si="136">H425+H426</f>
        <v>11354.54</v>
      </c>
    </row>
    <row r="425" spans="1:8">
      <c r="A425" s="162" t="s">
        <v>342</v>
      </c>
      <c r="B425" s="219" t="s">
        <v>774</v>
      </c>
      <c r="C425" s="220" t="s">
        <v>307</v>
      </c>
      <c r="D425" s="219" t="s">
        <v>348</v>
      </c>
      <c r="E425" s="219" t="s">
        <v>567</v>
      </c>
      <c r="F425" s="220">
        <v>111</v>
      </c>
      <c r="G425" s="167">
        <v>8720.79</v>
      </c>
      <c r="H425" s="167">
        <v>8720.79</v>
      </c>
    </row>
    <row r="426" ht="22.5" spans="1:8">
      <c r="A426" s="170" t="s">
        <v>343</v>
      </c>
      <c r="B426" s="219" t="s">
        <v>774</v>
      </c>
      <c r="C426" s="220" t="s">
        <v>307</v>
      </c>
      <c r="D426" s="219" t="s">
        <v>348</v>
      </c>
      <c r="E426" s="219" t="s">
        <v>567</v>
      </c>
      <c r="F426" s="220">
        <v>119</v>
      </c>
      <c r="G426" s="167">
        <v>2633.75</v>
      </c>
      <c r="H426" s="167">
        <v>2633.75</v>
      </c>
    </row>
    <row r="427" spans="1:8">
      <c r="A427" s="162" t="s">
        <v>255</v>
      </c>
      <c r="B427" s="219" t="s">
        <v>774</v>
      </c>
      <c r="C427" s="220" t="s">
        <v>307</v>
      </c>
      <c r="D427" s="219" t="s">
        <v>348</v>
      </c>
      <c r="E427" s="219" t="s">
        <v>568</v>
      </c>
      <c r="F427" s="220" t="s">
        <v>279</v>
      </c>
      <c r="G427" s="167">
        <f t="shared" ref="G427:H427" si="137">G428</f>
        <v>4717.033</v>
      </c>
      <c r="H427" s="167">
        <f t="shared" si="137"/>
        <v>4717.033</v>
      </c>
    </row>
    <row r="428" spans="1:8">
      <c r="A428" s="162" t="s">
        <v>256</v>
      </c>
      <c r="B428" s="219" t="s">
        <v>774</v>
      </c>
      <c r="C428" s="220" t="s">
        <v>307</v>
      </c>
      <c r="D428" s="219" t="s">
        <v>348</v>
      </c>
      <c r="E428" s="219" t="s">
        <v>568</v>
      </c>
      <c r="F428" s="220" t="s">
        <v>280</v>
      </c>
      <c r="G428" s="167">
        <f>G430+G429+G431</f>
        <v>4717.033</v>
      </c>
      <c r="H428" s="167">
        <f>H430+H429+H431</f>
        <v>4717.033</v>
      </c>
    </row>
    <row r="429" spans="1:8">
      <c r="A429" s="228" t="s">
        <v>257</v>
      </c>
      <c r="B429" s="219" t="s">
        <v>774</v>
      </c>
      <c r="C429" s="220" t="s">
        <v>307</v>
      </c>
      <c r="D429" s="219" t="s">
        <v>348</v>
      </c>
      <c r="E429" s="219" t="s">
        <v>568</v>
      </c>
      <c r="F429" s="220">
        <v>242</v>
      </c>
      <c r="G429" s="167">
        <v>455</v>
      </c>
      <c r="H429" s="167">
        <v>455</v>
      </c>
    </row>
    <row r="430" spans="1:8">
      <c r="A430" s="228" t="s">
        <v>258</v>
      </c>
      <c r="B430" s="219" t="s">
        <v>774</v>
      </c>
      <c r="C430" s="220" t="s">
        <v>307</v>
      </c>
      <c r="D430" s="219" t="s">
        <v>348</v>
      </c>
      <c r="E430" s="219" t="s">
        <v>568</v>
      </c>
      <c r="F430" s="220" t="s">
        <v>259</v>
      </c>
      <c r="G430" s="167">
        <v>4142.608</v>
      </c>
      <c r="H430" s="167">
        <v>4142.608</v>
      </c>
    </row>
    <row r="431" s="185" customFormat="1" ht="12" spans="1:8">
      <c r="A431" s="228" t="s">
        <v>281</v>
      </c>
      <c r="B431" s="219" t="s">
        <v>774</v>
      </c>
      <c r="C431" s="220" t="s">
        <v>307</v>
      </c>
      <c r="D431" s="219" t="s">
        <v>348</v>
      </c>
      <c r="E431" s="219" t="s">
        <v>568</v>
      </c>
      <c r="F431" s="220">
        <v>247</v>
      </c>
      <c r="G431" s="167">
        <v>119.425</v>
      </c>
      <c r="H431" s="167">
        <v>119.425</v>
      </c>
    </row>
    <row r="432" s="185" customFormat="1" ht="12" spans="1:8">
      <c r="A432" s="228" t="s">
        <v>260</v>
      </c>
      <c r="B432" s="219" t="s">
        <v>774</v>
      </c>
      <c r="C432" s="220" t="s">
        <v>307</v>
      </c>
      <c r="D432" s="219" t="s">
        <v>348</v>
      </c>
      <c r="E432" s="219" t="s">
        <v>568</v>
      </c>
      <c r="F432" s="220" t="s">
        <v>261</v>
      </c>
      <c r="G432" s="167">
        <f t="shared" ref="G432:H432" si="138">G433</f>
        <v>23.465</v>
      </c>
      <c r="H432" s="167">
        <f t="shared" si="138"/>
        <v>23.465</v>
      </c>
    </row>
    <row r="433" spans="1:8">
      <c r="A433" s="228" t="s">
        <v>262</v>
      </c>
      <c r="B433" s="219" t="s">
        <v>774</v>
      </c>
      <c r="C433" s="220" t="s">
        <v>307</v>
      </c>
      <c r="D433" s="219" t="s">
        <v>348</v>
      </c>
      <c r="E433" s="219" t="s">
        <v>568</v>
      </c>
      <c r="F433" s="220" t="s">
        <v>263</v>
      </c>
      <c r="G433" s="167">
        <f t="shared" ref="G433" si="139">G434+G435+G436</f>
        <v>23.465</v>
      </c>
      <c r="H433" s="167">
        <f t="shared" ref="H433" si="140">H434+H435+H436</f>
        <v>23.465</v>
      </c>
    </row>
    <row r="434" spans="1:8">
      <c r="A434" s="230" t="s">
        <v>282</v>
      </c>
      <c r="B434" s="219" t="s">
        <v>774</v>
      </c>
      <c r="C434" s="220" t="s">
        <v>307</v>
      </c>
      <c r="D434" s="219" t="s">
        <v>348</v>
      </c>
      <c r="E434" s="219" t="s">
        <v>568</v>
      </c>
      <c r="F434" s="220" t="s">
        <v>283</v>
      </c>
      <c r="G434" s="167">
        <v>5.365</v>
      </c>
      <c r="H434" s="167">
        <v>5.365</v>
      </c>
    </row>
    <row r="435" spans="1:8">
      <c r="A435" s="228" t="s">
        <v>264</v>
      </c>
      <c r="B435" s="219" t="s">
        <v>774</v>
      </c>
      <c r="C435" s="220" t="s">
        <v>307</v>
      </c>
      <c r="D435" s="219" t="s">
        <v>348</v>
      </c>
      <c r="E435" s="219" t="s">
        <v>568</v>
      </c>
      <c r="F435" s="220">
        <v>852</v>
      </c>
      <c r="G435" s="167">
        <v>18.1</v>
      </c>
      <c r="H435" s="167">
        <v>18.1</v>
      </c>
    </row>
    <row r="436" spans="1:8">
      <c r="A436" s="228" t="s">
        <v>265</v>
      </c>
      <c r="B436" s="219" t="s">
        <v>774</v>
      </c>
      <c r="C436" s="220" t="s">
        <v>307</v>
      </c>
      <c r="D436" s="219" t="s">
        <v>348</v>
      </c>
      <c r="E436" s="219" t="s">
        <v>568</v>
      </c>
      <c r="F436" s="220">
        <v>853</v>
      </c>
      <c r="G436" s="167"/>
      <c r="H436" s="167"/>
    </row>
    <row r="437" ht="22.5" spans="1:8">
      <c r="A437" s="162" t="s">
        <v>569</v>
      </c>
      <c r="B437" s="219" t="s">
        <v>774</v>
      </c>
      <c r="C437" s="220" t="s">
        <v>307</v>
      </c>
      <c r="D437" s="219" t="s">
        <v>348</v>
      </c>
      <c r="E437" s="219" t="s">
        <v>570</v>
      </c>
      <c r="F437" s="220"/>
      <c r="G437" s="167">
        <f t="shared" ref="G437" si="141">G438+G442</f>
        <v>1200</v>
      </c>
      <c r="H437" s="167">
        <f t="shared" ref="H437" si="142">H438+H442</f>
        <v>1200</v>
      </c>
    </row>
    <row r="438" spans="1:8">
      <c r="A438" s="162" t="s">
        <v>255</v>
      </c>
      <c r="B438" s="219" t="s">
        <v>774</v>
      </c>
      <c r="C438" s="220" t="s">
        <v>307</v>
      </c>
      <c r="D438" s="219" t="s">
        <v>348</v>
      </c>
      <c r="E438" s="219" t="s">
        <v>570</v>
      </c>
      <c r="F438" s="220">
        <v>200</v>
      </c>
      <c r="G438" s="167">
        <f t="shared" ref="G438:H438" si="143">G439</f>
        <v>670</v>
      </c>
      <c r="H438" s="167">
        <f t="shared" si="143"/>
        <v>670</v>
      </c>
    </row>
    <row r="439" spans="1:8">
      <c r="A439" s="162" t="s">
        <v>256</v>
      </c>
      <c r="B439" s="219" t="s">
        <v>774</v>
      </c>
      <c r="C439" s="220" t="s">
        <v>307</v>
      </c>
      <c r="D439" s="219" t="s">
        <v>348</v>
      </c>
      <c r="E439" s="219" t="s">
        <v>570</v>
      </c>
      <c r="F439" s="220">
        <v>240</v>
      </c>
      <c r="G439" s="167">
        <f>G440+G441</f>
        <v>670</v>
      </c>
      <c r="H439" s="167">
        <f>H440+H441</f>
        <v>670</v>
      </c>
    </row>
    <row r="440" spans="1:8">
      <c r="A440" s="228" t="s">
        <v>257</v>
      </c>
      <c r="B440" s="219" t="s">
        <v>774</v>
      </c>
      <c r="C440" s="220" t="s">
        <v>307</v>
      </c>
      <c r="D440" s="219" t="s">
        <v>348</v>
      </c>
      <c r="E440" s="219" t="s">
        <v>570</v>
      </c>
      <c r="F440" s="220">
        <v>242</v>
      </c>
      <c r="G440" s="167"/>
      <c r="H440" s="167"/>
    </row>
    <row r="441" spans="1:8">
      <c r="A441" s="228" t="s">
        <v>258</v>
      </c>
      <c r="B441" s="219" t="s">
        <v>774</v>
      </c>
      <c r="C441" s="220" t="s">
        <v>307</v>
      </c>
      <c r="D441" s="219" t="s">
        <v>348</v>
      </c>
      <c r="E441" s="219" t="s">
        <v>570</v>
      </c>
      <c r="F441" s="220">
        <v>244</v>
      </c>
      <c r="G441" s="167">
        <v>670</v>
      </c>
      <c r="H441" s="167">
        <v>670</v>
      </c>
    </row>
    <row r="442" spans="1:8">
      <c r="A442" s="230" t="s">
        <v>242</v>
      </c>
      <c r="B442" s="219" t="s">
        <v>774</v>
      </c>
      <c r="C442" s="220" t="s">
        <v>307</v>
      </c>
      <c r="D442" s="219" t="s">
        <v>348</v>
      </c>
      <c r="E442" s="219" t="s">
        <v>570</v>
      </c>
      <c r="F442" s="220">
        <v>300</v>
      </c>
      <c r="G442" s="167">
        <f t="shared" ref="G442:H442" si="144">G443</f>
        <v>530</v>
      </c>
      <c r="H442" s="167">
        <f t="shared" si="144"/>
        <v>530</v>
      </c>
    </row>
    <row r="443" spans="1:8">
      <c r="A443" s="162" t="s">
        <v>367</v>
      </c>
      <c r="B443" s="219" t="s">
        <v>774</v>
      </c>
      <c r="C443" s="220" t="s">
        <v>307</v>
      </c>
      <c r="D443" s="219" t="s">
        <v>348</v>
      </c>
      <c r="E443" s="219" t="s">
        <v>570</v>
      </c>
      <c r="F443" s="220">
        <v>350</v>
      </c>
      <c r="G443" s="167">
        <v>530</v>
      </c>
      <c r="H443" s="167">
        <v>530</v>
      </c>
    </row>
    <row r="444" spans="1:8">
      <c r="A444" s="155" t="s">
        <v>687</v>
      </c>
      <c r="B444" s="217" t="s">
        <v>774</v>
      </c>
      <c r="C444" s="218">
        <v>10</v>
      </c>
      <c r="D444" s="217"/>
      <c r="E444" s="217"/>
      <c r="F444" s="218"/>
      <c r="G444" s="166">
        <f t="shared" ref="G444:H450" si="145">G445</f>
        <v>4536</v>
      </c>
      <c r="H444" s="166">
        <f t="shared" si="145"/>
        <v>4536</v>
      </c>
    </row>
    <row r="445" ht="22.5" spans="1:8">
      <c r="A445" s="162" t="s">
        <v>688</v>
      </c>
      <c r="B445" s="219" t="s">
        <v>774</v>
      </c>
      <c r="C445" s="220">
        <v>10</v>
      </c>
      <c r="D445" s="219" t="s">
        <v>267</v>
      </c>
      <c r="E445" s="219" t="s">
        <v>474</v>
      </c>
      <c r="F445" s="220"/>
      <c r="G445" s="167">
        <f t="shared" si="145"/>
        <v>4536</v>
      </c>
      <c r="H445" s="167">
        <f t="shared" si="145"/>
        <v>4536</v>
      </c>
    </row>
    <row r="446" spans="1:8">
      <c r="A446" s="162" t="s">
        <v>475</v>
      </c>
      <c r="B446" s="219" t="s">
        <v>774</v>
      </c>
      <c r="C446" s="220">
        <v>10</v>
      </c>
      <c r="D446" s="219" t="s">
        <v>689</v>
      </c>
      <c r="E446" s="219" t="s">
        <v>476</v>
      </c>
      <c r="F446" s="220"/>
      <c r="G446" s="167">
        <f>G447+G452</f>
        <v>4536</v>
      </c>
      <c r="H446" s="167">
        <f>H447+H452</f>
        <v>4536</v>
      </c>
    </row>
    <row r="447" ht="33.75" spans="1:8">
      <c r="A447" s="162" t="s">
        <v>690</v>
      </c>
      <c r="B447" s="219" t="s">
        <v>774</v>
      </c>
      <c r="C447" s="220" t="s">
        <v>625</v>
      </c>
      <c r="D447" s="219" t="s">
        <v>267</v>
      </c>
      <c r="E447" s="219" t="s">
        <v>691</v>
      </c>
      <c r="F447" s="220" t="s">
        <v>226</v>
      </c>
      <c r="G447" s="167">
        <f t="shared" ref="G447" si="146">G449</f>
        <v>3985</v>
      </c>
      <c r="H447" s="167">
        <f t="shared" ref="H447" si="147">H449</f>
        <v>3985</v>
      </c>
    </row>
    <row r="448" ht="33.75" spans="1:8">
      <c r="A448" s="162" t="s">
        <v>692</v>
      </c>
      <c r="B448" s="219" t="s">
        <v>774</v>
      </c>
      <c r="C448" s="220" t="s">
        <v>625</v>
      </c>
      <c r="D448" s="219" t="s">
        <v>267</v>
      </c>
      <c r="E448" s="219" t="s">
        <v>693</v>
      </c>
      <c r="F448" s="220"/>
      <c r="G448" s="167">
        <f t="shared" ref="G448:H448" si="148">G449</f>
        <v>3985</v>
      </c>
      <c r="H448" s="167">
        <f t="shared" si="148"/>
        <v>3985</v>
      </c>
    </row>
    <row r="449" spans="1:8">
      <c r="A449" s="230" t="s">
        <v>242</v>
      </c>
      <c r="B449" s="219" t="s">
        <v>774</v>
      </c>
      <c r="C449" s="220" t="s">
        <v>625</v>
      </c>
      <c r="D449" s="219" t="s">
        <v>267</v>
      </c>
      <c r="E449" s="219" t="s">
        <v>693</v>
      </c>
      <c r="F449" s="229" t="s">
        <v>629</v>
      </c>
      <c r="G449" s="242">
        <f t="shared" si="145"/>
        <v>3985</v>
      </c>
      <c r="H449" s="242">
        <f t="shared" si="145"/>
        <v>3985</v>
      </c>
    </row>
    <row r="450" ht="33.75" spans="1:8">
      <c r="A450" s="162" t="s">
        <v>243</v>
      </c>
      <c r="B450" s="219" t="s">
        <v>774</v>
      </c>
      <c r="C450" s="220" t="s">
        <v>625</v>
      </c>
      <c r="D450" s="219" t="s">
        <v>267</v>
      </c>
      <c r="E450" s="219" t="s">
        <v>693</v>
      </c>
      <c r="F450" s="241">
        <v>320</v>
      </c>
      <c r="G450" s="242">
        <f t="shared" si="145"/>
        <v>3985</v>
      </c>
      <c r="H450" s="242">
        <f t="shared" si="145"/>
        <v>3985</v>
      </c>
    </row>
    <row r="451" ht="22.5" spans="1:8">
      <c r="A451" s="228" t="s">
        <v>244</v>
      </c>
      <c r="B451" s="219" t="s">
        <v>774</v>
      </c>
      <c r="C451" s="220" t="s">
        <v>625</v>
      </c>
      <c r="D451" s="219" t="s">
        <v>267</v>
      </c>
      <c r="E451" s="219" t="s">
        <v>693</v>
      </c>
      <c r="F451" s="241">
        <v>321</v>
      </c>
      <c r="G451" s="242">
        <v>3985</v>
      </c>
      <c r="H451" s="242">
        <v>3985</v>
      </c>
    </row>
    <row r="452" s="188" customFormat="1" ht="45" spans="1:8">
      <c r="A452" s="228" t="s">
        <v>694</v>
      </c>
      <c r="B452" s="219" t="s">
        <v>774</v>
      </c>
      <c r="C452" s="220" t="s">
        <v>625</v>
      </c>
      <c r="D452" s="219" t="s">
        <v>267</v>
      </c>
      <c r="E452" s="219" t="s">
        <v>695</v>
      </c>
      <c r="F452" s="241"/>
      <c r="G452" s="242">
        <f t="shared" ref="G452:H454" si="149">G453</f>
        <v>551</v>
      </c>
      <c r="H452" s="242">
        <f t="shared" si="149"/>
        <v>551</v>
      </c>
    </row>
    <row r="453" spans="1:8">
      <c r="A453" s="222" t="s">
        <v>479</v>
      </c>
      <c r="B453" s="219" t="s">
        <v>774</v>
      </c>
      <c r="C453" s="220" t="s">
        <v>625</v>
      </c>
      <c r="D453" s="219" t="s">
        <v>267</v>
      </c>
      <c r="E453" s="219" t="s">
        <v>695</v>
      </c>
      <c r="F453" s="241">
        <v>600</v>
      </c>
      <c r="G453" s="242">
        <f t="shared" si="149"/>
        <v>551</v>
      </c>
      <c r="H453" s="242">
        <f t="shared" si="149"/>
        <v>551</v>
      </c>
    </row>
    <row r="454" spans="1:8">
      <c r="A454" s="222" t="s">
        <v>481</v>
      </c>
      <c r="B454" s="219" t="s">
        <v>774</v>
      </c>
      <c r="C454" s="220" t="s">
        <v>625</v>
      </c>
      <c r="D454" s="219" t="s">
        <v>267</v>
      </c>
      <c r="E454" s="219" t="s">
        <v>695</v>
      </c>
      <c r="F454" s="241">
        <v>610</v>
      </c>
      <c r="G454" s="242">
        <f t="shared" si="149"/>
        <v>551</v>
      </c>
      <c r="H454" s="242">
        <f t="shared" si="149"/>
        <v>551</v>
      </c>
    </row>
    <row r="455" spans="1:8">
      <c r="A455" s="222" t="s">
        <v>524</v>
      </c>
      <c r="B455" s="219" t="s">
        <v>774</v>
      </c>
      <c r="C455" s="220" t="s">
        <v>625</v>
      </c>
      <c r="D455" s="219" t="s">
        <v>267</v>
      </c>
      <c r="E455" s="219" t="s">
        <v>695</v>
      </c>
      <c r="F455" s="241">
        <v>612</v>
      </c>
      <c r="G455" s="242">
        <v>551</v>
      </c>
      <c r="H455" s="242">
        <v>551</v>
      </c>
    </row>
    <row r="456" ht="21" spans="1:12">
      <c r="A456" s="253" t="s">
        <v>776</v>
      </c>
      <c r="B456" s="211" t="s">
        <v>777</v>
      </c>
      <c r="C456" s="232" t="s">
        <v>224</v>
      </c>
      <c r="D456" s="211" t="s">
        <v>224</v>
      </c>
      <c r="E456" s="211" t="s">
        <v>225</v>
      </c>
      <c r="F456" s="232" t="s">
        <v>226</v>
      </c>
      <c r="G456" s="213">
        <f t="shared" ref="G456:H456" si="150">G457</f>
        <v>9117.779</v>
      </c>
      <c r="H456" s="213">
        <f t="shared" si="150"/>
        <v>9117.779</v>
      </c>
      <c r="I456" s="197">
        <v>9117.779</v>
      </c>
      <c r="J456" s="226">
        <f>G456-I456</f>
        <v>0</v>
      </c>
      <c r="K456" s="197">
        <v>9117.779</v>
      </c>
      <c r="L456" s="226">
        <f>H456-K456</f>
        <v>0</v>
      </c>
    </row>
    <row r="457" spans="1:8">
      <c r="A457" s="207" t="s">
        <v>368</v>
      </c>
      <c r="B457" s="214" t="s">
        <v>777</v>
      </c>
      <c r="C457" s="231" t="s">
        <v>267</v>
      </c>
      <c r="D457" s="214" t="s">
        <v>224</v>
      </c>
      <c r="E457" s="214" t="s">
        <v>225</v>
      </c>
      <c r="F457" s="231" t="s">
        <v>226</v>
      </c>
      <c r="G457" s="172">
        <f>G458+G489</f>
        <v>9117.779</v>
      </c>
      <c r="H457" s="172">
        <f>H458+H489</f>
        <v>9117.779</v>
      </c>
    </row>
    <row r="458" spans="1:8">
      <c r="A458" s="155" t="s">
        <v>369</v>
      </c>
      <c r="B458" s="217" t="s">
        <v>777</v>
      </c>
      <c r="C458" s="218" t="s">
        <v>267</v>
      </c>
      <c r="D458" s="217" t="s">
        <v>286</v>
      </c>
      <c r="E458" s="217" t="s">
        <v>225</v>
      </c>
      <c r="F458" s="218" t="s">
        <v>226</v>
      </c>
      <c r="G458" s="166">
        <f>G460+G464</f>
        <v>6277.779</v>
      </c>
      <c r="H458" s="166">
        <f>H460+H464</f>
        <v>6277.779</v>
      </c>
    </row>
    <row r="459" ht="21" spans="1:8">
      <c r="A459" s="254" t="s">
        <v>778</v>
      </c>
      <c r="B459" s="217" t="s">
        <v>777</v>
      </c>
      <c r="C459" s="218" t="s">
        <v>267</v>
      </c>
      <c r="D459" s="217" t="s">
        <v>286</v>
      </c>
      <c r="E459" s="217" t="s">
        <v>397</v>
      </c>
      <c r="F459" s="218"/>
      <c r="G459" s="166">
        <f>G460</f>
        <v>444</v>
      </c>
      <c r="H459" s="166">
        <f>H460</f>
        <v>444</v>
      </c>
    </row>
    <row r="460" ht="22.5" spans="1:8">
      <c r="A460" s="162" t="s">
        <v>370</v>
      </c>
      <c r="B460" s="219" t="s">
        <v>777</v>
      </c>
      <c r="C460" s="219" t="s">
        <v>267</v>
      </c>
      <c r="D460" s="219" t="s">
        <v>286</v>
      </c>
      <c r="E460" s="219" t="s">
        <v>371</v>
      </c>
      <c r="F460" s="220"/>
      <c r="G460" s="167">
        <f t="shared" ref="G460:H462" si="151">G461</f>
        <v>444</v>
      </c>
      <c r="H460" s="167">
        <f t="shared" si="151"/>
        <v>444</v>
      </c>
    </row>
    <row r="461" spans="1:8">
      <c r="A461" s="162" t="s">
        <v>255</v>
      </c>
      <c r="B461" s="219" t="s">
        <v>777</v>
      </c>
      <c r="C461" s="219" t="s">
        <v>267</v>
      </c>
      <c r="D461" s="219" t="s">
        <v>286</v>
      </c>
      <c r="E461" s="219" t="s">
        <v>371</v>
      </c>
      <c r="F461" s="220" t="s">
        <v>279</v>
      </c>
      <c r="G461" s="167">
        <f t="shared" si="151"/>
        <v>444</v>
      </c>
      <c r="H461" s="167">
        <f t="shared" si="151"/>
        <v>444</v>
      </c>
    </row>
    <row r="462" spans="1:8">
      <c r="A462" s="162" t="s">
        <v>256</v>
      </c>
      <c r="B462" s="219" t="s">
        <v>777</v>
      </c>
      <c r="C462" s="219" t="s">
        <v>267</v>
      </c>
      <c r="D462" s="219" t="s">
        <v>286</v>
      </c>
      <c r="E462" s="219" t="s">
        <v>371</v>
      </c>
      <c r="F462" s="220" t="s">
        <v>280</v>
      </c>
      <c r="G462" s="167">
        <f t="shared" si="151"/>
        <v>444</v>
      </c>
      <c r="H462" s="167">
        <f t="shared" si="151"/>
        <v>444</v>
      </c>
    </row>
    <row r="463" spans="1:8">
      <c r="A463" s="228" t="s">
        <v>258</v>
      </c>
      <c r="B463" s="219" t="s">
        <v>777</v>
      </c>
      <c r="C463" s="219" t="s">
        <v>267</v>
      </c>
      <c r="D463" s="219" t="s">
        <v>286</v>
      </c>
      <c r="E463" s="219" t="s">
        <v>371</v>
      </c>
      <c r="F463" s="220" t="s">
        <v>259</v>
      </c>
      <c r="G463" s="167">
        <v>444</v>
      </c>
      <c r="H463" s="167">
        <v>444</v>
      </c>
    </row>
    <row r="464" spans="1:8">
      <c r="A464" s="162" t="s">
        <v>372</v>
      </c>
      <c r="B464" s="219" t="s">
        <v>777</v>
      </c>
      <c r="C464" s="220" t="s">
        <v>267</v>
      </c>
      <c r="D464" s="219" t="s">
        <v>286</v>
      </c>
      <c r="E464" s="219" t="s">
        <v>373</v>
      </c>
      <c r="F464" s="220" t="s">
        <v>226</v>
      </c>
      <c r="G464" s="167">
        <f>G465+G484</f>
        <v>5833.779</v>
      </c>
      <c r="H464" s="167">
        <f>H465+H484</f>
        <v>5833.779</v>
      </c>
    </row>
    <row r="465" spans="1:8">
      <c r="A465" s="162" t="s">
        <v>374</v>
      </c>
      <c r="B465" s="219" t="s">
        <v>777</v>
      </c>
      <c r="C465" s="220" t="s">
        <v>267</v>
      </c>
      <c r="D465" s="219" t="s">
        <v>286</v>
      </c>
      <c r="E465" s="219" t="s">
        <v>375</v>
      </c>
      <c r="F465" s="220" t="s">
        <v>226</v>
      </c>
      <c r="G465" s="167">
        <f>G466+G470+G473+G477</f>
        <v>5833.779</v>
      </c>
      <c r="H465" s="167">
        <f>H466+H470+H473+H477</f>
        <v>5833.779</v>
      </c>
    </row>
    <row r="466" ht="33.75" spans="1:8">
      <c r="A466" s="162" t="s">
        <v>233</v>
      </c>
      <c r="B466" s="219" t="s">
        <v>777</v>
      </c>
      <c r="C466" s="220" t="s">
        <v>267</v>
      </c>
      <c r="D466" s="219" t="s">
        <v>286</v>
      </c>
      <c r="E466" s="219" t="s">
        <v>376</v>
      </c>
      <c r="F466" s="220" t="s">
        <v>234</v>
      </c>
      <c r="G466" s="167">
        <f t="shared" ref="G466:H466" si="152">G467</f>
        <v>5299</v>
      </c>
      <c r="H466" s="167">
        <f t="shared" si="152"/>
        <v>5299</v>
      </c>
    </row>
    <row r="467" spans="1:8">
      <c r="A467" s="162" t="s">
        <v>235</v>
      </c>
      <c r="B467" s="219" t="s">
        <v>777</v>
      </c>
      <c r="C467" s="220" t="s">
        <v>267</v>
      </c>
      <c r="D467" s="219" t="s">
        <v>286</v>
      </c>
      <c r="E467" s="219" t="s">
        <v>376</v>
      </c>
      <c r="F467" s="220" t="s">
        <v>236</v>
      </c>
      <c r="G467" s="167">
        <f t="shared" ref="G467" si="153">G468+G469</f>
        <v>5299</v>
      </c>
      <c r="H467" s="167">
        <f t="shared" ref="H467" si="154">H468+H469</f>
        <v>5299</v>
      </c>
    </row>
    <row r="468" spans="1:8">
      <c r="A468" s="170" t="s">
        <v>237</v>
      </c>
      <c r="B468" s="219" t="s">
        <v>777</v>
      </c>
      <c r="C468" s="220" t="s">
        <v>267</v>
      </c>
      <c r="D468" s="219" t="s">
        <v>286</v>
      </c>
      <c r="E468" s="219" t="s">
        <v>376</v>
      </c>
      <c r="F468" s="220">
        <v>121</v>
      </c>
      <c r="G468" s="167">
        <v>4070</v>
      </c>
      <c r="H468" s="167">
        <v>4070</v>
      </c>
    </row>
    <row r="469" ht="22.5" spans="1:8">
      <c r="A469" s="170" t="s">
        <v>239</v>
      </c>
      <c r="B469" s="219" t="s">
        <v>777</v>
      </c>
      <c r="C469" s="220" t="s">
        <v>267</v>
      </c>
      <c r="D469" s="219" t="s">
        <v>286</v>
      </c>
      <c r="E469" s="219" t="s">
        <v>376</v>
      </c>
      <c r="F469" s="220">
        <v>129</v>
      </c>
      <c r="G469" s="167">
        <v>1229</v>
      </c>
      <c r="H469" s="167">
        <v>1229</v>
      </c>
    </row>
    <row r="470" ht="33.75" spans="1:8">
      <c r="A470" s="162" t="s">
        <v>233</v>
      </c>
      <c r="B470" s="219" t="s">
        <v>777</v>
      </c>
      <c r="C470" s="220" t="s">
        <v>267</v>
      </c>
      <c r="D470" s="219" t="s">
        <v>286</v>
      </c>
      <c r="E470" s="219" t="s">
        <v>377</v>
      </c>
      <c r="F470" s="220">
        <v>100</v>
      </c>
      <c r="G470" s="167">
        <f t="shared" ref="G470:H471" si="155">G471</f>
        <v>13</v>
      </c>
      <c r="H470" s="167">
        <f t="shared" si="155"/>
        <v>13</v>
      </c>
    </row>
    <row r="471" spans="1:8">
      <c r="A471" s="162" t="s">
        <v>235</v>
      </c>
      <c r="B471" s="219" t="s">
        <v>777</v>
      </c>
      <c r="C471" s="220" t="s">
        <v>267</v>
      </c>
      <c r="D471" s="219" t="s">
        <v>286</v>
      </c>
      <c r="E471" s="219" t="s">
        <v>377</v>
      </c>
      <c r="F471" s="220">
        <v>120</v>
      </c>
      <c r="G471" s="167">
        <f t="shared" si="155"/>
        <v>13</v>
      </c>
      <c r="H471" s="167">
        <f t="shared" si="155"/>
        <v>13</v>
      </c>
    </row>
    <row r="472" ht="22.5" spans="1:8">
      <c r="A472" s="170" t="s">
        <v>253</v>
      </c>
      <c r="B472" s="219" t="s">
        <v>777</v>
      </c>
      <c r="C472" s="220" t="s">
        <v>267</v>
      </c>
      <c r="D472" s="219" t="s">
        <v>286</v>
      </c>
      <c r="E472" s="219" t="s">
        <v>377</v>
      </c>
      <c r="F472" s="220">
        <v>122</v>
      </c>
      <c r="G472" s="167">
        <v>13</v>
      </c>
      <c r="H472" s="167">
        <v>13</v>
      </c>
    </row>
    <row r="473" spans="1:8">
      <c r="A473" s="162" t="s">
        <v>255</v>
      </c>
      <c r="B473" s="219" t="s">
        <v>777</v>
      </c>
      <c r="C473" s="220" t="s">
        <v>267</v>
      </c>
      <c r="D473" s="219" t="s">
        <v>286</v>
      </c>
      <c r="E473" s="219" t="s">
        <v>377</v>
      </c>
      <c r="F473" s="220" t="s">
        <v>279</v>
      </c>
      <c r="G473" s="167">
        <f t="shared" ref="G473:H473" si="156">G474</f>
        <v>509</v>
      </c>
      <c r="H473" s="167">
        <f t="shared" si="156"/>
        <v>509</v>
      </c>
    </row>
    <row r="474" spans="1:8">
      <c r="A474" s="162" t="s">
        <v>256</v>
      </c>
      <c r="B474" s="219" t="s">
        <v>777</v>
      </c>
      <c r="C474" s="220" t="s">
        <v>267</v>
      </c>
      <c r="D474" s="219" t="s">
        <v>286</v>
      </c>
      <c r="E474" s="219" t="s">
        <v>377</v>
      </c>
      <c r="F474" s="220" t="s">
        <v>280</v>
      </c>
      <c r="G474" s="167">
        <f t="shared" ref="G474" si="157">G476+G475</f>
        <v>509</v>
      </c>
      <c r="H474" s="167">
        <f t="shared" ref="H474" si="158">H476+H475</f>
        <v>509</v>
      </c>
    </row>
    <row r="475" spans="1:8">
      <c r="A475" s="228" t="s">
        <v>257</v>
      </c>
      <c r="B475" s="219" t="s">
        <v>777</v>
      </c>
      <c r="C475" s="220" t="s">
        <v>267</v>
      </c>
      <c r="D475" s="219" t="s">
        <v>286</v>
      </c>
      <c r="E475" s="219" t="s">
        <v>377</v>
      </c>
      <c r="F475" s="220">
        <v>242</v>
      </c>
      <c r="G475" s="167">
        <v>79</v>
      </c>
      <c r="H475" s="167">
        <v>79</v>
      </c>
    </row>
    <row r="476" spans="1:8">
      <c r="A476" s="228" t="s">
        <v>258</v>
      </c>
      <c r="B476" s="219" t="s">
        <v>777</v>
      </c>
      <c r="C476" s="220" t="s">
        <v>267</v>
      </c>
      <c r="D476" s="219" t="s">
        <v>286</v>
      </c>
      <c r="E476" s="219" t="s">
        <v>377</v>
      </c>
      <c r="F476" s="220" t="s">
        <v>259</v>
      </c>
      <c r="G476" s="167">
        <v>430</v>
      </c>
      <c r="H476" s="167">
        <v>430</v>
      </c>
    </row>
    <row r="477" spans="1:8">
      <c r="A477" s="228" t="s">
        <v>260</v>
      </c>
      <c r="B477" s="219" t="s">
        <v>777</v>
      </c>
      <c r="C477" s="220" t="s">
        <v>267</v>
      </c>
      <c r="D477" s="219" t="s">
        <v>286</v>
      </c>
      <c r="E477" s="219" t="s">
        <v>377</v>
      </c>
      <c r="F477" s="220" t="s">
        <v>261</v>
      </c>
      <c r="G477" s="167">
        <f>G478+G480</f>
        <v>12.779</v>
      </c>
      <c r="H477" s="167">
        <f>H478+H480</f>
        <v>12.779</v>
      </c>
    </row>
    <row r="478" spans="1:8">
      <c r="A478" s="228" t="s">
        <v>378</v>
      </c>
      <c r="B478" s="219" t="s">
        <v>777</v>
      </c>
      <c r="C478" s="220" t="s">
        <v>267</v>
      </c>
      <c r="D478" s="219" t="s">
        <v>286</v>
      </c>
      <c r="E478" s="219" t="s">
        <v>377</v>
      </c>
      <c r="F478" s="220">
        <v>830</v>
      </c>
      <c r="G478" s="167">
        <f>G479</f>
        <v>0</v>
      </c>
      <c r="H478" s="167">
        <f>H479</f>
        <v>0</v>
      </c>
    </row>
    <row r="479" ht="22.5" spans="1:8">
      <c r="A479" s="228" t="s">
        <v>379</v>
      </c>
      <c r="B479" s="219" t="s">
        <v>777</v>
      </c>
      <c r="C479" s="220" t="s">
        <v>267</v>
      </c>
      <c r="D479" s="219" t="s">
        <v>286</v>
      </c>
      <c r="E479" s="219" t="s">
        <v>377</v>
      </c>
      <c r="F479" s="220">
        <v>831</v>
      </c>
      <c r="G479" s="167"/>
      <c r="H479" s="167"/>
    </row>
    <row r="480" spans="1:8">
      <c r="A480" s="228" t="s">
        <v>262</v>
      </c>
      <c r="B480" s="219" t="s">
        <v>777</v>
      </c>
      <c r="C480" s="220" t="s">
        <v>267</v>
      </c>
      <c r="D480" s="219" t="s">
        <v>286</v>
      </c>
      <c r="E480" s="219" t="s">
        <v>377</v>
      </c>
      <c r="F480" s="220" t="s">
        <v>263</v>
      </c>
      <c r="G480" s="167">
        <f>G482+G481+G483</f>
        <v>12.779</v>
      </c>
      <c r="H480" s="167">
        <f>H482+H481+H483</f>
        <v>12.779</v>
      </c>
    </row>
    <row r="481" spans="1:8">
      <c r="A481" s="230" t="s">
        <v>282</v>
      </c>
      <c r="B481" s="219" t="s">
        <v>777</v>
      </c>
      <c r="C481" s="220" t="s">
        <v>267</v>
      </c>
      <c r="D481" s="219" t="s">
        <v>286</v>
      </c>
      <c r="E481" s="219" t="s">
        <v>377</v>
      </c>
      <c r="F481" s="220">
        <v>851</v>
      </c>
      <c r="G481" s="167">
        <v>0</v>
      </c>
      <c r="H481" s="167">
        <v>0</v>
      </c>
    </row>
    <row r="482" spans="1:8">
      <c r="A482" s="228" t="s">
        <v>264</v>
      </c>
      <c r="B482" s="219" t="s">
        <v>777</v>
      </c>
      <c r="C482" s="220" t="s">
        <v>267</v>
      </c>
      <c r="D482" s="219" t="s">
        <v>286</v>
      </c>
      <c r="E482" s="219" t="s">
        <v>377</v>
      </c>
      <c r="F482" s="220" t="s">
        <v>300</v>
      </c>
      <c r="G482" s="167">
        <v>4.779</v>
      </c>
      <c r="H482" s="167">
        <v>4.779</v>
      </c>
    </row>
    <row r="483" spans="1:8">
      <c r="A483" s="228" t="s">
        <v>265</v>
      </c>
      <c r="B483" s="219" t="s">
        <v>777</v>
      </c>
      <c r="C483" s="220" t="s">
        <v>267</v>
      </c>
      <c r="D483" s="219" t="s">
        <v>286</v>
      </c>
      <c r="E483" s="219" t="s">
        <v>377</v>
      </c>
      <c r="F483" s="220">
        <v>853</v>
      </c>
      <c r="G483" s="167">
        <v>8</v>
      </c>
      <c r="H483" s="167">
        <v>8</v>
      </c>
    </row>
    <row r="484" ht="22.5" spans="1:8">
      <c r="A484" s="170" t="s">
        <v>245</v>
      </c>
      <c r="B484" s="219" t="s">
        <v>777</v>
      </c>
      <c r="C484" s="220" t="s">
        <v>267</v>
      </c>
      <c r="D484" s="219" t="s">
        <v>286</v>
      </c>
      <c r="E484" s="219" t="s">
        <v>380</v>
      </c>
      <c r="F484" s="220"/>
      <c r="G484" s="167">
        <f>G485</f>
        <v>0</v>
      </c>
      <c r="H484" s="167">
        <f>H485</f>
        <v>0</v>
      </c>
    </row>
    <row r="485" ht="33.75" spans="1:8">
      <c r="A485" s="162" t="s">
        <v>233</v>
      </c>
      <c r="B485" s="219" t="s">
        <v>777</v>
      </c>
      <c r="C485" s="220" t="s">
        <v>267</v>
      </c>
      <c r="D485" s="219" t="s">
        <v>286</v>
      </c>
      <c r="E485" s="219" t="s">
        <v>380</v>
      </c>
      <c r="F485" s="220">
        <v>100</v>
      </c>
      <c r="G485" s="167">
        <f>G486</f>
        <v>0</v>
      </c>
      <c r="H485" s="167">
        <f>H486</f>
        <v>0</v>
      </c>
    </row>
    <row r="486" spans="1:8">
      <c r="A486" s="162" t="s">
        <v>235</v>
      </c>
      <c r="B486" s="219" t="s">
        <v>777</v>
      </c>
      <c r="C486" s="220" t="s">
        <v>267</v>
      </c>
      <c r="D486" s="219" t="s">
        <v>286</v>
      </c>
      <c r="E486" s="219" t="s">
        <v>380</v>
      </c>
      <c r="F486" s="220">
        <v>120</v>
      </c>
      <c r="G486" s="167">
        <f>G487+G488</f>
        <v>0</v>
      </c>
      <c r="H486" s="167">
        <f>H487+H488</f>
        <v>0</v>
      </c>
    </row>
    <row r="487" spans="1:8">
      <c r="A487" s="170" t="s">
        <v>237</v>
      </c>
      <c r="B487" s="219" t="s">
        <v>777</v>
      </c>
      <c r="C487" s="220" t="s">
        <v>267</v>
      </c>
      <c r="D487" s="219" t="s">
        <v>286</v>
      </c>
      <c r="E487" s="219" t="s">
        <v>380</v>
      </c>
      <c r="F487" s="220">
        <v>121</v>
      </c>
      <c r="G487" s="167"/>
      <c r="H487" s="167"/>
    </row>
    <row r="488" s="188" customFormat="1" ht="22.5" spans="1:8">
      <c r="A488" s="170" t="s">
        <v>239</v>
      </c>
      <c r="B488" s="219" t="s">
        <v>777</v>
      </c>
      <c r="C488" s="220" t="s">
        <v>267</v>
      </c>
      <c r="D488" s="219" t="s">
        <v>286</v>
      </c>
      <c r="E488" s="219" t="s">
        <v>380</v>
      </c>
      <c r="F488" s="220">
        <v>129</v>
      </c>
      <c r="G488" s="167"/>
      <c r="H488" s="167"/>
    </row>
    <row r="489" spans="1:8">
      <c r="A489" s="155" t="s">
        <v>394</v>
      </c>
      <c r="B489" s="217" t="s">
        <v>777</v>
      </c>
      <c r="C489" s="217" t="s">
        <v>267</v>
      </c>
      <c r="D489" s="217" t="s">
        <v>395</v>
      </c>
      <c r="E489" s="217"/>
      <c r="F489" s="218"/>
      <c r="G489" s="166">
        <f t="shared" ref="G489:H489" si="159">G490</f>
        <v>2840</v>
      </c>
      <c r="H489" s="166">
        <f t="shared" si="159"/>
        <v>2840</v>
      </c>
    </row>
    <row r="490" ht="21" spans="1:8">
      <c r="A490" s="207" t="s">
        <v>396</v>
      </c>
      <c r="B490" s="214" t="s">
        <v>777</v>
      </c>
      <c r="C490" s="214" t="s">
        <v>267</v>
      </c>
      <c r="D490" s="214" t="s">
        <v>395</v>
      </c>
      <c r="E490" s="214" t="s">
        <v>397</v>
      </c>
      <c r="F490" s="231" t="s">
        <v>226</v>
      </c>
      <c r="G490" s="172">
        <f>G491+G514</f>
        <v>2840</v>
      </c>
      <c r="H490" s="172">
        <f>H491+H514</f>
        <v>2840</v>
      </c>
    </row>
    <row r="491" spans="1:8">
      <c r="A491" s="162" t="s">
        <v>398</v>
      </c>
      <c r="B491" s="219" t="s">
        <v>777</v>
      </c>
      <c r="C491" s="219" t="s">
        <v>267</v>
      </c>
      <c r="D491" s="219" t="s">
        <v>395</v>
      </c>
      <c r="E491" s="219" t="s">
        <v>399</v>
      </c>
      <c r="F491" s="220"/>
      <c r="G491" s="167">
        <f>G492+G496+G500+G504+G510</f>
        <v>2140</v>
      </c>
      <c r="H491" s="167">
        <f>H492+H496+H500+H504+H510</f>
        <v>2140</v>
      </c>
    </row>
    <row r="492" spans="1:8">
      <c r="A492" s="162" t="s">
        <v>400</v>
      </c>
      <c r="B492" s="219" t="s">
        <v>777</v>
      </c>
      <c r="C492" s="219" t="s">
        <v>267</v>
      </c>
      <c r="D492" s="219" t="s">
        <v>395</v>
      </c>
      <c r="E492" s="219" t="s">
        <v>401</v>
      </c>
      <c r="F492" s="220"/>
      <c r="G492" s="167">
        <f t="shared" ref="G492:H494" si="160">G493</f>
        <v>130</v>
      </c>
      <c r="H492" s="167">
        <f t="shared" si="160"/>
        <v>130</v>
      </c>
    </row>
    <row r="493" spans="1:8">
      <c r="A493" s="162" t="s">
        <v>255</v>
      </c>
      <c r="B493" s="219" t="s">
        <v>777</v>
      </c>
      <c r="C493" s="219" t="s">
        <v>267</v>
      </c>
      <c r="D493" s="219" t="s">
        <v>395</v>
      </c>
      <c r="E493" s="219" t="s">
        <v>401</v>
      </c>
      <c r="F493" s="220" t="s">
        <v>279</v>
      </c>
      <c r="G493" s="167">
        <f t="shared" si="160"/>
        <v>130</v>
      </c>
      <c r="H493" s="167">
        <f t="shared" si="160"/>
        <v>130</v>
      </c>
    </row>
    <row r="494" spans="1:8">
      <c r="A494" s="162" t="s">
        <v>256</v>
      </c>
      <c r="B494" s="219" t="s">
        <v>777</v>
      </c>
      <c r="C494" s="219" t="s">
        <v>267</v>
      </c>
      <c r="D494" s="219" t="s">
        <v>395</v>
      </c>
      <c r="E494" s="219" t="s">
        <v>401</v>
      </c>
      <c r="F494" s="220" t="s">
        <v>280</v>
      </c>
      <c r="G494" s="167">
        <f t="shared" si="160"/>
        <v>130</v>
      </c>
      <c r="H494" s="167">
        <f t="shared" si="160"/>
        <v>130</v>
      </c>
    </row>
    <row r="495" spans="1:8">
      <c r="A495" s="228" t="s">
        <v>258</v>
      </c>
      <c r="B495" s="219" t="s">
        <v>777</v>
      </c>
      <c r="C495" s="219" t="s">
        <v>267</v>
      </c>
      <c r="D495" s="219" t="s">
        <v>395</v>
      </c>
      <c r="E495" s="219" t="s">
        <v>401</v>
      </c>
      <c r="F495" s="220" t="s">
        <v>259</v>
      </c>
      <c r="G495" s="167">
        <v>130</v>
      </c>
      <c r="H495" s="167">
        <v>130</v>
      </c>
    </row>
    <row r="496" spans="1:8">
      <c r="A496" s="170" t="s">
        <v>779</v>
      </c>
      <c r="B496" s="219" t="s">
        <v>777</v>
      </c>
      <c r="C496" s="219" t="s">
        <v>267</v>
      </c>
      <c r="D496" s="219" t="s">
        <v>395</v>
      </c>
      <c r="E496" s="219" t="s">
        <v>403</v>
      </c>
      <c r="F496" s="220"/>
      <c r="G496" s="167">
        <f t="shared" ref="G496:H498" si="161">G497</f>
        <v>140</v>
      </c>
      <c r="H496" s="167">
        <f t="shared" si="161"/>
        <v>140</v>
      </c>
    </row>
    <row r="497" spans="1:8">
      <c r="A497" s="162" t="s">
        <v>255</v>
      </c>
      <c r="B497" s="219" t="s">
        <v>777</v>
      </c>
      <c r="C497" s="219" t="s">
        <v>267</v>
      </c>
      <c r="D497" s="219" t="s">
        <v>395</v>
      </c>
      <c r="E497" s="219" t="s">
        <v>403</v>
      </c>
      <c r="F497" s="220" t="s">
        <v>279</v>
      </c>
      <c r="G497" s="167">
        <f t="shared" si="161"/>
        <v>140</v>
      </c>
      <c r="H497" s="167">
        <f t="shared" si="161"/>
        <v>140</v>
      </c>
    </row>
    <row r="498" spans="1:8">
      <c r="A498" s="162" t="s">
        <v>256</v>
      </c>
      <c r="B498" s="219" t="s">
        <v>777</v>
      </c>
      <c r="C498" s="219" t="s">
        <v>267</v>
      </c>
      <c r="D498" s="219" t="s">
        <v>395</v>
      </c>
      <c r="E498" s="219" t="s">
        <v>403</v>
      </c>
      <c r="F498" s="220" t="s">
        <v>280</v>
      </c>
      <c r="G498" s="167">
        <f t="shared" si="161"/>
        <v>140</v>
      </c>
      <c r="H498" s="167">
        <f t="shared" si="161"/>
        <v>140</v>
      </c>
    </row>
    <row r="499" spans="1:8">
      <c r="A499" s="228" t="s">
        <v>258</v>
      </c>
      <c r="B499" s="219" t="s">
        <v>777</v>
      </c>
      <c r="C499" s="219" t="s">
        <v>267</v>
      </c>
      <c r="D499" s="219" t="s">
        <v>395</v>
      </c>
      <c r="E499" s="219" t="s">
        <v>403</v>
      </c>
      <c r="F499" s="220" t="s">
        <v>259</v>
      </c>
      <c r="G499" s="167">
        <v>140</v>
      </c>
      <c r="H499" s="167">
        <v>140</v>
      </c>
    </row>
    <row r="500" spans="1:8">
      <c r="A500" s="170" t="s">
        <v>404</v>
      </c>
      <c r="B500" s="219" t="s">
        <v>777</v>
      </c>
      <c r="C500" s="219" t="s">
        <v>267</v>
      </c>
      <c r="D500" s="219" t="s">
        <v>395</v>
      </c>
      <c r="E500" s="219" t="s">
        <v>405</v>
      </c>
      <c r="F500" s="220"/>
      <c r="G500" s="167">
        <f t="shared" ref="G500:H502" si="162">G501</f>
        <v>1000</v>
      </c>
      <c r="H500" s="167">
        <f t="shared" si="162"/>
        <v>1000</v>
      </c>
    </row>
    <row r="501" spans="1:8">
      <c r="A501" s="162" t="s">
        <v>260</v>
      </c>
      <c r="B501" s="219" t="s">
        <v>777</v>
      </c>
      <c r="C501" s="219" t="s">
        <v>267</v>
      </c>
      <c r="D501" s="219" t="s">
        <v>395</v>
      </c>
      <c r="E501" s="219" t="s">
        <v>405</v>
      </c>
      <c r="F501" s="220">
        <v>800</v>
      </c>
      <c r="G501" s="167">
        <f t="shared" si="162"/>
        <v>1000</v>
      </c>
      <c r="H501" s="167">
        <f t="shared" si="162"/>
        <v>1000</v>
      </c>
    </row>
    <row r="502" ht="22.5" spans="1:8">
      <c r="A502" s="228" t="s">
        <v>406</v>
      </c>
      <c r="B502" s="219" t="s">
        <v>777</v>
      </c>
      <c r="C502" s="219" t="s">
        <v>267</v>
      </c>
      <c r="D502" s="219" t="s">
        <v>395</v>
      </c>
      <c r="E502" s="219" t="s">
        <v>405</v>
      </c>
      <c r="F502" s="220">
        <v>810</v>
      </c>
      <c r="G502" s="167">
        <f t="shared" si="162"/>
        <v>1000</v>
      </c>
      <c r="H502" s="167">
        <f t="shared" si="162"/>
        <v>1000</v>
      </c>
    </row>
    <row r="503" ht="78.75" spans="1:8">
      <c r="A503" s="255" t="s">
        <v>407</v>
      </c>
      <c r="B503" s="219" t="s">
        <v>777</v>
      </c>
      <c r="C503" s="219" t="s">
        <v>267</v>
      </c>
      <c r="D503" s="219" t="s">
        <v>395</v>
      </c>
      <c r="E503" s="219" t="s">
        <v>405</v>
      </c>
      <c r="F503" s="220">
        <v>813</v>
      </c>
      <c r="G503" s="167">
        <v>1000</v>
      </c>
      <c r="H503" s="167">
        <v>1000</v>
      </c>
    </row>
    <row r="504" spans="1:8">
      <c r="A504" s="170" t="s">
        <v>408</v>
      </c>
      <c r="B504" s="219" t="s">
        <v>777</v>
      </c>
      <c r="C504" s="219" t="s">
        <v>267</v>
      </c>
      <c r="D504" s="219" t="s">
        <v>395</v>
      </c>
      <c r="E504" s="219" t="s">
        <v>409</v>
      </c>
      <c r="F504" s="220"/>
      <c r="G504" s="167">
        <f>G505+G508</f>
        <v>800</v>
      </c>
      <c r="H504" s="167">
        <f>H505+H508</f>
        <v>800</v>
      </c>
    </row>
    <row r="505" spans="1:8">
      <c r="A505" s="162" t="s">
        <v>255</v>
      </c>
      <c r="B505" s="219" t="s">
        <v>777</v>
      </c>
      <c r="C505" s="219" t="s">
        <v>267</v>
      </c>
      <c r="D505" s="219" t="s">
        <v>395</v>
      </c>
      <c r="E505" s="219" t="s">
        <v>409</v>
      </c>
      <c r="F505" s="220" t="s">
        <v>279</v>
      </c>
      <c r="G505" s="167">
        <f>G506</f>
        <v>800</v>
      </c>
      <c r="H505" s="167">
        <f>H506</f>
        <v>800</v>
      </c>
    </row>
    <row r="506" spans="1:8">
      <c r="A506" s="162" t="s">
        <v>256</v>
      </c>
      <c r="B506" s="219" t="s">
        <v>777</v>
      </c>
      <c r="C506" s="219" t="s">
        <v>267</v>
      </c>
      <c r="D506" s="219" t="s">
        <v>395</v>
      </c>
      <c r="E506" s="219" t="s">
        <v>409</v>
      </c>
      <c r="F506" s="220" t="s">
        <v>280</v>
      </c>
      <c r="G506" s="167">
        <f t="shared" ref="G506:H506" si="163">G507</f>
        <v>800</v>
      </c>
      <c r="H506" s="167">
        <f t="shared" si="163"/>
        <v>800</v>
      </c>
    </row>
    <row r="507" spans="1:8">
      <c r="A507" s="228" t="s">
        <v>258</v>
      </c>
      <c r="B507" s="219" t="s">
        <v>777</v>
      </c>
      <c r="C507" s="219" t="s">
        <v>267</v>
      </c>
      <c r="D507" s="219" t="s">
        <v>395</v>
      </c>
      <c r="E507" s="219" t="s">
        <v>409</v>
      </c>
      <c r="F507" s="220" t="s">
        <v>259</v>
      </c>
      <c r="G507" s="167">
        <v>800</v>
      </c>
      <c r="H507" s="167">
        <v>800</v>
      </c>
    </row>
    <row r="508" spans="1:8">
      <c r="A508" s="228" t="s">
        <v>242</v>
      </c>
      <c r="B508" s="219" t="s">
        <v>777</v>
      </c>
      <c r="C508" s="219" t="s">
        <v>267</v>
      </c>
      <c r="D508" s="219" t="s">
        <v>395</v>
      </c>
      <c r="E508" s="219" t="s">
        <v>409</v>
      </c>
      <c r="F508" s="220">
        <v>300</v>
      </c>
      <c r="G508" s="167">
        <f>G509</f>
        <v>0</v>
      </c>
      <c r="H508" s="167">
        <f>H509</f>
        <v>0</v>
      </c>
    </row>
    <row r="509" spans="1:8">
      <c r="A509" s="228" t="s">
        <v>367</v>
      </c>
      <c r="B509" s="219" t="s">
        <v>777</v>
      </c>
      <c r="C509" s="219" t="s">
        <v>267</v>
      </c>
      <c r="D509" s="219" t="s">
        <v>395</v>
      </c>
      <c r="E509" s="219" t="s">
        <v>409</v>
      </c>
      <c r="F509" s="220">
        <v>350</v>
      </c>
      <c r="G509" s="167"/>
      <c r="H509" s="167"/>
    </row>
    <row r="510" ht="22.5" spans="1:8">
      <c r="A510" s="170" t="s">
        <v>410</v>
      </c>
      <c r="B510" s="219" t="s">
        <v>777</v>
      </c>
      <c r="C510" s="219" t="s">
        <v>267</v>
      </c>
      <c r="D510" s="219" t="s">
        <v>395</v>
      </c>
      <c r="E510" s="219" t="s">
        <v>411</v>
      </c>
      <c r="F510" s="220"/>
      <c r="G510" s="167">
        <f t="shared" ref="G510:H512" si="164">G511</f>
        <v>70</v>
      </c>
      <c r="H510" s="167">
        <f t="shared" si="164"/>
        <v>70</v>
      </c>
    </row>
    <row r="511" spans="1:8">
      <c r="A511" s="162" t="s">
        <v>255</v>
      </c>
      <c r="B511" s="219" t="s">
        <v>777</v>
      </c>
      <c r="C511" s="219" t="s">
        <v>267</v>
      </c>
      <c r="D511" s="219" t="s">
        <v>395</v>
      </c>
      <c r="E511" s="219" t="s">
        <v>411</v>
      </c>
      <c r="F511" s="220" t="s">
        <v>279</v>
      </c>
      <c r="G511" s="167">
        <f t="shared" si="164"/>
        <v>70</v>
      </c>
      <c r="H511" s="167">
        <f t="shared" si="164"/>
        <v>70</v>
      </c>
    </row>
    <row r="512" spans="1:8">
      <c r="A512" s="162" t="s">
        <v>256</v>
      </c>
      <c r="B512" s="219" t="s">
        <v>777</v>
      </c>
      <c r="C512" s="219" t="s">
        <v>267</v>
      </c>
      <c r="D512" s="219" t="s">
        <v>395</v>
      </c>
      <c r="E512" s="219" t="s">
        <v>411</v>
      </c>
      <c r="F512" s="220" t="s">
        <v>280</v>
      </c>
      <c r="G512" s="167">
        <f t="shared" si="164"/>
        <v>70</v>
      </c>
      <c r="H512" s="167">
        <f t="shared" si="164"/>
        <v>70</v>
      </c>
    </row>
    <row r="513" s="189" customFormat="1" spans="1:8">
      <c r="A513" s="228" t="s">
        <v>258</v>
      </c>
      <c r="B513" s="219" t="s">
        <v>777</v>
      </c>
      <c r="C513" s="219" t="s">
        <v>267</v>
      </c>
      <c r="D513" s="219" t="s">
        <v>395</v>
      </c>
      <c r="E513" s="219" t="s">
        <v>411</v>
      </c>
      <c r="F513" s="220" t="s">
        <v>259</v>
      </c>
      <c r="G513" s="167">
        <v>70</v>
      </c>
      <c r="H513" s="167">
        <v>70</v>
      </c>
    </row>
    <row r="514" s="189" customFormat="1" ht="22.5" spans="1:8">
      <c r="A514" s="170" t="s">
        <v>412</v>
      </c>
      <c r="B514" s="219" t="s">
        <v>777</v>
      </c>
      <c r="C514" s="219" t="s">
        <v>267</v>
      </c>
      <c r="D514" s="219" t="s">
        <v>395</v>
      </c>
      <c r="E514" s="219" t="s">
        <v>399</v>
      </c>
      <c r="F514" s="220"/>
      <c r="G514" s="167">
        <f t="shared" ref="G514" si="165">G515+G519</f>
        <v>700</v>
      </c>
      <c r="H514" s="167">
        <f t="shared" ref="H514" si="166">H515+H519</f>
        <v>700</v>
      </c>
    </row>
    <row r="515" s="190" customFormat="1" ht="12" spans="1:8">
      <c r="A515" s="170" t="s">
        <v>413</v>
      </c>
      <c r="B515" s="219" t="s">
        <v>777</v>
      </c>
      <c r="C515" s="219" t="s">
        <v>267</v>
      </c>
      <c r="D515" s="219" t="s">
        <v>395</v>
      </c>
      <c r="E515" s="219" t="s">
        <v>414</v>
      </c>
      <c r="F515" s="220"/>
      <c r="G515" s="167">
        <f t="shared" ref="G515:H521" si="167">G516</f>
        <v>500</v>
      </c>
      <c r="H515" s="167">
        <f t="shared" si="167"/>
        <v>500</v>
      </c>
    </row>
    <row r="516" s="190" customFormat="1" ht="12" spans="1:8">
      <c r="A516" s="162" t="s">
        <v>255</v>
      </c>
      <c r="B516" s="219" t="s">
        <v>777</v>
      </c>
      <c r="C516" s="219" t="s">
        <v>267</v>
      </c>
      <c r="D516" s="219" t="s">
        <v>395</v>
      </c>
      <c r="E516" s="219" t="s">
        <v>414</v>
      </c>
      <c r="F516" s="220" t="s">
        <v>279</v>
      </c>
      <c r="G516" s="167">
        <f t="shared" si="167"/>
        <v>500</v>
      </c>
      <c r="H516" s="167">
        <f t="shared" si="167"/>
        <v>500</v>
      </c>
    </row>
    <row r="517" s="190" customFormat="1" ht="12" spans="1:8">
      <c r="A517" s="162" t="s">
        <v>256</v>
      </c>
      <c r="B517" s="219" t="s">
        <v>777</v>
      </c>
      <c r="C517" s="219" t="s">
        <v>267</v>
      </c>
      <c r="D517" s="219" t="s">
        <v>395</v>
      </c>
      <c r="E517" s="219" t="s">
        <v>414</v>
      </c>
      <c r="F517" s="220" t="s">
        <v>280</v>
      </c>
      <c r="G517" s="167">
        <f t="shared" si="167"/>
        <v>500</v>
      </c>
      <c r="H517" s="167">
        <f t="shared" si="167"/>
        <v>500</v>
      </c>
    </row>
    <row r="518" s="190" customFormat="1" ht="12" spans="1:8">
      <c r="A518" s="228" t="s">
        <v>258</v>
      </c>
      <c r="B518" s="219" t="s">
        <v>777</v>
      </c>
      <c r="C518" s="219" t="s">
        <v>267</v>
      </c>
      <c r="D518" s="219" t="s">
        <v>395</v>
      </c>
      <c r="E518" s="219" t="s">
        <v>414</v>
      </c>
      <c r="F518" s="220" t="s">
        <v>259</v>
      </c>
      <c r="G518" s="167">
        <v>500</v>
      </c>
      <c r="H518" s="167">
        <v>500</v>
      </c>
    </row>
    <row r="519" s="190" customFormat="1" ht="12" spans="1:8">
      <c r="A519" s="170" t="s">
        <v>415</v>
      </c>
      <c r="B519" s="219" t="s">
        <v>777</v>
      </c>
      <c r="C519" s="219" t="s">
        <v>267</v>
      </c>
      <c r="D519" s="219" t="s">
        <v>395</v>
      </c>
      <c r="E519" s="219" t="s">
        <v>416</v>
      </c>
      <c r="F519" s="220"/>
      <c r="G519" s="167">
        <f t="shared" ref="G519:H519" si="168">G520</f>
        <v>200</v>
      </c>
      <c r="H519" s="167">
        <f t="shared" si="168"/>
        <v>200</v>
      </c>
    </row>
    <row r="520" s="190" customFormat="1" ht="12" spans="1:8">
      <c r="A520" s="162" t="s">
        <v>255</v>
      </c>
      <c r="B520" s="219" t="s">
        <v>777</v>
      </c>
      <c r="C520" s="219" t="s">
        <v>267</v>
      </c>
      <c r="D520" s="219" t="s">
        <v>395</v>
      </c>
      <c r="E520" s="219" t="s">
        <v>416</v>
      </c>
      <c r="F520" s="220" t="s">
        <v>279</v>
      </c>
      <c r="G520" s="167">
        <f t="shared" si="167"/>
        <v>200</v>
      </c>
      <c r="H520" s="167">
        <f t="shared" si="167"/>
        <v>200</v>
      </c>
    </row>
    <row r="521" s="190" customFormat="1" ht="12" spans="1:8">
      <c r="A521" s="162" t="s">
        <v>256</v>
      </c>
      <c r="B521" s="219" t="s">
        <v>777</v>
      </c>
      <c r="C521" s="219" t="s">
        <v>267</v>
      </c>
      <c r="D521" s="219" t="s">
        <v>395</v>
      </c>
      <c r="E521" s="219" t="s">
        <v>416</v>
      </c>
      <c r="F521" s="220" t="s">
        <v>280</v>
      </c>
      <c r="G521" s="167">
        <f t="shared" si="167"/>
        <v>200</v>
      </c>
      <c r="H521" s="167">
        <f t="shared" si="167"/>
        <v>200</v>
      </c>
    </row>
    <row r="522" s="190" customFormat="1" ht="12" spans="1:8">
      <c r="A522" s="228" t="s">
        <v>258</v>
      </c>
      <c r="B522" s="219" t="s">
        <v>777</v>
      </c>
      <c r="C522" s="219" t="s">
        <v>267</v>
      </c>
      <c r="D522" s="219" t="s">
        <v>395</v>
      </c>
      <c r="E522" s="219" t="s">
        <v>416</v>
      </c>
      <c r="F522" s="220" t="s">
        <v>259</v>
      </c>
      <c r="G522" s="167">
        <v>200</v>
      </c>
      <c r="H522" s="167">
        <v>200</v>
      </c>
    </row>
    <row r="523" s="190" customFormat="1" ht="21" spans="1:12">
      <c r="A523" s="253" t="s">
        <v>780</v>
      </c>
      <c r="B523" s="211" t="s">
        <v>781</v>
      </c>
      <c r="C523" s="232" t="s">
        <v>224</v>
      </c>
      <c r="D523" s="211" t="s">
        <v>224</v>
      </c>
      <c r="E523" s="211" t="s">
        <v>225</v>
      </c>
      <c r="F523" s="232" t="s">
        <v>226</v>
      </c>
      <c r="G523" s="213">
        <f>SUM(G524+G556+G550)</f>
        <v>46563.9798</v>
      </c>
      <c r="H523" s="213">
        <f>SUM(H524+H556+H550)</f>
        <v>47403.4798</v>
      </c>
      <c r="I523" s="190">
        <v>46563.9798</v>
      </c>
      <c r="J523" s="260">
        <f>G523-I523</f>
        <v>0</v>
      </c>
      <c r="K523" s="190">
        <v>47403.4798</v>
      </c>
      <c r="L523" s="260">
        <f>H523-K523</f>
        <v>0</v>
      </c>
    </row>
    <row r="524" spans="1:8">
      <c r="A524" s="207" t="s">
        <v>782</v>
      </c>
      <c r="B524" s="214" t="s">
        <v>781</v>
      </c>
      <c r="C524" s="231" t="s">
        <v>223</v>
      </c>
      <c r="D524" s="214" t="s">
        <v>224</v>
      </c>
      <c r="E524" s="214" t="s">
        <v>225</v>
      </c>
      <c r="F524" s="231" t="s">
        <v>226</v>
      </c>
      <c r="G524" s="172">
        <f>G525+G545</f>
        <v>16141.8</v>
      </c>
      <c r="H524" s="172">
        <f>H525+H545</f>
        <v>16141.8</v>
      </c>
    </row>
    <row r="525" ht="22.5" spans="1:8">
      <c r="A525" s="155" t="s">
        <v>289</v>
      </c>
      <c r="B525" s="217" t="s">
        <v>781</v>
      </c>
      <c r="C525" s="218" t="s">
        <v>223</v>
      </c>
      <c r="D525" s="217" t="s">
        <v>290</v>
      </c>
      <c r="E525" s="217" t="s">
        <v>225</v>
      </c>
      <c r="F525" s="218" t="s">
        <v>226</v>
      </c>
      <c r="G525" s="166">
        <f t="shared" ref="G525:H527" si="169">G526</f>
        <v>16141.8</v>
      </c>
      <c r="H525" s="166">
        <f t="shared" si="169"/>
        <v>16141.8</v>
      </c>
    </row>
    <row r="526" ht="21" spans="1:8">
      <c r="A526" s="207" t="s">
        <v>783</v>
      </c>
      <c r="B526" s="214" t="s">
        <v>781</v>
      </c>
      <c r="C526" s="231" t="s">
        <v>223</v>
      </c>
      <c r="D526" s="214" t="s">
        <v>290</v>
      </c>
      <c r="E526" s="214" t="s">
        <v>292</v>
      </c>
      <c r="F526" s="231" t="s">
        <v>226</v>
      </c>
      <c r="G526" s="172">
        <f t="shared" si="169"/>
        <v>16141.8</v>
      </c>
      <c r="H526" s="172">
        <f t="shared" si="169"/>
        <v>16141.8</v>
      </c>
    </row>
    <row r="527" ht="22.5" spans="1:8">
      <c r="A527" s="162" t="s">
        <v>293</v>
      </c>
      <c r="B527" s="219" t="s">
        <v>781</v>
      </c>
      <c r="C527" s="220" t="s">
        <v>223</v>
      </c>
      <c r="D527" s="219" t="s">
        <v>290</v>
      </c>
      <c r="E527" s="219" t="s">
        <v>294</v>
      </c>
      <c r="F527" s="220" t="s">
        <v>226</v>
      </c>
      <c r="G527" s="167">
        <f t="shared" si="169"/>
        <v>16141.8</v>
      </c>
      <c r="H527" s="167">
        <f t="shared" si="169"/>
        <v>16141.8</v>
      </c>
    </row>
    <row r="528" spans="1:8">
      <c r="A528" s="162" t="s">
        <v>295</v>
      </c>
      <c r="B528" s="219" t="s">
        <v>781</v>
      </c>
      <c r="C528" s="220" t="s">
        <v>223</v>
      </c>
      <c r="D528" s="219" t="s">
        <v>290</v>
      </c>
      <c r="E528" s="219" t="s">
        <v>296</v>
      </c>
      <c r="F528" s="220"/>
      <c r="G528" s="167">
        <f>G529+G533+G536+G540</f>
        <v>16141.8</v>
      </c>
      <c r="H528" s="167">
        <f>H529+H533+H536+H540</f>
        <v>16141.8</v>
      </c>
    </row>
    <row r="529" ht="33.75" spans="1:8">
      <c r="A529" s="162" t="s">
        <v>233</v>
      </c>
      <c r="B529" s="219" t="s">
        <v>781</v>
      </c>
      <c r="C529" s="220" t="s">
        <v>223</v>
      </c>
      <c r="D529" s="219" t="s">
        <v>290</v>
      </c>
      <c r="E529" s="219" t="s">
        <v>297</v>
      </c>
      <c r="F529" s="220" t="s">
        <v>234</v>
      </c>
      <c r="G529" s="167">
        <f t="shared" ref="G529:H529" si="170">G530</f>
        <v>10740</v>
      </c>
      <c r="H529" s="167">
        <f t="shared" si="170"/>
        <v>10740</v>
      </c>
    </row>
    <row r="530" spans="1:8">
      <c r="A530" s="162" t="s">
        <v>235</v>
      </c>
      <c r="B530" s="219" t="s">
        <v>781</v>
      </c>
      <c r="C530" s="220" t="s">
        <v>223</v>
      </c>
      <c r="D530" s="219" t="s">
        <v>290</v>
      </c>
      <c r="E530" s="219" t="s">
        <v>298</v>
      </c>
      <c r="F530" s="220" t="s">
        <v>236</v>
      </c>
      <c r="G530" s="167">
        <f t="shared" ref="G530" si="171">G531+G532</f>
        <v>10740</v>
      </c>
      <c r="H530" s="167">
        <f t="shared" ref="H530" si="172">H531+H532</f>
        <v>10740</v>
      </c>
    </row>
    <row r="531" spans="1:8">
      <c r="A531" s="170" t="s">
        <v>237</v>
      </c>
      <c r="B531" s="219" t="s">
        <v>781</v>
      </c>
      <c r="C531" s="220" t="s">
        <v>223</v>
      </c>
      <c r="D531" s="219" t="s">
        <v>290</v>
      </c>
      <c r="E531" s="219" t="s">
        <v>298</v>
      </c>
      <c r="F531" s="220" t="s">
        <v>238</v>
      </c>
      <c r="G531" s="167">
        <v>8249</v>
      </c>
      <c r="H531" s="167">
        <v>8249</v>
      </c>
    </row>
    <row r="532" ht="22.5" spans="1:8">
      <c r="A532" s="170" t="s">
        <v>239</v>
      </c>
      <c r="B532" s="219" t="s">
        <v>781</v>
      </c>
      <c r="C532" s="220" t="s">
        <v>223</v>
      </c>
      <c r="D532" s="219" t="s">
        <v>290</v>
      </c>
      <c r="E532" s="219" t="s">
        <v>298</v>
      </c>
      <c r="F532" s="220">
        <v>129</v>
      </c>
      <c r="G532" s="167">
        <v>2491</v>
      </c>
      <c r="H532" s="167">
        <v>2491</v>
      </c>
    </row>
    <row r="533" ht="33.75" spans="1:8">
      <c r="A533" s="162" t="s">
        <v>233</v>
      </c>
      <c r="B533" s="219" t="s">
        <v>781</v>
      </c>
      <c r="C533" s="220" t="s">
        <v>223</v>
      </c>
      <c r="D533" s="219" t="s">
        <v>290</v>
      </c>
      <c r="E533" s="219" t="s">
        <v>299</v>
      </c>
      <c r="F533" s="220">
        <v>100</v>
      </c>
      <c r="G533" s="167">
        <f t="shared" ref="G533:H534" si="173">G534</f>
        <v>157.2</v>
      </c>
      <c r="H533" s="167">
        <f t="shared" si="173"/>
        <v>157.2</v>
      </c>
    </row>
    <row r="534" spans="1:8">
      <c r="A534" s="162" t="s">
        <v>235</v>
      </c>
      <c r="B534" s="219" t="s">
        <v>781</v>
      </c>
      <c r="C534" s="220" t="s">
        <v>223</v>
      </c>
      <c r="D534" s="219" t="s">
        <v>290</v>
      </c>
      <c r="E534" s="219" t="s">
        <v>299</v>
      </c>
      <c r="F534" s="220">
        <v>120</v>
      </c>
      <c r="G534" s="167">
        <f t="shared" si="173"/>
        <v>157.2</v>
      </c>
      <c r="H534" s="167">
        <f t="shared" si="173"/>
        <v>157.2</v>
      </c>
    </row>
    <row r="535" ht="22.5" spans="1:8">
      <c r="A535" s="170" t="s">
        <v>253</v>
      </c>
      <c r="B535" s="219" t="s">
        <v>781</v>
      </c>
      <c r="C535" s="220" t="s">
        <v>223</v>
      </c>
      <c r="D535" s="219" t="s">
        <v>290</v>
      </c>
      <c r="E535" s="219" t="s">
        <v>299</v>
      </c>
      <c r="F535" s="220" t="s">
        <v>254</v>
      </c>
      <c r="G535" s="167">
        <v>157.2</v>
      </c>
      <c r="H535" s="167">
        <v>157.2</v>
      </c>
    </row>
    <row r="536" spans="1:8">
      <c r="A536" s="162" t="s">
        <v>255</v>
      </c>
      <c r="B536" s="219" t="s">
        <v>781</v>
      </c>
      <c r="C536" s="220" t="s">
        <v>223</v>
      </c>
      <c r="D536" s="219" t="s">
        <v>290</v>
      </c>
      <c r="E536" s="219" t="s">
        <v>299</v>
      </c>
      <c r="F536" s="220" t="s">
        <v>279</v>
      </c>
      <c r="G536" s="167">
        <f t="shared" ref="G536:H536" si="174">G537</f>
        <v>5223.8</v>
      </c>
      <c r="H536" s="167">
        <f t="shared" si="174"/>
        <v>5223.8</v>
      </c>
    </row>
    <row r="537" spans="1:8">
      <c r="A537" s="162" t="s">
        <v>256</v>
      </c>
      <c r="B537" s="219" t="s">
        <v>781</v>
      </c>
      <c r="C537" s="220" t="s">
        <v>223</v>
      </c>
      <c r="D537" s="219" t="s">
        <v>290</v>
      </c>
      <c r="E537" s="219" t="s">
        <v>299</v>
      </c>
      <c r="F537" s="220" t="s">
        <v>280</v>
      </c>
      <c r="G537" s="167">
        <f t="shared" ref="G537" si="175">G539+G538</f>
        <v>5223.8</v>
      </c>
      <c r="H537" s="167">
        <f t="shared" ref="H537" si="176">H539+H538</f>
        <v>5223.8</v>
      </c>
    </row>
    <row r="538" spans="1:8">
      <c r="A538" s="228" t="s">
        <v>257</v>
      </c>
      <c r="B538" s="219" t="s">
        <v>781</v>
      </c>
      <c r="C538" s="220" t="s">
        <v>223</v>
      </c>
      <c r="D538" s="219" t="s">
        <v>290</v>
      </c>
      <c r="E538" s="219" t="s">
        <v>299</v>
      </c>
      <c r="F538" s="220">
        <v>242</v>
      </c>
      <c r="G538" s="167">
        <v>2222.685</v>
      </c>
      <c r="H538" s="167">
        <v>2222.685</v>
      </c>
    </row>
    <row r="539" spans="1:8">
      <c r="A539" s="228" t="s">
        <v>258</v>
      </c>
      <c r="B539" s="219" t="s">
        <v>781</v>
      </c>
      <c r="C539" s="220" t="s">
        <v>223</v>
      </c>
      <c r="D539" s="219" t="s">
        <v>290</v>
      </c>
      <c r="E539" s="219" t="s">
        <v>299</v>
      </c>
      <c r="F539" s="220" t="s">
        <v>259</v>
      </c>
      <c r="G539" s="167">
        <v>3001.115</v>
      </c>
      <c r="H539" s="167">
        <v>3001.115</v>
      </c>
    </row>
    <row r="540" spans="1:8">
      <c r="A540" s="228" t="s">
        <v>260</v>
      </c>
      <c r="B540" s="219" t="s">
        <v>781</v>
      </c>
      <c r="C540" s="220" t="s">
        <v>223</v>
      </c>
      <c r="D540" s="219" t="s">
        <v>290</v>
      </c>
      <c r="E540" s="219" t="s">
        <v>299</v>
      </c>
      <c r="F540" s="220" t="s">
        <v>261</v>
      </c>
      <c r="G540" s="167">
        <f t="shared" ref="G540:H540" si="177">G541</f>
        <v>20.8</v>
      </c>
      <c r="H540" s="167">
        <f t="shared" si="177"/>
        <v>20.8</v>
      </c>
    </row>
    <row r="541" spans="1:8">
      <c r="A541" s="228" t="s">
        <v>262</v>
      </c>
      <c r="B541" s="219" t="s">
        <v>781</v>
      </c>
      <c r="C541" s="220" t="s">
        <v>223</v>
      </c>
      <c r="D541" s="219" t="s">
        <v>290</v>
      </c>
      <c r="E541" s="219" t="s">
        <v>299</v>
      </c>
      <c r="F541" s="220" t="s">
        <v>263</v>
      </c>
      <c r="G541" s="167">
        <f t="shared" ref="G541" si="178">G543+G544+G542</f>
        <v>20.8</v>
      </c>
      <c r="H541" s="167">
        <f t="shared" ref="H541" si="179">H543+H544+H542</f>
        <v>20.8</v>
      </c>
    </row>
    <row r="542" spans="1:8">
      <c r="A542" s="230" t="s">
        <v>282</v>
      </c>
      <c r="B542" s="219" t="s">
        <v>781</v>
      </c>
      <c r="C542" s="220" t="s">
        <v>223</v>
      </c>
      <c r="D542" s="219" t="s">
        <v>290</v>
      </c>
      <c r="E542" s="219" t="s">
        <v>299</v>
      </c>
      <c r="F542" s="220">
        <v>851</v>
      </c>
      <c r="G542" s="167"/>
      <c r="H542" s="167"/>
    </row>
    <row r="543" spans="1:8">
      <c r="A543" s="228" t="s">
        <v>264</v>
      </c>
      <c r="B543" s="219" t="s">
        <v>781</v>
      </c>
      <c r="C543" s="220" t="s">
        <v>223</v>
      </c>
      <c r="D543" s="219" t="s">
        <v>290</v>
      </c>
      <c r="E543" s="219" t="s">
        <v>299</v>
      </c>
      <c r="F543" s="220" t="s">
        <v>300</v>
      </c>
      <c r="G543" s="167">
        <v>1.8</v>
      </c>
      <c r="H543" s="167">
        <v>1.8</v>
      </c>
    </row>
    <row r="544" spans="1:8">
      <c r="A544" s="228" t="s">
        <v>265</v>
      </c>
      <c r="B544" s="219" t="s">
        <v>781</v>
      </c>
      <c r="C544" s="220" t="s">
        <v>223</v>
      </c>
      <c r="D544" s="219" t="s">
        <v>290</v>
      </c>
      <c r="E544" s="219" t="s">
        <v>299</v>
      </c>
      <c r="F544" s="220">
        <v>853</v>
      </c>
      <c r="G544" s="167">
        <v>19</v>
      </c>
      <c r="H544" s="167">
        <v>19</v>
      </c>
    </row>
    <row r="545" spans="1:8">
      <c r="A545" s="256" t="s">
        <v>317</v>
      </c>
      <c r="B545" s="217" t="s">
        <v>781</v>
      </c>
      <c r="C545" s="257" t="s">
        <v>223</v>
      </c>
      <c r="D545" s="244" t="s">
        <v>318</v>
      </c>
      <c r="E545" s="244"/>
      <c r="F545" s="257"/>
      <c r="G545" s="246">
        <f t="shared" ref="G545:H548" si="180">G546</f>
        <v>0</v>
      </c>
      <c r="H545" s="246">
        <f t="shared" si="180"/>
        <v>0</v>
      </c>
    </row>
    <row r="546" spans="1:8">
      <c r="A546" s="162" t="s">
        <v>337</v>
      </c>
      <c r="B546" s="219" t="s">
        <v>781</v>
      </c>
      <c r="C546" s="219" t="s">
        <v>223</v>
      </c>
      <c r="D546" s="219" t="s">
        <v>318</v>
      </c>
      <c r="E546" s="229" t="s">
        <v>338</v>
      </c>
      <c r="F546" s="258"/>
      <c r="G546" s="242">
        <f t="shared" si="180"/>
        <v>0</v>
      </c>
      <c r="H546" s="242">
        <f t="shared" si="180"/>
        <v>0</v>
      </c>
    </row>
    <row r="547" ht="22.5" spans="1:8">
      <c r="A547" s="170" t="s">
        <v>329</v>
      </c>
      <c r="B547" s="219" t="s">
        <v>781</v>
      </c>
      <c r="C547" s="220" t="s">
        <v>223</v>
      </c>
      <c r="D547" s="219" t="s">
        <v>318</v>
      </c>
      <c r="E547" s="219" t="s">
        <v>330</v>
      </c>
      <c r="F547" s="220"/>
      <c r="G547" s="167">
        <f t="shared" si="180"/>
        <v>0</v>
      </c>
      <c r="H547" s="167">
        <f t="shared" si="180"/>
        <v>0</v>
      </c>
    </row>
    <row r="548" spans="1:8">
      <c r="A548" s="162" t="s">
        <v>331</v>
      </c>
      <c r="B548" s="219" t="s">
        <v>781</v>
      </c>
      <c r="C548" s="220" t="s">
        <v>223</v>
      </c>
      <c r="D548" s="219" t="s">
        <v>318</v>
      </c>
      <c r="E548" s="219" t="s">
        <v>330</v>
      </c>
      <c r="F548" s="220">
        <v>500</v>
      </c>
      <c r="G548" s="167">
        <f t="shared" si="180"/>
        <v>0</v>
      </c>
      <c r="H548" s="167">
        <f t="shared" si="180"/>
        <v>0</v>
      </c>
    </row>
    <row r="549" spans="1:8">
      <c r="A549" s="162" t="s">
        <v>332</v>
      </c>
      <c r="B549" s="219" t="s">
        <v>781</v>
      </c>
      <c r="C549" s="220" t="s">
        <v>223</v>
      </c>
      <c r="D549" s="219" t="s">
        <v>318</v>
      </c>
      <c r="E549" s="219" t="s">
        <v>330</v>
      </c>
      <c r="F549" s="220">
        <v>530</v>
      </c>
      <c r="G549" s="167"/>
      <c r="H549" s="167"/>
    </row>
    <row r="550" spans="1:8">
      <c r="A550" s="207" t="s">
        <v>784</v>
      </c>
      <c r="B550" s="214" t="s">
        <v>781</v>
      </c>
      <c r="C550" s="214" t="s">
        <v>228</v>
      </c>
      <c r="D550" s="214"/>
      <c r="E550" s="214"/>
      <c r="F550" s="231"/>
      <c r="G550" s="172">
        <f t="shared" ref="G550:H554" si="181">G551</f>
        <v>2909</v>
      </c>
      <c r="H550" s="172">
        <f t="shared" si="181"/>
        <v>3748.5</v>
      </c>
    </row>
    <row r="551" spans="1:8">
      <c r="A551" s="155" t="s">
        <v>336</v>
      </c>
      <c r="B551" s="217" t="s">
        <v>781</v>
      </c>
      <c r="C551" s="217" t="s">
        <v>228</v>
      </c>
      <c r="D551" s="217" t="s">
        <v>248</v>
      </c>
      <c r="E551" s="217"/>
      <c r="F551" s="217"/>
      <c r="G551" s="166">
        <f t="shared" si="181"/>
        <v>2909</v>
      </c>
      <c r="H551" s="166">
        <f t="shared" si="181"/>
        <v>3748.5</v>
      </c>
    </row>
    <row r="552" spans="1:8">
      <c r="A552" s="162" t="s">
        <v>337</v>
      </c>
      <c r="B552" s="219" t="s">
        <v>781</v>
      </c>
      <c r="C552" s="219" t="s">
        <v>228</v>
      </c>
      <c r="D552" s="219" t="s">
        <v>248</v>
      </c>
      <c r="E552" s="229" t="s">
        <v>338</v>
      </c>
      <c r="F552" s="220"/>
      <c r="G552" s="167">
        <f t="shared" si="181"/>
        <v>2909</v>
      </c>
      <c r="H552" s="167">
        <f t="shared" si="181"/>
        <v>3748.5</v>
      </c>
    </row>
    <row r="553" ht="22.5" spans="1:8">
      <c r="A553" s="170" t="s">
        <v>785</v>
      </c>
      <c r="B553" s="219" t="s">
        <v>781</v>
      </c>
      <c r="C553" s="219" t="s">
        <v>228</v>
      </c>
      <c r="D553" s="219" t="s">
        <v>248</v>
      </c>
      <c r="E553" s="219" t="s">
        <v>340</v>
      </c>
      <c r="F553" s="220"/>
      <c r="G553" s="167">
        <f t="shared" si="181"/>
        <v>2909</v>
      </c>
      <c r="H553" s="167">
        <f t="shared" si="181"/>
        <v>3748.5</v>
      </c>
    </row>
    <row r="554" spans="1:8">
      <c r="A554" s="162" t="s">
        <v>331</v>
      </c>
      <c r="B554" s="219" t="s">
        <v>781</v>
      </c>
      <c r="C554" s="219" t="s">
        <v>228</v>
      </c>
      <c r="D554" s="219" t="s">
        <v>248</v>
      </c>
      <c r="E554" s="219" t="s">
        <v>340</v>
      </c>
      <c r="F554" s="219" t="s">
        <v>344</v>
      </c>
      <c r="G554" s="167">
        <f t="shared" si="181"/>
        <v>2909</v>
      </c>
      <c r="H554" s="167">
        <f t="shared" si="181"/>
        <v>3748.5</v>
      </c>
    </row>
    <row r="555" spans="1:8">
      <c r="A555" s="162" t="s">
        <v>332</v>
      </c>
      <c r="B555" s="219" t="s">
        <v>781</v>
      </c>
      <c r="C555" s="219" t="s">
        <v>228</v>
      </c>
      <c r="D555" s="219" t="s">
        <v>248</v>
      </c>
      <c r="E555" s="219" t="s">
        <v>340</v>
      </c>
      <c r="F555" s="219" t="s">
        <v>345</v>
      </c>
      <c r="G555" s="167">
        <v>2909</v>
      </c>
      <c r="H555" s="167">
        <v>3748.5</v>
      </c>
    </row>
    <row r="556" ht="21" spans="1:8">
      <c r="A556" s="221" t="s">
        <v>786</v>
      </c>
      <c r="B556" s="214" t="s">
        <v>781</v>
      </c>
      <c r="C556" s="231" t="s">
        <v>360</v>
      </c>
      <c r="D556" s="214" t="s">
        <v>224</v>
      </c>
      <c r="E556" s="214" t="s">
        <v>225</v>
      </c>
      <c r="F556" s="231" t="s">
        <v>226</v>
      </c>
      <c r="G556" s="172">
        <f>G557+G567+G563</f>
        <v>27513.1798</v>
      </c>
      <c r="H556" s="172">
        <f>H557+H567+H563</f>
        <v>27513.1798</v>
      </c>
    </row>
    <row r="557" ht="22.5" spans="1:8">
      <c r="A557" s="155" t="s">
        <v>733</v>
      </c>
      <c r="B557" s="217" t="s">
        <v>781</v>
      </c>
      <c r="C557" s="218" t="s">
        <v>360</v>
      </c>
      <c r="D557" s="217" t="s">
        <v>223</v>
      </c>
      <c r="E557" s="217" t="s">
        <v>225</v>
      </c>
      <c r="F557" s="218" t="s">
        <v>226</v>
      </c>
      <c r="G557" s="166">
        <f t="shared" ref="G557:H561" si="182">G558</f>
        <v>25313.9</v>
      </c>
      <c r="H557" s="166">
        <f t="shared" si="182"/>
        <v>25313.9</v>
      </c>
    </row>
    <row r="558" spans="1:8">
      <c r="A558" s="162" t="s">
        <v>734</v>
      </c>
      <c r="B558" s="219" t="s">
        <v>781</v>
      </c>
      <c r="C558" s="220" t="s">
        <v>360</v>
      </c>
      <c r="D558" s="219" t="s">
        <v>223</v>
      </c>
      <c r="E558" s="219" t="s">
        <v>735</v>
      </c>
      <c r="F558" s="220" t="s">
        <v>226</v>
      </c>
      <c r="G558" s="167">
        <f t="shared" si="182"/>
        <v>25313.9</v>
      </c>
      <c r="H558" s="167">
        <f t="shared" si="182"/>
        <v>25313.9</v>
      </c>
    </row>
    <row r="559" ht="22.5" spans="1:8">
      <c r="A559" s="162" t="s">
        <v>736</v>
      </c>
      <c r="B559" s="219" t="s">
        <v>781</v>
      </c>
      <c r="C559" s="220" t="s">
        <v>360</v>
      </c>
      <c r="D559" s="219" t="s">
        <v>223</v>
      </c>
      <c r="E559" s="219" t="s">
        <v>737</v>
      </c>
      <c r="F559" s="220" t="s">
        <v>226</v>
      </c>
      <c r="G559" s="167">
        <f t="shared" si="182"/>
        <v>25313.9</v>
      </c>
      <c r="H559" s="167">
        <f t="shared" si="182"/>
        <v>25313.9</v>
      </c>
    </row>
    <row r="560" spans="1:8">
      <c r="A560" s="162" t="s">
        <v>331</v>
      </c>
      <c r="B560" s="219" t="s">
        <v>781</v>
      </c>
      <c r="C560" s="220" t="s">
        <v>360</v>
      </c>
      <c r="D560" s="219" t="s">
        <v>223</v>
      </c>
      <c r="E560" s="219" t="s">
        <v>737</v>
      </c>
      <c r="F560" s="220" t="s">
        <v>344</v>
      </c>
      <c r="G560" s="167">
        <f t="shared" si="182"/>
        <v>25313.9</v>
      </c>
      <c r="H560" s="167">
        <f t="shared" si="182"/>
        <v>25313.9</v>
      </c>
    </row>
    <row r="561" spans="1:8">
      <c r="A561" s="162" t="s">
        <v>738</v>
      </c>
      <c r="B561" s="219" t="s">
        <v>781</v>
      </c>
      <c r="C561" s="220" t="s">
        <v>360</v>
      </c>
      <c r="D561" s="219" t="s">
        <v>223</v>
      </c>
      <c r="E561" s="219" t="s">
        <v>737</v>
      </c>
      <c r="F561" s="220" t="s">
        <v>739</v>
      </c>
      <c r="G561" s="167">
        <f t="shared" si="182"/>
        <v>25313.9</v>
      </c>
      <c r="H561" s="167">
        <f t="shared" si="182"/>
        <v>25313.9</v>
      </c>
    </row>
    <row r="562" spans="1:8">
      <c r="A562" s="228" t="s">
        <v>740</v>
      </c>
      <c r="B562" s="219" t="s">
        <v>781</v>
      </c>
      <c r="C562" s="220" t="s">
        <v>360</v>
      </c>
      <c r="D562" s="219" t="s">
        <v>223</v>
      </c>
      <c r="E562" s="219" t="s">
        <v>737</v>
      </c>
      <c r="F562" s="220" t="s">
        <v>741</v>
      </c>
      <c r="G562" s="167">
        <v>25313.9</v>
      </c>
      <c r="H562" s="167">
        <v>25313.9</v>
      </c>
    </row>
    <row r="563" spans="1:8">
      <c r="A563" s="155" t="s">
        <v>742</v>
      </c>
      <c r="B563" s="217" t="s">
        <v>781</v>
      </c>
      <c r="C563" s="218" t="s">
        <v>360</v>
      </c>
      <c r="D563" s="217" t="s">
        <v>228</v>
      </c>
      <c r="E563" s="217"/>
      <c r="F563" s="218"/>
      <c r="G563" s="166">
        <f t="shared" ref="G563:H565" si="183">G564</f>
        <v>1382.8798</v>
      </c>
      <c r="H563" s="166">
        <f t="shared" si="183"/>
        <v>1382.8798</v>
      </c>
    </row>
    <row r="564" spans="1:8">
      <c r="A564" s="162" t="s">
        <v>331</v>
      </c>
      <c r="B564" s="219" t="s">
        <v>781</v>
      </c>
      <c r="C564" s="220" t="s">
        <v>360</v>
      </c>
      <c r="D564" s="219" t="s">
        <v>228</v>
      </c>
      <c r="E564" s="219" t="s">
        <v>735</v>
      </c>
      <c r="F564" s="220" t="s">
        <v>344</v>
      </c>
      <c r="G564" s="167">
        <f t="shared" si="183"/>
        <v>1382.8798</v>
      </c>
      <c r="H564" s="167">
        <f t="shared" si="183"/>
        <v>1382.8798</v>
      </c>
    </row>
    <row r="565" spans="1:8">
      <c r="A565" s="162" t="s">
        <v>738</v>
      </c>
      <c r="B565" s="219" t="s">
        <v>781</v>
      </c>
      <c r="C565" s="220" t="s">
        <v>360</v>
      </c>
      <c r="D565" s="219" t="s">
        <v>228</v>
      </c>
      <c r="E565" s="219" t="s">
        <v>743</v>
      </c>
      <c r="F565" s="220" t="s">
        <v>739</v>
      </c>
      <c r="G565" s="167">
        <f t="shared" si="183"/>
        <v>1382.8798</v>
      </c>
      <c r="H565" s="167">
        <f t="shared" si="183"/>
        <v>1382.8798</v>
      </c>
    </row>
    <row r="566" spans="1:8">
      <c r="A566" s="228" t="s">
        <v>742</v>
      </c>
      <c r="B566" s="219" t="s">
        <v>781</v>
      </c>
      <c r="C566" s="220" t="s">
        <v>360</v>
      </c>
      <c r="D566" s="219" t="s">
        <v>228</v>
      </c>
      <c r="E566" s="219" t="s">
        <v>743</v>
      </c>
      <c r="F566" s="220">
        <v>512</v>
      </c>
      <c r="G566" s="167">
        <v>1382.8798</v>
      </c>
      <c r="H566" s="167">
        <v>1382.8798</v>
      </c>
    </row>
    <row r="567" spans="1:8">
      <c r="A567" s="155" t="s">
        <v>744</v>
      </c>
      <c r="B567" s="217" t="s">
        <v>781</v>
      </c>
      <c r="C567" s="218">
        <v>14</v>
      </c>
      <c r="D567" s="217" t="s">
        <v>248</v>
      </c>
      <c r="E567" s="217"/>
      <c r="F567" s="218"/>
      <c r="G567" s="166">
        <f>G568+G582</f>
        <v>816.4</v>
      </c>
      <c r="H567" s="166">
        <f>H568+H582</f>
        <v>816.4</v>
      </c>
    </row>
    <row r="568" spans="1:8">
      <c r="A568" s="162" t="s">
        <v>331</v>
      </c>
      <c r="B568" s="219" t="s">
        <v>781</v>
      </c>
      <c r="C568" s="220" t="s">
        <v>360</v>
      </c>
      <c r="D568" s="220" t="s">
        <v>248</v>
      </c>
      <c r="E568" s="219" t="s">
        <v>735</v>
      </c>
      <c r="F568" s="220" t="s">
        <v>226</v>
      </c>
      <c r="G568" s="167">
        <f>G569+G572+G578+G575</f>
        <v>66.497</v>
      </c>
      <c r="H568" s="167">
        <f>H569+H572+H578+H575</f>
        <v>66.497</v>
      </c>
    </row>
    <row r="569" ht="33.75" spans="1:8">
      <c r="A569" s="170" t="s">
        <v>745</v>
      </c>
      <c r="B569" s="219" t="s">
        <v>781</v>
      </c>
      <c r="C569" s="220" t="s">
        <v>360</v>
      </c>
      <c r="D569" s="220" t="s">
        <v>248</v>
      </c>
      <c r="E569" s="219" t="s">
        <v>746</v>
      </c>
      <c r="F569" s="259" t="s">
        <v>226</v>
      </c>
      <c r="G569" s="167">
        <f t="shared" ref="G569:H570" si="184">G570</f>
        <v>0</v>
      </c>
      <c r="H569" s="167">
        <f t="shared" si="184"/>
        <v>0</v>
      </c>
    </row>
    <row r="570" spans="1:8">
      <c r="A570" s="162" t="s">
        <v>331</v>
      </c>
      <c r="B570" s="219" t="s">
        <v>781</v>
      </c>
      <c r="C570" s="220" t="s">
        <v>360</v>
      </c>
      <c r="D570" s="220" t="s">
        <v>248</v>
      </c>
      <c r="E570" s="219" t="s">
        <v>746</v>
      </c>
      <c r="F570" s="220">
        <v>500</v>
      </c>
      <c r="G570" s="167">
        <f t="shared" si="184"/>
        <v>0</v>
      </c>
      <c r="H570" s="167">
        <f t="shared" si="184"/>
        <v>0</v>
      </c>
    </row>
    <row r="571" spans="1:8">
      <c r="A571" s="228" t="s">
        <v>186</v>
      </c>
      <c r="B571" s="219" t="s">
        <v>781</v>
      </c>
      <c r="C571" s="220" t="s">
        <v>360</v>
      </c>
      <c r="D571" s="220" t="s">
        <v>248</v>
      </c>
      <c r="E571" s="219" t="s">
        <v>746</v>
      </c>
      <c r="F571" s="259">
        <v>540</v>
      </c>
      <c r="G571" s="167"/>
      <c r="H571" s="167"/>
    </row>
    <row r="572" ht="22.5" spans="1:8">
      <c r="A572" s="162" t="s">
        <v>747</v>
      </c>
      <c r="B572" s="219" t="s">
        <v>781</v>
      </c>
      <c r="C572" s="220" t="s">
        <v>360</v>
      </c>
      <c r="D572" s="220" t="s">
        <v>248</v>
      </c>
      <c r="E572" s="219" t="s">
        <v>748</v>
      </c>
      <c r="F572" s="220" t="s">
        <v>226</v>
      </c>
      <c r="G572" s="167">
        <f>G573</f>
        <v>0</v>
      </c>
      <c r="H572" s="167">
        <f>H573</f>
        <v>0</v>
      </c>
    </row>
    <row r="573" spans="1:8">
      <c r="A573" s="162" t="s">
        <v>331</v>
      </c>
      <c r="B573" s="219" t="s">
        <v>781</v>
      </c>
      <c r="C573" s="220" t="s">
        <v>360</v>
      </c>
      <c r="D573" s="220" t="s">
        <v>248</v>
      </c>
      <c r="E573" s="219" t="s">
        <v>748</v>
      </c>
      <c r="F573" s="220" t="s">
        <v>344</v>
      </c>
      <c r="G573" s="167">
        <f t="shared" ref="G573:H573" si="185">G574</f>
        <v>0</v>
      </c>
      <c r="H573" s="167">
        <f t="shared" si="185"/>
        <v>0</v>
      </c>
    </row>
    <row r="574" spans="1:8">
      <c r="A574" s="228" t="s">
        <v>186</v>
      </c>
      <c r="B574" s="219" t="s">
        <v>781</v>
      </c>
      <c r="C574" s="220" t="s">
        <v>360</v>
      </c>
      <c r="D574" s="220" t="s">
        <v>248</v>
      </c>
      <c r="E574" s="219" t="s">
        <v>748</v>
      </c>
      <c r="F574" s="220">
        <v>540</v>
      </c>
      <c r="G574" s="167"/>
      <c r="H574" s="167"/>
    </row>
    <row r="575" spans="1:8">
      <c r="A575" s="170" t="s">
        <v>749</v>
      </c>
      <c r="B575" s="219" t="s">
        <v>781</v>
      </c>
      <c r="C575" s="220" t="s">
        <v>360</v>
      </c>
      <c r="D575" s="220" t="s">
        <v>248</v>
      </c>
      <c r="E575" s="219" t="s">
        <v>750</v>
      </c>
      <c r="F575" s="259" t="s">
        <v>226</v>
      </c>
      <c r="G575" s="167">
        <f t="shared" ref="G575:H576" si="186">G576</f>
        <v>0</v>
      </c>
      <c r="H575" s="167">
        <f t="shared" si="186"/>
        <v>0</v>
      </c>
    </row>
    <row r="576" spans="1:8">
      <c r="A576" s="162" t="s">
        <v>331</v>
      </c>
      <c r="B576" s="219" t="s">
        <v>781</v>
      </c>
      <c r="C576" s="220" t="s">
        <v>360</v>
      </c>
      <c r="D576" s="220" t="s">
        <v>248</v>
      </c>
      <c r="E576" s="219" t="s">
        <v>750</v>
      </c>
      <c r="F576" s="220">
        <v>500</v>
      </c>
      <c r="G576" s="167">
        <f t="shared" si="186"/>
        <v>0</v>
      </c>
      <c r="H576" s="167">
        <f t="shared" si="186"/>
        <v>0</v>
      </c>
    </row>
    <row r="577" spans="1:8">
      <c r="A577" s="228" t="s">
        <v>186</v>
      </c>
      <c r="B577" s="219" t="s">
        <v>781</v>
      </c>
      <c r="C577" s="220" t="s">
        <v>360</v>
      </c>
      <c r="D577" s="220" t="s">
        <v>248</v>
      </c>
      <c r="E577" s="219" t="s">
        <v>750</v>
      </c>
      <c r="F577" s="259">
        <v>540</v>
      </c>
      <c r="G577" s="167"/>
      <c r="H577" s="167"/>
    </row>
    <row r="578" ht="33.75" spans="1:8">
      <c r="A578" s="162" t="s">
        <v>751</v>
      </c>
      <c r="B578" s="219" t="s">
        <v>781</v>
      </c>
      <c r="C578" s="220" t="s">
        <v>360</v>
      </c>
      <c r="D578" s="220" t="s">
        <v>248</v>
      </c>
      <c r="E578" s="219" t="s">
        <v>752</v>
      </c>
      <c r="F578" s="220" t="s">
        <v>226</v>
      </c>
      <c r="G578" s="167">
        <f t="shared" ref="G578:H579" si="187">+G579</f>
        <v>66.497</v>
      </c>
      <c r="H578" s="167">
        <f t="shared" si="187"/>
        <v>66.497</v>
      </c>
    </row>
    <row r="579" ht="22.5" spans="1:8">
      <c r="A579" s="170" t="s">
        <v>753</v>
      </c>
      <c r="B579" s="219" t="s">
        <v>781</v>
      </c>
      <c r="C579" s="220" t="s">
        <v>360</v>
      </c>
      <c r="D579" s="220" t="s">
        <v>248</v>
      </c>
      <c r="E579" s="219" t="s">
        <v>752</v>
      </c>
      <c r="F579" s="220" t="s">
        <v>226</v>
      </c>
      <c r="G579" s="167">
        <f t="shared" si="187"/>
        <v>66.497</v>
      </c>
      <c r="H579" s="167">
        <f t="shared" si="187"/>
        <v>66.497</v>
      </c>
    </row>
    <row r="580" spans="1:8">
      <c r="A580" s="162" t="s">
        <v>331</v>
      </c>
      <c r="B580" s="219" t="s">
        <v>781</v>
      </c>
      <c r="C580" s="220" t="s">
        <v>360</v>
      </c>
      <c r="D580" s="220" t="s">
        <v>248</v>
      </c>
      <c r="E580" s="219" t="s">
        <v>752</v>
      </c>
      <c r="F580" s="220" t="s">
        <v>344</v>
      </c>
      <c r="G580" s="167">
        <f t="shared" ref="G580:H580" si="188">G581</f>
        <v>66.497</v>
      </c>
      <c r="H580" s="167">
        <f t="shared" si="188"/>
        <v>66.497</v>
      </c>
    </row>
    <row r="581" spans="1:8">
      <c r="A581" s="228" t="s">
        <v>186</v>
      </c>
      <c r="B581" s="219" t="s">
        <v>781</v>
      </c>
      <c r="C581" s="220" t="s">
        <v>360</v>
      </c>
      <c r="D581" s="220" t="s">
        <v>248</v>
      </c>
      <c r="E581" s="219" t="s">
        <v>752</v>
      </c>
      <c r="F581" s="220">
        <v>540</v>
      </c>
      <c r="G581" s="167">
        <v>66.497</v>
      </c>
      <c r="H581" s="167">
        <v>66.497</v>
      </c>
    </row>
    <row r="582" ht="45" spans="1:8">
      <c r="A582" s="162" t="s">
        <v>754</v>
      </c>
      <c r="B582" s="219" t="s">
        <v>781</v>
      </c>
      <c r="C582" s="220" t="s">
        <v>360</v>
      </c>
      <c r="D582" s="220" t="s">
        <v>248</v>
      </c>
      <c r="E582" s="219" t="s">
        <v>748</v>
      </c>
      <c r="F582" s="220" t="s">
        <v>226</v>
      </c>
      <c r="G582" s="167">
        <f>G583</f>
        <v>749.903</v>
      </c>
      <c r="H582" s="167">
        <f>H583</f>
        <v>749.903</v>
      </c>
    </row>
    <row r="583" spans="1:8">
      <c r="A583" s="162" t="s">
        <v>331</v>
      </c>
      <c r="B583" s="219" t="s">
        <v>781</v>
      </c>
      <c r="C583" s="220" t="s">
        <v>360</v>
      </c>
      <c r="D583" s="220" t="s">
        <v>248</v>
      </c>
      <c r="E583" s="219" t="s">
        <v>748</v>
      </c>
      <c r="F583" s="220" t="s">
        <v>344</v>
      </c>
      <c r="G583" s="167">
        <f t="shared" ref="G583:H583" si="189">G584</f>
        <v>749.903</v>
      </c>
      <c r="H583" s="167">
        <f t="shared" si="189"/>
        <v>749.903</v>
      </c>
    </row>
    <row r="584" spans="1:8">
      <c r="A584" s="228" t="s">
        <v>186</v>
      </c>
      <c r="B584" s="219" t="s">
        <v>781</v>
      </c>
      <c r="C584" s="220" t="s">
        <v>360</v>
      </c>
      <c r="D584" s="220" t="s">
        <v>248</v>
      </c>
      <c r="E584" s="219" t="s">
        <v>748</v>
      </c>
      <c r="F584" s="220">
        <v>540</v>
      </c>
      <c r="G584" s="167">
        <v>749.903</v>
      </c>
      <c r="H584" s="167">
        <v>749.903</v>
      </c>
    </row>
    <row r="585" ht="21" spans="1:12">
      <c r="A585" s="253" t="s">
        <v>787</v>
      </c>
      <c r="B585" s="211" t="s">
        <v>788</v>
      </c>
      <c r="C585" s="232"/>
      <c r="D585" s="211"/>
      <c r="E585" s="211"/>
      <c r="F585" s="232"/>
      <c r="G585" s="213">
        <f>G586+G678+G689+G735+G810+G844+G851+G873+G884+G937+G868</f>
        <v>65478.273</v>
      </c>
      <c r="H585" s="213">
        <f>H586+H678+H689+H735+H810+H844+H851+H873+H884+H937+H868</f>
        <v>67760.973</v>
      </c>
      <c r="I585" s="197">
        <v>65478.273</v>
      </c>
      <c r="J585" s="226">
        <f>G585-I585</f>
        <v>0</v>
      </c>
      <c r="K585" s="197">
        <v>67763.973</v>
      </c>
      <c r="L585" s="226">
        <f>H585-K585</f>
        <v>-3</v>
      </c>
    </row>
    <row r="586" spans="1:8">
      <c r="A586" s="207" t="s">
        <v>782</v>
      </c>
      <c r="B586" s="214" t="s">
        <v>788</v>
      </c>
      <c r="C586" s="231" t="s">
        <v>223</v>
      </c>
      <c r="D586" s="214" t="s">
        <v>224</v>
      </c>
      <c r="E586" s="214" t="s">
        <v>225</v>
      </c>
      <c r="F586" s="231" t="s">
        <v>226</v>
      </c>
      <c r="G586" s="172">
        <f>G587+G628+G633+G638+G643</f>
        <v>26030.507</v>
      </c>
      <c r="H586" s="172">
        <f>H587+H628+H633+H638+H643</f>
        <v>26030.507</v>
      </c>
    </row>
    <row r="587" ht="22.5" spans="1:8">
      <c r="A587" s="155" t="s">
        <v>266</v>
      </c>
      <c r="B587" s="217" t="s">
        <v>788</v>
      </c>
      <c r="C587" s="218" t="s">
        <v>223</v>
      </c>
      <c r="D587" s="217" t="s">
        <v>267</v>
      </c>
      <c r="E587" s="217"/>
      <c r="F587" s="218"/>
      <c r="G587" s="166">
        <f>G605+G588</f>
        <v>17035.507</v>
      </c>
      <c r="H587" s="166">
        <f>H605+H588</f>
        <v>17035.507</v>
      </c>
    </row>
    <row r="588" spans="1:8">
      <c r="A588" s="170" t="s">
        <v>268</v>
      </c>
      <c r="B588" s="219" t="s">
        <v>788</v>
      </c>
      <c r="C588" s="220" t="s">
        <v>223</v>
      </c>
      <c r="D588" s="219" t="s">
        <v>267</v>
      </c>
      <c r="E588" s="219" t="s">
        <v>269</v>
      </c>
      <c r="F588" s="220" t="s">
        <v>226</v>
      </c>
      <c r="G588" s="167">
        <f>G589+G593+G596+G600</f>
        <v>1789</v>
      </c>
      <c r="H588" s="167">
        <f>H589+H593+H596+H600</f>
        <v>1789</v>
      </c>
    </row>
    <row r="589" ht="33.75" spans="1:8">
      <c r="A589" s="162" t="s">
        <v>233</v>
      </c>
      <c r="B589" s="219" t="s">
        <v>788</v>
      </c>
      <c r="C589" s="220" t="s">
        <v>223</v>
      </c>
      <c r="D589" s="219" t="s">
        <v>267</v>
      </c>
      <c r="E589" s="219" t="s">
        <v>270</v>
      </c>
      <c r="F589" s="220" t="s">
        <v>234</v>
      </c>
      <c r="G589" s="167">
        <f t="shared" ref="G589:H589" si="190">SUM(G590)</f>
        <v>1789</v>
      </c>
      <c r="H589" s="167">
        <f t="shared" si="190"/>
        <v>1789</v>
      </c>
    </row>
    <row r="590" spans="1:8">
      <c r="A590" s="162" t="s">
        <v>235</v>
      </c>
      <c r="B590" s="219" t="s">
        <v>788</v>
      </c>
      <c r="C590" s="220" t="s">
        <v>223</v>
      </c>
      <c r="D590" s="219" t="s">
        <v>267</v>
      </c>
      <c r="E590" s="219" t="s">
        <v>270</v>
      </c>
      <c r="F590" s="220" t="s">
        <v>236</v>
      </c>
      <c r="G590" s="167">
        <f>SUM(G591:G592)</f>
        <v>1789</v>
      </c>
      <c r="H590" s="167">
        <f>SUM(H591:H592)</f>
        <v>1789</v>
      </c>
    </row>
    <row r="591" spans="1:8">
      <c r="A591" s="170" t="s">
        <v>237</v>
      </c>
      <c r="B591" s="219" t="s">
        <v>788</v>
      </c>
      <c r="C591" s="220" t="s">
        <v>223</v>
      </c>
      <c r="D591" s="219" t="s">
        <v>267</v>
      </c>
      <c r="E591" s="219" t="s">
        <v>270</v>
      </c>
      <c r="F591" s="220" t="s">
        <v>238</v>
      </c>
      <c r="G591" s="167">
        <v>1374</v>
      </c>
      <c r="H591" s="167">
        <v>1374</v>
      </c>
    </row>
    <row r="592" ht="22.5" spans="1:8">
      <c r="A592" s="170" t="s">
        <v>239</v>
      </c>
      <c r="B592" s="219" t="s">
        <v>788</v>
      </c>
      <c r="C592" s="220" t="s">
        <v>223</v>
      </c>
      <c r="D592" s="219" t="s">
        <v>267</v>
      </c>
      <c r="E592" s="219" t="s">
        <v>270</v>
      </c>
      <c r="F592" s="220">
        <v>129</v>
      </c>
      <c r="G592" s="167">
        <v>415</v>
      </c>
      <c r="H592" s="167">
        <v>415</v>
      </c>
    </row>
    <row r="593" spans="1:8">
      <c r="A593" s="170" t="s">
        <v>242</v>
      </c>
      <c r="B593" s="219" t="s">
        <v>788</v>
      </c>
      <c r="C593" s="220" t="s">
        <v>223</v>
      </c>
      <c r="D593" s="219" t="s">
        <v>267</v>
      </c>
      <c r="E593" s="219" t="s">
        <v>270</v>
      </c>
      <c r="F593" s="220">
        <v>300</v>
      </c>
      <c r="G593" s="167">
        <f>G594</f>
        <v>0</v>
      </c>
      <c r="H593" s="167">
        <f>H594</f>
        <v>0</v>
      </c>
    </row>
    <row r="594" ht="33.75" spans="1:8">
      <c r="A594" s="170" t="s">
        <v>243</v>
      </c>
      <c r="B594" s="219" t="s">
        <v>788</v>
      </c>
      <c r="C594" s="220" t="s">
        <v>223</v>
      </c>
      <c r="D594" s="219" t="s">
        <v>267</v>
      </c>
      <c r="E594" s="219" t="s">
        <v>270</v>
      </c>
      <c r="F594" s="220">
        <v>320</v>
      </c>
      <c r="G594" s="167">
        <f>G595</f>
        <v>0</v>
      </c>
      <c r="H594" s="167">
        <f>H595</f>
        <v>0</v>
      </c>
    </row>
    <row r="595" ht="22.5" spans="1:8">
      <c r="A595" s="170" t="s">
        <v>244</v>
      </c>
      <c r="B595" s="219" t="s">
        <v>788</v>
      </c>
      <c r="C595" s="220" t="s">
        <v>223</v>
      </c>
      <c r="D595" s="219" t="s">
        <v>267</v>
      </c>
      <c r="E595" s="219" t="s">
        <v>270</v>
      </c>
      <c r="F595" s="220">
        <v>321</v>
      </c>
      <c r="G595" s="167"/>
      <c r="H595" s="167"/>
    </row>
    <row r="596" spans="1:8">
      <c r="A596" s="170" t="s">
        <v>271</v>
      </c>
      <c r="B596" s="219" t="s">
        <v>788</v>
      </c>
      <c r="C596" s="220" t="s">
        <v>223</v>
      </c>
      <c r="D596" s="219" t="s">
        <v>267</v>
      </c>
      <c r="E596" s="219" t="s">
        <v>272</v>
      </c>
      <c r="F596" s="220"/>
      <c r="G596" s="167">
        <f t="shared" ref="G596:H598" si="191">G597</f>
        <v>0</v>
      </c>
      <c r="H596" s="167">
        <f t="shared" si="191"/>
        <v>0</v>
      </c>
    </row>
    <row r="597" ht="33.75" spans="1:8">
      <c r="A597" s="162" t="s">
        <v>233</v>
      </c>
      <c r="B597" s="219" t="s">
        <v>788</v>
      </c>
      <c r="C597" s="220" t="s">
        <v>223</v>
      </c>
      <c r="D597" s="219" t="s">
        <v>267</v>
      </c>
      <c r="E597" s="219" t="s">
        <v>272</v>
      </c>
      <c r="F597" s="220">
        <v>100</v>
      </c>
      <c r="G597" s="167">
        <f t="shared" si="191"/>
        <v>0</v>
      </c>
      <c r="H597" s="167">
        <f t="shared" si="191"/>
        <v>0</v>
      </c>
    </row>
    <row r="598" spans="1:8">
      <c r="A598" s="162" t="s">
        <v>235</v>
      </c>
      <c r="B598" s="219" t="s">
        <v>788</v>
      </c>
      <c r="C598" s="220" t="s">
        <v>223</v>
      </c>
      <c r="D598" s="219" t="s">
        <v>267</v>
      </c>
      <c r="E598" s="219" t="s">
        <v>272</v>
      </c>
      <c r="F598" s="220">
        <v>120</v>
      </c>
      <c r="G598" s="167">
        <f t="shared" si="191"/>
        <v>0</v>
      </c>
      <c r="H598" s="167">
        <f t="shared" si="191"/>
        <v>0</v>
      </c>
    </row>
    <row r="599" ht="22.5" spans="1:8">
      <c r="A599" s="170" t="s">
        <v>253</v>
      </c>
      <c r="B599" s="219" t="s">
        <v>788</v>
      </c>
      <c r="C599" s="220" t="s">
        <v>223</v>
      </c>
      <c r="D599" s="219" t="s">
        <v>267</v>
      </c>
      <c r="E599" s="219" t="s">
        <v>272</v>
      </c>
      <c r="F599" s="220">
        <v>122</v>
      </c>
      <c r="G599" s="167"/>
      <c r="H599" s="167"/>
    </row>
    <row r="600" ht="22.5" spans="1:8">
      <c r="A600" s="170" t="s">
        <v>273</v>
      </c>
      <c r="B600" s="219" t="s">
        <v>788</v>
      </c>
      <c r="C600" s="220" t="s">
        <v>223</v>
      </c>
      <c r="D600" s="219" t="s">
        <v>267</v>
      </c>
      <c r="E600" s="219" t="s">
        <v>274</v>
      </c>
      <c r="F600" s="220" t="s">
        <v>226</v>
      </c>
      <c r="G600" s="167">
        <f t="shared" ref="G600:H601" si="192">G601</f>
        <v>0</v>
      </c>
      <c r="H600" s="167">
        <f t="shared" si="192"/>
        <v>0</v>
      </c>
    </row>
    <row r="601" ht="33.75" spans="1:8">
      <c r="A601" s="162" t="s">
        <v>233</v>
      </c>
      <c r="B601" s="219" t="s">
        <v>788</v>
      </c>
      <c r="C601" s="220" t="s">
        <v>223</v>
      </c>
      <c r="D601" s="219" t="s">
        <v>267</v>
      </c>
      <c r="E601" s="219" t="s">
        <v>274</v>
      </c>
      <c r="F601" s="220" t="s">
        <v>234</v>
      </c>
      <c r="G601" s="167">
        <f t="shared" si="192"/>
        <v>0</v>
      </c>
      <c r="H601" s="167">
        <f t="shared" si="192"/>
        <v>0</v>
      </c>
    </row>
    <row r="602" spans="1:8">
      <c r="A602" s="162" t="s">
        <v>235</v>
      </c>
      <c r="B602" s="219" t="s">
        <v>788</v>
      </c>
      <c r="C602" s="220" t="s">
        <v>223</v>
      </c>
      <c r="D602" s="219" t="s">
        <v>267</v>
      </c>
      <c r="E602" s="219" t="s">
        <v>274</v>
      </c>
      <c r="F602" s="220" t="s">
        <v>236</v>
      </c>
      <c r="G602" s="167">
        <f t="shared" ref="G602" si="193">G603+G604</f>
        <v>0</v>
      </c>
      <c r="H602" s="167">
        <f t="shared" ref="H602" si="194">H603+H604</f>
        <v>0</v>
      </c>
    </row>
    <row r="603" spans="1:8">
      <c r="A603" s="170" t="s">
        <v>237</v>
      </c>
      <c r="B603" s="219" t="s">
        <v>788</v>
      </c>
      <c r="C603" s="220" t="s">
        <v>223</v>
      </c>
      <c r="D603" s="219" t="s">
        <v>267</v>
      </c>
      <c r="E603" s="219" t="s">
        <v>274</v>
      </c>
      <c r="F603" s="220" t="s">
        <v>238</v>
      </c>
      <c r="G603" s="167"/>
      <c r="H603" s="167"/>
    </row>
    <row r="604" ht="22.5" spans="1:8">
      <c r="A604" s="170" t="s">
        <v>239</v>
      </c>
      <c r="B604" s="219" t="s">
        <v>788</v>
      </c>
      <c r="C604" s="220" t="s">
        <v>223</v>
      </c>
      <c r="D604" s="219" t="s">
        <v>267</v>
      </c>
      <c r="E604" s="219" t="s">
        <v>274</v>
      </c>
      <c r="F604" s="220">
        <v>129</v>
      </c>
      <c r="G604" s="167"/>
      <c r="H604" s="167"/>
    </row>
    <row r="605" spans="1:8">
      <c r="A605" s="162" t="s">
        <v>275</v>
      </c>
      <c r="B605" s="219" t="s">
        <v>788</v>
      </c>
      <c r="C605" s="220" t="s">
        <v>223</v>
      </c>
      <c r="D605" s="219" t="s">
        <v>267</v>
      </c>
      <c r="E605" s="219" t="s">
        <v>276</v>
      </c>
      <c r="F605" s="220" t="s">
        <v>226</v>
      </c>
      <c r="G605" s="167">
        <f>G606+G610+G613+G618+G623</f>
        <v>15246.507</v>
      </c>
      <c r="H605" s="167">
        <f>H606+H610+H613+H618+H623</f>
        <v>15246.507</v>
      </c>
    </row>
    <row r="606" ht="33.75" spans="1:8">
      <c r="A606" s="162" t="s">
        <v>233</v>
      </c>
      <c r="B606" s="219" t="s">
        <v>788</v>
      </c>
      <c r="C606" s="220" t="s">
        <v>223</v>
      </c>
      <c r="D606" s="219" t="s">
        <v>267</v>
      </c>
      <c r="E606" s="219" t="s">
        <v>277</v>
      </c>
      <c r="F606" s="220" t="s">
        <v>234</v>
      </c>
      <c r="G606" s="167">
        <f t="shared" ref="G606:H606" si="195">G607</f>
        <v>12241.896</v>
      </c>
      <c r="H606" s="167">
        <f t="shared" si="195"/>
        <v>12241.896</v>
      </c>
    </row>
    <row r="607" spans="1:8">
      <c r="A607" s="162" t="s">
        <v>235</v>
      </c>
      <c r="B607" s="219" t="s">
        <v>788</v>
      </c>
      <c r="C607" s="220" t="s">
        <v>223</v>
      </c>
      <c r="D607" s="219" t="s">
        <v>267</v>
      </c>
      <c r="E607" s="219" t="s">
        <v>277</v>
      </c>
      <c r="F607" s="220" t="s">
        <v>236</v>
      </c>
      <c r="G607" s="167">
        <f t="shared" ref="G607" si="196">G608+G609</f>
        <v>12241.896</v>
      </c>
      <c r="H607" s="167">
        <f t="shared" ref="H607" si="197">H608+H609</f>
        <v>12241.896</v>
      </c>
    </row>
    <row r="608" spans="1:8">
      <c r="A608" s="170" t="s">
        <v>237</v>
      </c>
      <c r="B608" s="219" t="s">
        <v>788</v>
      </c>
      <c r="C608" s="220" t="s">
        <v>223</v>
      </c>
      <c r="D608" s="219" t="s">
        <v>267</v>
      </c>
      <c r="E608" s="219" t="s">
        <v>277</v>
      </c>
      <c r="F608" s="220" t="s">
        <v>238</v>
      </c>
      <c r="G608" s="167">
        <v>9402.418</v>
      </c>
      <c r="H608" s="167">
        <v>9402.418</v>
      </c>
    </row>
    <row r="609" ht="22.5" spans="1:8">
      <c r="A609" s="170" t="s">
        <v>239</v>
      </c>
      <c r="B609" s="219" t="s">
        <v>788</v>
      </c>
      <c r="C609" s="220" t="s">
        <v>223</v>
      </c>
      <c r="D609" s="219" t="s">
        <v>267</v>
      </c>
      <c r="E609" s="219" t="s">
        <v>277</v>
      </c>
      <c r="F609" s="220">
        <v>129</v>
      </c>
      <c r="G609" s="167">
        <v>2839.478</v>
      </c>
      <c r="H609" s="167">
        <v>2839.478</v>
      </c>
    </row>
    <row r="610" ht="33.75" spans="1:8">
      <c r="A610" s="162" t="s">
        <v>233</v>
      </c>
      <c r="B610" s="219" t="s">
        <v>788</v>
      </c>
      <c r="C610" s="220" t="s">
        <v>223</v>
      </c>
      <c r="D610" s="219" t="s">
        <v>267</v>
      </c>
      <c r="E610" s="219" t="s">
        <v>278</v>
      </c>
      <c r="F610" s="220">
        <v>100</v>
      </c>
      <c r="G610" s="167">
        <f t="shared" ref="G610:H611" si="198">G611</f>
        <v>0</v>
      </c>
      <c r="H610" s="167">
        <f t="shared" si="198"/>
        <v>0</v>
      </c>
    </row>
    <row r="611" spans="1:8">
      <c r="A611" s="162" t="s">
        <v>235</v>
      </c>
      <c r="B611" s="219" t="s">
        <v>788</v>
      </c>
      <c r="C611" s="220" t="s">
        <v>223</v>
      </c>
      <c r="D611" s="219" t="s">
        <v>267</v>
      </c>
      <c r="E611" s="219" t="s">
        <v>278</v>
      </c>
      <c r="F611" s="220">
        <v>120</v>
      </c>
      <c r="G611" s="167">
        <f t="shared" si="198"/>
        <v>0</v>
      </c>
      <c r="H611" s="167">
        <f t="shared" si="198"/>
        <v>0</v>
      </c>
    </row>
    <row r="612" ht="22.5" spans="1:8">
      <c r="A612" s="170" t="s">
        <v>253</v>
      </c>
      <c r="B612" s="219" t="s">
        <v>788</v>
      </c>
      <c r="C612" s="220" t="s">
        <v>223</v>
      </c>
      <c r="D612" s="219" t="s">
        <v>267</v>
      </c>
      <c r="E612" s="219" t="s">
        <v>278</v>
      </c>
      <c r="F612" s="220">
        <v>122</v>
      </c>
      <c r="G612" s="167"/>
      <c r="H612" s="167"/>
    </row>
    <row r="613" spans="1:8">
      <c r="A613" s="162" t="s">
        <v>255</v>
      </c>
      <c r="B613" s="219" t="s">
        <v>788</v>
      </c>
      <c r="C613" s="220" t="s">
        <v>223</v>
      </c>
      <c r="D613" s="219" t="s">
        <v>267</v>
      </c>
      <c r="E613" s="219" t="s">
        <v>278</v>
      </c>
      <c r="F613" s="220" t="s">
        <v>279</v>
      </c>
      <c r="G613" s="167">
        <f t="shared" ref="G613:H613" si="199">G614</f>
        <v>2007.611</v>
      </c>
      <c r="H613" s="167">
        <f t="shared" si="199"/>
        <v>2007.611</v>
      </c>
    </row>
    <row r="614" spans="1:8">
      <c r="A614" s="162" t="s">
        <v>256</v>
      </c>
      <c r="B614" s="219" t="s">
        <v>788</v>
      </c>
      <c r="C614" s="220" t="s">
        <v>223</v>
      </c>
      <c r="D614" s="219" t="s">
        <v>267</v>
      </c>
      <c r="E614" s="219" t="s">
        <v>278</v>
      </c>
      <c r="F614" s="220" t="s">
        <v>280</v>
      </c>
      <c r="G614" s="167">
        <f>G616+G615+G617</f>
        <v>2007.611</v>
      </c>
      <c r="H614" s="167">
        <f>H616+H615+H617</f>
        <v>2007.611</v>
      </c>
    </row>
    <row r="615" spans="1:8">
      <c r="A615" s="228" t="s">
        <v>257</v>
      </c>
      <c r="B615" s="219" t="s">
        <v>788</v>
      </c>
      <c r="C615" s="220" t="s">
        <v>223</v>
      </c>
      <c r="D615" s="219" t="s">
        <v>267</v>
      </c>
      <c r="E615" s="219" t="s">
        <v>278</v>
      </c>
      <c r="F615" s="220">
        <v>242</v>
      </c>
      <c r="G615" s="167">
        <v>193</v>
      </c>
      <c r="H615" s="167">
        <v>193</v>
      </c>
    </row>
    <row r="616" spans="1:8">
      <c r="A616" s="228" t="s">
        <v>258</v>
      </c>
      <c r="B616" s="219" t="s">
        <v>788</v>
      </c>
      <c r="C616" s="220" t="s">
        <v>223</v>
      </c>
      <c r="D616" s="219" t="s">
        <v>267</v>
      </c>
      <c r="E616" s="219" t="s">
        <v>278</v>
      </c>
      <c r="F616" s="220" t="s">
        <v>259</v>
      </c>
      <c r="G616" s="167">
        <v>1402.756</v>
      </c>
      <c r="H616" s="167">
        <v>1402.756</v>
      </c>
    </row>
    <row r="617" spans="1:8">
      <c r="A617" s="228" t="s">
        <v>281</v>
      </c>
      <c r="B617" s="219" t="s">
        <v>788</v>
      </c>
      <c r="C617" s="220" t="s">
        <v>223</v>
      </c>
      <c r="D617" s="219" t="s">
        <v>267</v>
      </c>
      <c r="E617" s="219" t="s">
        <v>278</v>
      </c>
      <c r="F617" s="220">
        <v>247</v>
      </c>
      <c r="G617" s="167">
        <v>411.855</v>
      </c>
      <c r="H617" s="167">
        <v>411.855</v>
      </c>
    </row>
    <row r="618" spans="1:8">
      <c r="A618" s="228" t="s">
        <v>260</v>
      </c>
      <c r="B618" s="219" t="s">
        <v>788</v>
      </c>
      <c r="C618" s="220" t="s">
        <v>223</v>
      </c>
      <c r="D618" s="219" t="s">
        <v>267</v>
      </c>
      <c r="E618" s="219" t="s">
        <v>278</v>
      </c>
      <c r="F618" s="220" t="s">
        <v>261</v>
      </c>
      <c r="G618" s="167">
        <f t="shared" ref="G618:H618" si="200">G619</f>
        <v>997</v>
      </c>
      <c r="H618" s="167">
        <f t="shared" si="200"/>
        <v>997</v>
      </c>
    </row>
    <row r="619" spans="1:8">
      <c r="A619" s="228" t="s">
        <v>262</v>
      </c>
      <c r="B619" s="219" t="s">
        <v>788</v>
      </c>
      <c r="C619" s="220" t="s">
        <v>223</v>
      </c>
      <c r="D619" s="219" t="s">
        <v>267</v>
      </c>
      <c r="E619" s="219" t="s">
        <v>278</v>
      </c>
      <c r="F619" s="220" t="s">
        <v>263</v>
      </c>
      <c r="G619" s="167">
        <f t="shared" ref="G619" si="201">G620+G621+G622</f>
        <v>997</v>
      </c>
      <c r="H619" s="167">
        <f t="shared" ref="H619" si="202">H620+H621+H622</f>
        <v>997</v>
      </c>
    </row>
    <row r="620" spans="1:8">
      <c r="A620" s="230" t="s">
        <v>282</v>
      </c>
      <c r="B620" s="219" t="s">
        <v>788</v>
      </c>
      <c r="C620" s="220" t="s">
        <v>223</v>
      </c>
      <c r="D620" s="219" t="s">
        <v>267</v>
      </c>
      <c r="E620" s="219" t="s">
        <v>278</v>
      </c>
      <c r="F620" s="220" t="s">
        <v>283</v>
      </c>
      <c r="G620" s="167">
        <v>658</v>
      </c>
      <c r="H620" s="167">
        <v>658</v>
      </c>
    </row>
    <row r="621" spans="1:8">
      <c r="A621" s="228" t="s">
        <v>264</v>
      </c>
      <c r="B621" s="219" t="s">
        <v>788</v>
      </c>
      <c r="C621" s="220" t="s">
        <v>223</v>
      </c>
      <c r="D621" s="219" t="s">
        <v>267</v>
      </c>
      <c r="E621" s="219" t="s">
        <v>278</v>
      </c>
      <c r="F621" s="220">
        <v>852</v>
      </c>
      <c r="G621" s="167">
        <v>30</v>
      </c>
      <c r="H621" s="167">
        <v>30</v>
      </c>
    </row>
    <row r="622" spans="1:8">
      <c r="A622" s="228" t="s">
        <v>265</v>
      </c>
      <c r="B622" s="219" t="s">
        <v>788</v>
      </c>
      <c r="C622" s="220" t="s">
        <v>223</v>
      </c>
      <c r="D622" s="219" t="s">
        <v>267</v>
      </c>
      <c r="E622" s="219" t="s">
        <v>278</v>
      </c>
      <c r="F622" s="220">
        <v>853</v>
      </c>
      <c r="G622" s="167">
        <v>309</v>
      </c>
      <c r="H622" s="167">
        <v>309</v>
      </c>
    </row>
    <row r="623" ht="22.5" spans="1:8">
      <c r="A623" s="170" t="s">
        <v>273</v>
      </c>
      <c r="B623" s="219" t="s">
        <v>788</v>
      </c>
      <c r="C623" s="220" t="s">
        <v>223</v>
      </c>
      <c r="D623" s="219" t="s">
        <v>267</v>
      </c>
      <c r="E623" s="219" t="s">
        <v>284</v>
      </c>
      <c r="F623" s="220"/>
      <c r="G623" s="167">
        <f>G624</f>
        <v>0</v>
      </c>
      <c r="H623" s="167">
        <f>H624</f>
        <v>0</v>
      </c>
    </row>
    <row r="624" ht="33.75" spans="1:8">
      <c r="A624" s="162" t="s">
        <v>233</v>
      </c>
      <c r="B624" s="219" t="s">
        <v>788</v>
      </c>
      <c r="C624" s="220" t="s">
        <v>223</v>
      </c>
      <c r="D624" s="219" t="s">
        <v>267</v>
      </c>
      <c r="E624" s="219" t="s">
        <v>284</v>
      </c>
      <c r="F624" s="220">
        <v>100</v>
      </c>
      <c r="G624" s="167">
        <f>G625</f>
        <v>0</v>
      </c>
      <c r="H624" s="167">
        <f>H625</f>
        <v>0</v>
      </c>
    </row>
    <row r="625" spans="1:8">
      <c r="A625" s="162" t="s">
        <v>235</v>
      </c>
      <c r="B625" s="219" t="s">
        <v>788</v>
      </c>
      <c r="C625" s="220" t="s">
        <v>223</v>
      </c>
      <c r="D625" s="219" t="s">
        <v>267</v>
      </c>
      <c r="E625" s="219" t="s">
        <v>284</v>
      </c>
      <c r="F625" s="220">
        <v>120</v>
      </c>
      <c r="G625" s="167">
        <f>G626+G627</f>
        <v>0</v>
      </c>
      <c r="H625" s="167">
        <f>H626+H627</f>
        <v>0</v>
      </c>
    </row>
    <row r="626" s="190" customFormat="1" ht="12" spans="1:8">
      <c r="A626" s="170" t="s">
        <v>237</v>
      </c>
      <c r="B626" s="219" t="s">
        <v>788</v>
      </c>
      <c r="C626" s="220" t="s">
        <v>223</v>
      </c>
      <c r="D626" s="219" t="s">
        <v>267</v>
      </c>
      <c r="E626" s="219" t="s">
        <v>284</v>
      </c>
      <c r="F626" s="220">
        <v>121</v>
      </c>
      <c r="G626" s="167"/>
      <c r="H626" s="167"/>
    </row>
    <row r="627" s="190" customFormat="1" ht="22.5" spans="1:8">
      <c r="A627" s="170" t="s">
        <v>239</v>
      </c>
      <c r="B627" s="219" t="s">
        <v>788</v>
      </c>
      <c r="C627" s="220" t="s">
        <v>223</v>
      </c>
      <c r="D627" s="219" t="s">
        <v>267</v>
      </c>
      <c r="E627" s="219" t="s">
        <v>284</v>
      </c>
      <c r="F627" s="220">
        <v>129</v>
      </c>
      <c r="G627" s="167"/>
      <c r="H627" s="167"/>
    </row>
    <row r="628" spans="1:8">
      <c r="A628" s="155" t="s">
        <v>285</v>
      </c>
      <c r="B628" s="217" t="s">
        <v>788</v>
      </c>
      <c r="C628" s="218" t="s">
        <v>223</v>
      </c>
      <c r="D628" s="217" t="s">
        <v>286</v>
      </c>
      <c r="E628" s="217"/>
      <c r="F628" s="218"/>
      <c r="G628" s="166">
        <f t="shared" ref="G628:H631" si="203">G629</f>
        <v>130</v>
      </c>
      <c r="H628" s="166">
        <f t="shared" si="203"/>
        <v>130</v>
      </c>
    </row>
    <row r="629" ht="22.5" spans="1:8">
      <c r="A629" s="170" t="s">
        <v>287</v>
      </c>
      <c r="B629" s="219" t="s">
        <v>788</v>
      </c>
      <c r="C629" s="220" t="s">
        <v>223</v>
      </c>
      <c r="D629" s="219" t="s">
        <v>286</v>
      </c>
      <c r="E629" s="219" t="s">
        <v>288</v>
      </c>
      <c r="F629" s="220"/>
      <c r="G629" s="167">
        <f t="shared" si="203"/>
        <v>130</v>
      </c>
      <c r="H629" s="167">
        <f t="shared" si="203"/>
        <v>130</v>
      </c>
    </row>
    <row r="630" spans="1:8">
      <c r="A630" s="162" t="s">
        <v>255</v>
      </c>
      <c r="B630" s="219" t="s">
        <v>788</v>
      </c>
      <c r="C630" s="220" t="s">
        <v>223</v>
      </c>
      <c r="D630" s="219" t="s">
        <v>286</v>
      </c>
      <c r="E630" s="219" t="s">
        <v>288</v>
      </c>
      <c r="F630" s="220" t="s">
        <v>279</v>
      </c>
      <c r="G630" s="167">
        <f t="shared" si="203"/>
        <v>130</v>
      </c>
      <c r="H630" s="167">
        <f t="shared" si="203"/>
        <v>130</v>
      </c>
    </row>
    <row r="631" spans="1:8">
      <c r="A631" s="162" t="s">
        <v>256</v>
      </c>
      <c r="B631" s="219" t="s">
        <v>788</v>
      </c>
      <c r="C631" s="220" t="s">
        <v>223</v>
      </c>
      <c r="D631" s="219" t="s">
        <v>286</v>
      </c>
      <c r="E631" s="219" t="s">
        <v>288</v>
      </c>
      <c r="F631" s="220" t="s">
        <v>280</v>
      </c>
      <c r="G631" s="167">
        <f t="shared" si="203"/>
        <v>130</v>
      </c>
      <c r="H631" s="167">
        <f t="shared" si="203"/>
        <v>130</v>
      </c>
    </row>
    <row r="632" s="190" customFormat="1" ht="12" spans="1:8">
      <c r="A632" s="228" t="s">
        <v>258</v>
      </c>
      <c r="B632" s="219" t="s">
        <v>788</v>
      </c>
      <c r="C632" s="220" t="s">
        <v>223</v>
      </c>
      <c r="D632" s="219" t="s">
        <v>286</v>
      </c>
      <c r="E632" s="219" t="s">
        <v>288</v>
      </c>
      <c r="F632" s="220" t="s">
        <v>259</v>
      </c>
      <c r="G632" s="167">
        <v>130</v>
      </c>
      <c r="H632" s="167">
        <v>130</v>
      </c>
    </row>
    <row r="633" s="190" customFormat="1" ht="12" spans="1:8">
      <c r="A633" s="221" t="s">
        <v>306</v>
      </c>
      <c r="B633" s="214" t="s">
        <v>788</v>
      </c>
      <c r="C633" s="231" t="s">
        <v>223</v>
      </c>
      <c r="D633" s="214" t="s">
        <v>307</v>
      </c>
      <c r="E633" s="214"/>
      <c r="F633" s="261"/>
      <c r="G633" s="172">
        <f t="shared" ref="G633:H636" si="204">G634</f>
        <v>0</v>
      </c>
      <c r="H633" s="172">
        <f t="shared" si="204"/>
        <v>0</v>
      </c>
    </row>
    <row r="634" spans="1:8">
      <c r="A634" s="228" t="s">
        <v>308</v>
      </c>
      <c r="B634" s="219" t="s">
        <v>788</v>
      </c>
      <c r="C634" s="220" t="s">
        <v>223</v>
      </c>
      <c r="D634" s="219" t="s">
        <v>307</v>
      </c>
      <c r="E634" s="219" t="s">
        <v>309</v>
      </c>
      <c r="F634" s="259"/>
      <c r="G634" s="167">
        <f t="shared" si="204"/>
        <v>0</v>
      </c>
      <c r="H634" s="167">
        <f t="shared" si="204"/>
        <v>0</v>
      </c>
    </row>
    <row r="635" spans="1:8">
      <c r="A635" s="162" t="s">
        <v>255</v>
      </c>
      <c r="B635" s="219" t="s">
        <v>788</v>
      </c>
      <c r="C635" s="220" t="s">
        <v>223</v>
      </c>
      <c r="D635" s="219" t="s">
        <v>307</v>
      </c>
      <c r="E635" s="219" t="s">
        <v>309</v>
      </c>
      <c r="F635" s="259">
        <v>800</v>
      </c>
      <c r="G635" s="167">
        <f t="shared" si="204"/>
        <v>0</v>
      </c>
      <c r="H635" s="167">
        <f t="shared" si="204"/>
        <v>0</v>
      </c>
    </row>
    <row r="636" spans="1:8">
      <c r="A636" s="162" t="s">
        <v>256</v>
      </c>
      <c r="B636" s="219" t="s">
        <v>788</v>
      </c>
      <c r="C636" s="220" t="s">
        <v>223</v>
      </c>
      <c r="D636" s="219" t="s">
        <v>307</v>
      </c>
      <c r="E636" s="219" t="s">
        <v>309</v>
      </c>
      <c r="F636" s="259">
        <v>800</v>
      </c>
      <c r="G636" s="167">
        <f t="shared" si="204"/>
        <v>0</v>
      </c>
      <c r="H636" s="167">
        <f t="shared" si="204"/>
        <v>0</v>
      </c>
    </row>
    <row r="637" s="190" customFormat="1" ht="12" spans="1:8">
      <c r="A637" s="162" t="s">
        <v>310</v>
      </c>
      <c r="B637" s="219" t="s">
        <v>788</v>
      </c>
      <c r="C637" s="220" t="s">
        <v>223</v>
      </c>
      <c r="D637" s="219" t="s">
        <v>307</v>
      </c>
      <c r="E637" s="219" t="s">
        <v>309</v>
      </c>
      <c r="F637" s="259">
        <v>880</v>
      </c>
      <c r="G637" s="167"/>
      <c r="H637" s="167"/>
    </row>
    <row r="638" spans="1:8">
      <c r="A638" s="216" t="s">
        <v>311</v>
      </c>
      <c r="B638" s="217" t="s">
        <v>788</v>
      </c>
      <c r="C638" s="218" t="s">
        <v>223</v>
      </c>
      <c r="D638" s="217" t="s">
        <v>312</v>
      </c>
      <c r="E638" s="217"/>
      <c r="F638" s="218"/>
      <c r="G638" s="166">
        <f t="shared" ref="G638:H641" si="205">G639</f>
        <v>1500</v>
      </c>
      <c r="H638" s="166">
        <f t="shared" si="205"/>
        <v>1500</v>
      </c>
    </row>
    <row r="639" spans="1:8">
      <c r="A639" s="228" t="s">
        <v>313</v>
      </c>
      <c r="B639" s="219" t="s">
        <v>788</v>
      </c>
      <c r="C639" s="220" t="s">
        <v>223</v>
      </c>
      <c r="D639" s="219" t="s">
        <v>312</v>
      </c>
      <c r="E639" s="219" t="s">
        <v>314</v>
      </c>
      <c r="F639" s="220"/>
      <c r="G639" s="167">
        <f t="shared" si="205"/>
        <v>1500</v>
      </c>
      <c r="H639" s="167">
        <f t="shared" si="205"/>
        <v>1500</v>
      </c>
    </row>
    <row r="640" spans="1:8">
      <c r="A640" s="162" t="s">
        <v>255</v>
      </c>
      <c r="B640" s="219" t="s">
        <v>788</v>
      </c>
      <c r="C640" s="220" t="s">
        <v>223</v>
      </c>
      <c r="D640" s="219" t="s">
        <v>312</v>
      </c>
      <c r="E640" s="219" t="s">
        <v>314</v>
      </c>
      <c r="F640" s="220">
        <v>800</v>
      </c>
      <c r="G640" s="167">
        <f t="shared" si="205"/>
        <v>1500</v>
      </c>
      <c r="H640" s="167">
        <f t="shared" si="205"/>
        <v>1500</v>
      </c>
    </row>
    <row r="641" spans="1:8">
      <c r="A641" s="162" t="s">
        <v>256</v>
      </c>
      <c r="B641" s="219" t="s">
        <v>788</v>
      </c>
      <c r="C641" s="220" t="s">
        <v>223</v>
      </c>
      <c r="D641" s="219" t="s">
        <v>312</v>
      </c>
      <c r="E641" s="219" t="s">
        <v>314</v>
      </c>
      <c r="F641" s="220">
        <v>800</v>
      </c>
      <c r="G641" s="167">
        <f t="shared" si="205"/>
        <v>1500</v>
      </c>
      <c r="H641" s="167">
        <f t="shared" si="205"/>
        <v>1500</v>
      </c>
    </row>
    <row r="642" spans="1:8">
      <c r="A642" s="228" t="s">
        <v>316</v>
      </c>
      <c r="B642" s="219" t="s">
        <v>788</v>
      </c>
      <c r="C642" s="220" t="s">
        <v>223</v>
      </c>
      <c r="D642" s="219" t="s">
        <v>312</v>
      </c>
      <c r="E642" s="219" t="s">
        <v>314</v>
      </c>
      <c r="F642" s="220">
        <v>870</v>
      </c>
      <c r="G642" s="167">
        <v>1500</v>
      </c>
      <c r="H642" s="167">
        <v>1500</v>
      </c>
    </row>
    <row r="643" s="190" customFormat="1" ht="12" spans="1:8">
      <c r="A643" s="155" t="s">
        <v>317</v>
      </c>
      <c r="B643" s="217" t="s">
        <v>788</v>
      </c>
      <c r="C643" s="218" t="s">
        <v>223</v>
      </c>
      <c r="D643" s="217" t="s">
        <v>318</v>
      </c>
      <c r="E643" s="217"/>
      <c r="F643" s="218"/>
      <c r="G643" s="166">
        <f>G665+G669+G644+G661</f>
        <v>7365</v>
      </c>
      <c r="H643" s="166">
        <f>H665+H669+H644+H661</f>
        <v>7365</v>
      </c>
    </row>
    <row r="644" s="190" customFormat="1" ht="21" spans="1:8">
      <c r="A644" s="207" t="s">
        <v>789</v>
      </c>
      <c r="B644" s="214" t="s">
        <v>788</v>
      </c>
      <c r="C644" s="231" t="s">
        <v>223</v>
      </c>
      <c r="D644" s="214" t="s">
        <v>318</v>
      </c>
      <c r="E644" s="214" t="s">
        <v>320</v>
      </c>
      <c r="F644" s="231"/>
      <c r="G644" s="172">
        <f>G652+G656+G645</f>
        <v>6130</v>
      </c>
      <c r="H644" s="172">
        <f>H652+H656+H645</f>
        <v>6130</v>
      </c>
    </row>
    <row r="645" s="190" customFormat="1" ht="22.5" spans="1:8">
      <c r="A645" s="170" t="s">
        <v>321</v>
      </c>
      <c r="B645" s="219" t="s">
        <v>788</v>
      </c>
      <c r="C645" s="220" t="s">
        <v>223</v>
      </c>
      <c r="D645" s="219" t="s">
        <v>318</v>
      </c>
      <c r="E645" s="219" t="s">
        <v>322</v>
      </c>
      <c r="F645" s="220"/>
      <c r="G645" s="167">
        <f>G646+G649</f>
        <v>2333</v>
      </c>
      <c r="H645" s="167">
        <f>H646+H649</f>
        <v>2333</v>
      </c>
    </row>
    <row r="646" s="190" customFormat="1" ht="33.75" spans="1:8">
      <c r="A646" s="162" t="s">
        <v>233</v>
      </c>
      <c r="B646" s="219" t="s">
        <v>788</v>
      </c>
      <c r="C646" s="220" t="s">
        <v>223</v>
      </c>
      <c r="D646" s="219" t="s">
        <v>318</v>
      </c>
      <c r="E646" s="219" t="s">
        <v>322</v>
      </c>
      <c r="F646" s="220">
        <v>100</v>
      </c>
      <c r="G646" s="167">
        <f t="shared" ref="G646:H647" si="206">G647</f>
        <v>106</v>
      </c>
      <c r="H646" s="167">
        <f t="shared" si="206"/>
        <v>106</v>
      </c>
    </row>
    <row r="647" s="190" customFormat="1" ht="12" spans="1:8">
      <c r="A647" s="162" t="s">
        <v>235</v>
      </c>
      <c r="B647" s="219" t="s">
        <v>788</v>
      </c>
      <c r="C647" s="220" t="s">
        <v>223</v>
      </c>
      <c r="D647" s="219" t="s">
        <v>318</v>
      </c>
      <c r="E647" s="219" t="s">
        <v>322</v>
      </c>
      <c r="F647" s="220">
        <v>120</v>
      </c>
      <c r="G647" s="167">
        <f t="shared" si="206"/>
        <v>106</v>
      </c>
      <c r="H647" s="167">
        <f t="shared" si="206"/>
        <v>106</v>
      </c>
    </row>
    <row r="648" s="190" customFormat="1" ht="22.5" spans="1:8">
      <c r="A648" s="170" t="s">
        <v>253</v>
      </c>
      <c r="B648" s="219" t="s">
        <v>788</v>
      </c>
      <c r="C648" s="220" t="s">
        <v>223</v>
      </c>
      <c r="D648" s="219" t="s">
        <v>318</v>
      </c>
      <c r="E648" s="219" t="s">
        <v>322</v>
      </c>
      <c r="F648" s="220">
        <v>122</v>
      </c>
      <c r="G648" s="167">
        <v>106</v>
      </c>
      <c r="H648" s="167">
        <v>106</v>
      </c>
    </row>
    <row r="649" s="190" customFormat="1" ht="12" spans="1:8">
      <c r="A649" s="162" t="s">
        <v>255</v>
      </c>
      <c r="B649" s="219" t="s">
        <v>788</v>
      </c>
      <c r="C649" s="220" t="s">
        <v>223</v>
      </c>
      <c r="D649" s="219" t="s">
        <v>318</v>
      </c>
      <c r="E649" s="219" t="s">
        <v>322</v>
      </c>
      <c r="F649" s="220">
        <v>200</v>
      </c>
      <c r="G649" s="167">
        <f>G650</f>
        <v>2227</v>
      </c>
      <c r="H649" s="167">
        <f>H650</f>
        <v>2227</v>
      </c>
    </row>
    <row r="650" s="190" customFormat="1" ht="12" spans="1:8">
      <c r="A650" s="162" t="s">
        <v>256</v>
      </c>
      <c r="B650" s="219" t="s">
        <v>788</v>
      </c>
      <c r="C650" s="220" t="s">
        <v>223</v>
      </c>
      <c r="D650" s="219" t="s">
        <v>318</v>
      </c>
      <c r="E650" s="219" t="s">
        <v>322</v>
      </c>
      <c r="F650" s="220">
        <v>240</v>
      </c>
      <c r="G650" s="167">
        <f>G651</f>
        <v>2227</v>
      </c>
      <c r="H650" s="167">
        <f>H651</f>
        <v>2227</v>
      </c>
    </row>
    <row r="651" s="190" customFormat="1" ht="12" spans="1:8">
      <c r="A651" s="228" t="s">
        <v>258</v>
      </c>
      <c r="B651" s="219" t="s">
        <v>788</v>
      </c>
      <c r="C651" s="220" t="s">
        <v>223</v>
      </c>
      <c r="D651" s="219" t="s">
        <v>318</v>
      </c>
      <c r="E651" s="219" t="s">
        <v>322</v>
      </c>
      <c r="F651" s="220">
        <v>244</v>
      </c>
      <c r="G651" s="167">
        <v>2227</v>
      </c>
      <c r="H651" s="167">
        <v>2227</v>
      </c>
    </row>
    <row r="652" s="190" customFormat="1" ht="22.5" spans="1:8">
      <c r="A652" s="170" t="s">
        <v>323</v>
      </c>
      <c r="B652" s="219" t="s">
        <v>788</v>
      </c>
      <c r="C652" s="220" t="s">
        <v>223</v>
      </c>
      <c r="D652" s="219" t="s">
        <v>318</v>
      </c>
      <c r="E652" s="219" t="s">
        <v>324</v>
      </c>
      <c r="F652" s="220"/>
      <c r="G652" s="167">
        <f t="shared" ref="G652:H654" si="207">G653</f>
        <v>50</v>
      </c>
      <c r="H652" s="167">
        <f t="shared" si="207"/>
        <v>50</v>
      </c>
    </row>
    <row r="653" s="190" customFormat="1" ht="12" spans="1:8">
      <c r="A653" s="162" t="s">
        <v>255</v>
      </c>
      <c r="B653" s="219" t="s">
        <v>788</v>
      </c>
      <c r="C653" s="220" t="s">
        <v>223</v>
      </c>
      <c r="D653" s="219" t="s">
        <v>318</v>
      </c>
      <c r="E653" s="219" t="s">
        <v>324</v>
      </c>
      <c r="F653" s="220" t="s">
        <v>279</v>
      </c>
      <c r="G653" s="167">
        <f t="shared" si="207"/>
        <v>50</v>
      </c>
      <c r="H653" s="167">
        <f t="shared" si="207"/>
        <v>50</v>
      </c>
    </row>
    <row r="654" s="191" customFormat="1" ht="12" spans="1:8">
      <c r="A654" s="162" t="s">
        <v>256</v>
      </c>
      <c r="B654" s="219" t="s">
        <v>788</v>
      </c>
      <c r="C654" s="220" t="s">
        <v>223</v>
      </c>
      <c r="D654" s="219" t="s">
        <v>318</v>
      </c>
      <c r="E654" s="219" t="s">
        <v>324</v>
      </c>
      <c r="F654" s="220" t="s">
        <v>280</v>
      </c>
      <c r="G654" s="167">
        <f t="shared" si="207"/>
        <v>50</v>
      </c>
      <c r="H654" s="167">
        <f t="shared" si="207"/>
        <v>50</v>
      </c>
    </row>
    <row r="655" s="190" customFormat="1" ht="12" spans="1:8">
      <c r="A655" s="228" t="s">
        <v>258</v>
      </c>
      <c r="B655" s="219" t="s">
        <v>788</v>
      </c>
      <c r="C655" s="220" t="s">
        <v>223</v>
      </c>
      <c r="D655" s="219" t="s">
        <v>318</v>
      </c>
      <c r="E655" s="219" t="s">
        <v>324</v>
      </c>
      <c r="F655" s="220" t="s">
        <v>259</v>
      </c>
      <c r="G655" s="167">
        <v>50</v>
      </c>
      <c r="H655" s="167">
        <v>50</v>
      </c>
    </row>
    <row r="656" s="190" customFormat="1" ht="12" spans="1:8">
      <c r="A656" s="228" t="s">
        <v>325</v>
      </c>
      <c r="B656" s="219" t="s">
        <v>788</v>
      </c>
      <c r="C656" s="220" t="s">
        <v>223</v>
      </c>
      <c r="D656" s="219" t="s">
        <v>318</v>
      </c>
      <c r="E656" s="219" t="s">
        <v>326</v>
      </c>
      <c r="F656" s="220"/>
      <c r="G656" s="167">
        <f t="shared" ref="G656:H657" si="208">G657</f>
        <v>3747</v>
      </c>
      <c r="H656" s="167">
        <f t="shared" si="208"/>
        <v>3747</v>
      </c>
    </row>
    <row r="657" s="190" customFormat="1" ht="12" spans="1:8">
      <c r="A657" s="162" t="s">
        <v>255</v>
      </c>
      <c r="B657" s="219" t="s">
        <v>788</v>
      </c>
      <c r="C657" s="220" t="s">
        <v>223</v>
      </c>
      <c r="D657" s="219" t="s">
        <v>318</v>
      </c>
      <c r="E657" s="219" t="s">
        <v>326</v>
      </c>
      <c r="F657" s="220" t="s">
        <v>279</v>
      </c>
      <c r="G657" s="167">
        <f t="shared" si="208"/>
        <v>3747</v>
      </c>
      <c r="H657" s="167">
        <f t="shared" si="208"/>
        <v>3747</v>
      </c>
    </row>
    <row r="658" s="190" customFormat="1" ht="12" spans="1:8">
      <c r="A658" s="162" t="s">
        <v>256</v>
      </c>
      <c r="B658" s="219" t="s">
        <v>788</v>
      </c>
      <c r="C658" s="220" t="s">
        <v>223</v>
      </c>
      <c r="D658" s="219" t="s">
        <v>318</v>
      </c>
      <c r="E658" s="219" t="s">
        <v>326</v>
      </c>
      <c r="F658" s="220" t="s">
        <v>280</v>
      </c>
      <c r="G658" s="167">
        <f t="shared" ref="G658" si="209">G660+G659</f>
        <v>3747</v>
      </c>
      <c r="H658" s="167">
        <f t="shared" ref="H658" si="210">H660+H659</f>
        <v>3747</v>
      </c>
    </row>
    <row r="659" s="190" customFormat="1" ht="12" spans="1:8">
      <c r="A659" s="228" t="s">
        <v>257</v>
      </c>
      <c r="B659" s="219" t="s">
        <v>788</v>
      </c>
      <c r="C659" s="220" t="s">
        <v>223</v>
      </c>
      <c r="D659" s="219" t="s">
        <v>318</v>
      </c>
      <c r="E659" s="219" t="s">
        <v>326</v>
      </c>
      <c r="F659" s="220">
        <v>242</v>
      </c>
      <c r="G659" s="167">
        <v>390</v>
      </c>
      <c r="H659" s="167">
        <v>390</v>
      </c>
    </row>
    <row r="660" s="190" customFormat="1" ht="12" spans="1:8">
      <c r="A660" s="228" t="s">
        <v>258</v>
      </c>
      <c r="B660" s="219" t="s">
        <v>788</v>
      </c>
      <c r="C660" s="220" t="s">
        <v>223</v>
      </c>
      <c r="D660" s="219" t="s">
        <v>318</v>
      </c>
      <c r="E660" s="219" t="s">
        <v>326</v>
      </c>
      <c r="F660" s="220" t="s">
        <v>259</v>
      </c>
      <c r="G660" s="167">
        <v>3357</v>
      </c>
      <c r="H660" s="167">
        <v>3357</v>
      </c>
    </row>
    <row r="661" s="190" customFormat="1" ht="12" spans="1:8">
      <c r="A661" s="262" t="s">
        <v>327</v>
      </c>
      <c r="B661" s="219" t="s">
        <v>788</v>
      </c>
      <c r="C661" s="220" t="s">
        <v>223</v>
      </c>
      <c r="D661" s="219" t="s">
        <v>318</v>
      </c>
      <c r="E661" s="219" t="s">
        <v>328</v>
      </c>
      <c r="F661" s="220"/>
      <c r="G661" s="167">
        <f t="shared" ref="G661:H663" si="211">G662</f>
        <v>130</v>
      </c>
      <c r="H661" s="167">
        <f t="shared" si="211"/>
        <v>130</v>
      </c>
    </row>
    <row r="662" s="190" customFormat="1" ht="12" spans="1:8">
      <c r="A662" s="228" t="s">
        <v>260</v>
      </c>
      <c r="B662" s="219" t="s">
        <v>788</v>
      </c>
      <c r="C662" s="220" t="s">
        <v>223</v>
      </c>
      <c r="D662" s="219" t="s">
        <v>318</v>
      </c>
      <c r="E662" s="219" t="s">
        <v>328</v>
      </c>
      <c r="F662" s="220" t="s">
        <v>261</v>
      </c>
      <c r="G662" s="167">
        <f t="shared" si="211"/>
        <v>130</v>
      </c>
      <c r="H662" s="167">
        <f t="shared" si="211"/>
        <v>130</v>
      </c>
    </row>
    <row r="663" s="190" customFormat="1" ht="12" spans="1:8">
      <c r="A663" s="228" t="s">
        <v>262</v>
      </c>
      <c r="B663" s="219" t="s">
        <v>788</v>
      </c>
      <c r="C663" s="220" t="s">
        <v>223</v>
      </c>
      <c r="D663" s="219" t="s">
        <v>318</v>
      </c>
      <c r="E663" s="219" t="s">
        <v>328</v>
      </c>
      <c r="F663" s="220" t="s">
        <v>263</v>
      </c>
      <c r="G663" s="167">
        <f t="shared" si="211"/>
        <v>130</v>
      </c>
      <c r="H663" s="167">
        <f t="shared" si="211"/>
        <v>130</v>
      </c>
    </row>
    <row r="664" s="190" customFormat="1" ht="12" spans="1:8">
      <c r="A664" s="228" t="s">
        <v>265</v>
      </c>
      <c r="B664" s="219" t="s">
        <v>788</v>
      </c>
      <c r="C664" s="220" t="s">
        <v>223</v>
      </c>
      <c r="D664" s="219" t="s">
        <v>318</v>
      </c>
      <c r="E664" s="219" t="s">
        <v>328</v>
      </c>
      <c r="F664" s="220">
        <v>853</v>
      </c>
      <c r="G664" s="167">
        <v>130</v>
      </c>
      <c r="H664" s="167">
        <v>130</v>
      </c>
    </row>
    <row r="665" s="190" customFormat="1" ht="22.5" spans="1:8">
      <c r="A665" s="170" t="s">
        <v>329</v>
      </c>
      <c r="B665" s="219" t="s">
        <v>788</v>
      </c>
      <c r="C665" s="220" t="s">
        <v>223</v>
      </c>
      <c r="D665" s="219" t="s">
        <v>318</v>
      </c>
      <c r="E665" s="219" t="s">
        <v>330</v>
      </c>
      <c r="F665" s="220"/>
      <c r="G665" s="167">
        <f t="shared" ref="G665" si="212">G667</f>
        <v>0</v>
      </c>
      <c r="H665" s="167">
        <f t="shared" ref="H665" si="213">H667</f>
        <v>0</v>
      </c>
    </row>
    <row r="666" s="190" customFormat="1" ht="12" spans="1:8">
      <c r="A666" s="162" t="s">
        <v>255</v>
      </c>
      <c r="B666" s="219" t="s">
        <v>788</v>
      </c>
      <c r="C666" s="220" t="s">
        <v>223</v>
      </c>
      <c r="D666" s="219" t="s">
        <v>318</v>
      </c>
      <c r="E666" s="219" t="s">
        <v>330</v>
      </c>
      <c r="F666" s="220">
        <v>200</v>
      </c>
      <c r="G666" s="167">
        <f t="shared" ref="G666:H667" si="214">G667</f>
        <v>0</v>
      </c>
      <c r="H666" s="167">
        <f t="shared" si="214"/>
        <v>0</v>
      </c>
    </row>
    <row r="667" s="190" customFormat="1" ht="12" spans="1:8">
      <c r="A667" s="162" t="s">
        <v>256</v>
      </c>
      <c r="B667" s="219" t="s">
        <v>788</v>
      </c>
      <c r="C667" s="220" t="s">
        <v>223</v>
      </c>
      <c r="D667" s="219" t="s">
        <v>318</v>
      </c>
      <c r="E667" s="219" t="s">
        <v>330</v>
      </c>
      <c r="F667" s="220">
        <v>240</v>
      </c>
      <c r="G667" s="167">
        <f t="shared" si="214"/>
        <v>0</v>
      </c>
      <c r="H667" s="167">
        <f t="shared" si="214"/>
        <v>0</v>
      </c>
    </row>
    <row r="668" s="190" customFormat="1" ht="12" spans="1:8">
      <c r="A668" s="228" t="s">
        <v>258</v>
      </c>
      <c r="B668" s="219" t="s">
        <v>788</v>
      </c>
      <c r="C668" s="220" t="s">
        <v>223</v>
      </c>
      <c r="D668" s="219" t="s">
        <v>318</v>
      </c>
      <c r="E668" s="219" t="s">
        <v>330</v>
      </c>
      <c r="F668" s="220">
        <v>244</v>
      </c>
      <c r="G668" s="167"/>
      <c r="H668" s="167"/>
    </row>
    <row r="669" ht="22.5" spans="1:8">
      <c r="A669" s="252" t="s">
        <v>333</v>
      </c>
      <c r="B669" s="219" t="s">
        <v>788</v>
      </c>
      <c r="C669" s="220" t="s">
        <v>223</v>
      </c>
      <c r="D669" s="219" t="s">
        <v>318</v>
      </c>
      <c r="E669" s="219" t="s">
        <v>334</v>
      </c>
      <c r="F669" s="220" t="s">
        <v>226</v>
      </c>
      <c r="G669" s="167">
        <f>G670+G675</f>
        <v>1105</v>
      </c>
      <c r="H669" s="167">
        <f>H670+H675</f>
        <v>1105</v>
      </c>
    </row>
    <row r="670" ht="33.75" spans="1:8">
      <c r="A670" s="162" t="s">
        <v>233</v>
      </c>
      <c r="B670" s="219" t="s">
        <v>788</v>
      </c>
      <c r="C670" s="220" t="s">
        <v>223</v>
      </c>
      <c r="D670" s="219" t="s">
        <v>318</v>
      </c>
      <c r="E670" s="219" t="s">
        <v>334</v>
      </c>
      <c r="F670" s="220" t="s">
        <v>234</v>
      </c>
      <c r="G670" s="167">
        <f t="shared" ref="G670:H670" si="215">G671</f>
        <v>840.311</v>
      </c>
      <c r="H670" s="167">
        <f t="shared" si="215"/>
        <v>840.311</v>
      </c>
    </row>
    <row r="671" spans="1:8">
      <c r="A671" s="162" t="s">
        <v>235</v>
      </c>
      <c r="B671" s="219" t="s">
        <v>788</v>
      </c>
      <c r="C671" s="220" t="s">
        <v>223</v>
      </c>
      <c r="D671" s="219" t="s">
        <v>318</v>
      </c>
      <c r="E671" s="219" t="s">
        <v>334</v>
      </c>
      <c r="F671" s="220" t="s">
        <v>236</v>
      </c>
      <c r="G671" s="167">
        <f t="shared" ref="G671" si="216">G672+G673</f>
        <v>840.311</v>
      </c>
      <c r="H671" s="167">
        <f t="shared" ref="H671" si="217">H672+H673</f>
        <v>840.311</v>
      </c>
    </row>
    <row r="672" spans="1:8">
      <c r="A672" s="170" t="s">
        <v>237</v>
      </c>
      <c r="B672" s="219" t="s">
        <v>788</v>
      </c>
      <c r="C672" s="220" t="s">
        <v>223</v>
      </c>
      <c r="D672" s="219" t="s">
        <v>318</v>
      </c>
      <c r="E672" s="219" t="s">
        <v>334</v>
      </c>
      <c r="F672" s="220" t="s">
        <v>238</v>
      </c>
      <c r="G672" s="167">
        <v>645.4</v>
      </c>
      <c r="H672" s="167">
        <v>645.4</v>
      </c>
    </row>
    <row r="673" s="190" customFormat="1" ht="22.5" spans="1:8">
      <c r="A673" s="170" t="s">
        <v>239</v>
      </c>
      <c r="B673" s="219" t="s">
        <v>788</v>
      </c>
      <c r="C673" s="220" t="s">
        <v>223</v>
      </c>
      <c r="D673" s="219" t="s">
        <v>318</v>
      </c>
      <c r="E673" s="219" t="s">
        <v>334</v>
      </c>
      <c r="F673" s="220">
        <v>129</v>
      </c>
      <c r="G673" s="167">
        <v>194.911</v>
      </c>
      <c r="H673" s="167">
        <v>194.911</v>
      </c>
    </row>
    <row r="674" spans="1:8">
      <c r="A674" s="162" t="s">
        <v>255</v>
      </c>
      <c r="B674" s="219" t="s">
        <v>788</v>
      </c>
      <c r="C674" s="220" t="s">
        <v>223</v>
      </c>
      <c r="D674" s="219" t="s">
        <v>318</v>
      </c>
      <c r="E674" s="219" t="s">
        <v>334</v>
      </c>
      <c r="F674" s="220">
        <v>200</v>
      </c>
      <c r="G674" s="167">
        <f t="shared" ref="G674:H674" si="218">G675</f>
        <v>264.689</v>
      </c>
      <c r="H674" s="167">
        <f t="shared" si="218"/>
        <v>264.689</v>
      </c>
    </row>
    <row r="675" spans="1:8">
      <c r="A675" s="162" t="s">
        <v>256</v>
      </c>
      <c r="B675" s="219" t="s">
        <v>788</v>
      </c>
      <c r="C675" s="220" t="s">
        <v>223</v>
      </c>
      <c r="D675" s="219" t="s">
        <v>318</v>
      </c>
      <c r="E675" s="219" t="s">
        <v>334</v>
      </c>
      <c r="F675" s="220" t="s">
        <v>280</v>
      </c>
      <c r="G675" s="167">
        <f t="shared" ref="G675" si="219">G677+G676</f>
        <v>264.689</v>
      </c>
      <c r="H675" s="167">
        <f t="shared" ref="H675" si="220">H677+H676</f>
        <v>264.689</v>
      </c>
    </row>
    <row r="676" spans="1:8">
      <c r="A676" s="228" t="s">
        <v>257</v>
      </c>
      <c r="B676" s="219" t="s">
        <v>788</v>
      </c>
      <c r="C676" s="220" t="s">
        <v>223</v>
      </c>
      <c r="D676" s="219" t="s">
        <v>318</v>
      </c>
      <c r="E676" s="219" t="s">
        <v>334</v>
      </c>
      <c r="F676" s="220">
        <v>242</v>
      </c>
      <c r="G676" s="167"/>
      <c r="H676" s="167"/>
    </row>
    <row r="677" spans="1:8">
      <c r="A677" s="228" t="s">
        <v>258</v>
      </c>
      <c r="B677" s="219" t="s">
        <v>788</v>
      </c>
      <c r="C677" s="220" t="s">
        <v>223</v>
      </c>
      <c r="D677" s="219" t="s">
        <v>318</v>
      </c>
      <c r="E677" s="219" t="s">
        <v>334</v>
      </c>
      <c r="F677" s="220" t="s">
        <v>259</v>
      </c>
      <c r="G677" s="167">
        <v>264.689</v>
      </c>
      <c r="H677" s="167">
        <v>264.689</v>
      </c>
    </row>
    <row r="678" spans="1:8">
      <c r="A678" s="207" t="s">
        <v>335</v>
      </c>
      <c r="B678" s="214" t="s">
        <v>788</v>
      </c>
      <c r="C678" s="214" t="s">
        <v>228</v>
      </c>
      <c r="D678" s="214"/>
      <c r="E678" s="214"/>
      <c r="F678" s="231"/>
      <c r="G678" s="172">
        <f t="shared" ref="G678:H680" si="221">G679</f>
        <v>1118.7</v>
      </c>
      <c r="H678" s="172">
        <f t="shared" si="221"/>
        <v>1441.4</v>
      </c>
    </row>
    <row r="679" spans="1:8">
      <c r="A679" s="155" t="s">
        <v>336</v>
      </c>
      <c r="B679" s="217" t="s">
        <v>788</v>
      </c>
      <c r="C679" s="217" t="s">
        <v>228</v>
      </c>
      <c r="D679" s="217" t="s">
        <v>248</v>
      </c>
      <c r="E679" s="217"/>
      <c r="F679" s="217"/>
      <c r="G679" s="166">
        <f t="shared" si="221"/>
        <v>1118.7</v>
      </c>
      <c r="H679" s="166">
        <f t="shared" si="221"/>
        <v>1441.4</v>
      </c>
    </row>
    <row r="680" spans="1:8">
      <c r="A680" s="162" t="s">
        <v>337</v>
      </c>
      <c r="B680" s="219" t="s">
        <v>788</v>
      </c>
      <c r="C680" s="219" t="s">
        <v>228</v>
      </c>
      <c r="D680" s="219" t="s">
        <v>248</v>
      </c>
      <c r="E680" s="229" t="s">
        <v>338</v>
      </c>
      <c r="F680" s="220"/>
      <c r="G680" s="167">
        <f t="shared" si="221"/>
        <v>1118.7</v>
      </c>
      <c r="H680" s="167">
        <f t="shared" si="221"/>
        <v>1441.4</v>
      </c>
    </row>
    <row r="681" ht="33.75" spans="1:8">
      <c r="A681" s="170" t="s">
        <v>339</v>
      </c>
      <c r="B681" s="219" t="s">
        <v>788</v>
      </c>
      <c r="C681" s="219" t="s">
        <v>228</v>
      </c>
      <c r="D681" s="219" t="s">
        <v>248</v>
      </c>
      <c r="E681" s="219" t="s">
        <v>340</v>
      </c>
      <c r="F681" s="220"/>
      <c r="G681" s="167">
        <f>G682+G686</f>
        <v>1118.7</v>
      </c>
      <c r="H681" s="167">
        <f>H682+H686</f>
        <v>1441.4</v>
      </c>
    </row>
    <row r="682" ht="33.75" spans="1:8">
      <c r="A682" s="162" t="s">
        <v>233</v>
      </c>
      <c r="B682" s="219" t="s">
        <v>788</v>
      </c>
      <c r="C682" s="219" t="s">
        <v>228</v>
      </c>
      <c r="D682" s="219" t="s">
        <v>248</v>
      </c>
      <c r="E682" s="219" t="s">
        <v>340</v>
      </c>
      <c r="F682" s="220" t="s">
        <v>234</v>
      </c>
      <c r="G682" s="167">
        <f t="shared" ref="G682:H682" si="222">G683</f>
        <v>804.272</v>
      </c>
      <c r="H682" s="167">
        <f t="shared" si="222"/>
        <v>804.272</v>
      </c>
    </row>
    <row r="683" spans="1:8">
      <c r="A683" s="162" t="s">
        <v>341</v>
      </c>
      <c r="B683" s="219" t="s">
        <v>788</v>
      </c>
      <c r="C683" s="219" t="s">
        <v>228</v>
      </c>
      <c r="D683" s="219" t="s">
        <v>248</v>
      </c>
      <c r="E683" s="219" t="s">
        <v>340</v>
      </c>
      <c r="F683" s="220">
        <v>110</v>
      </c>
      <c r="G683" s="167">
        <f>G684+G685</f>
        <v>804.272</v>
      </c>
      <c r="H683" s="167">
        <f>H684+H685</f>
        <v>804.272</v>
      </c>
    </row>
    <row r="684" spans="1:8">
      <c r="A684" s="162" t="s">
        <v>342</v>
      </c>
      <c r="B684" s="219" t="s">
        <v>788</v>
      </c>
      <c r="C684" s="219" t="s">
        <v>228</v>
      </c>
      <c r="D684" s="219" t="s">
        <v>248</v>
      </c>
      <c r="E684" s="219" t="s">
        <v>340</v>
      </c>
      <c r="F684" s="220">
        <v>111</v>
      </c>
      <c r="G684" s="167">
        <v>617.72</v>
      </c>
      <c r="H684" s="167">
        <v>617.72</v>
      </c>
    </row>
    <row r="685" ht="22.5" spans="1:8">
      <c r="A685" s="170" t="s">
        <v>343</v>
      </c>
      <c r="B685" s="219" t="s">
        <v>788</v>
      </c>
      <c r="C685" s="219" t="s">
        <v>228</v>
      </c>
      <c r="D685" s="219" t="s">
        <v>248</v>
      </c>
      <c r="E685" s="219" t="s">
        <v>340</v>
      </c>
      <c r="F685" s="220">
        <v>119</v>
      </c>
      <c r="G685" s="167">
        <v>186.552</v>
      </c>
      <c r="H685" s="167">
        <v>186.552</v>
      </c>
    </row>
    <row r="686" spans="1:8">
      <c r="A686" s="162" t="s">
        <v>255</v>
      </c>
      <c r="B686" s="219" t="s">
        <v>788</v>
      </c>
      <c r="C686" s="219" t="s">
        <v>228</v>
      </c>
      <c r="D686" s="219" t="s">
        <v>248</v>
      </c>
      <c r="E686" s="219" t="s">
        <v>340</v>
      </c>
      <c r="F686" s="220">
        <v>200</v>
      </c>
      <c r="G686" s="167">
        <f t="shared" ref="G686:H687" si="223">G687</f>
        <v>314.428</v>
      </c>
      <c r="H686" s="167">
        <f t="shared" si="223"/>
        <v>637.128</v>
      </c>
    </row>
    <row r="687" spans="1:8">
      <c r="A687" s="162" t="s">
        <v>256</v>
      </c>
      <c r="B687" s="219" t="s">
        <v>788</v>
      </c>
      <c r="C687" s="219" t="s">
        <v>228</v>
      </c>
      <c r="D687" s="219" t="s">
        <v>248</v>
      </c>
      <c r="E687" s="219" t="s">
        <v>340</v>
      </c>
      <c r="F687" s="220" t="s">
        <v>280</v>
      </c>
      <c r="G687" s="167">
        <f t="shared" si="223"/>
        <v>314.428</v>
      </c>
      <c r="H687" s="167">
        <f t="shared" si="223"/>
        <v>637.128</v>
      </c>
    </row>
    <row r="688" spans="1:8">
      <c r="A688" s="228" t="s">
        <v>258</v>
      </c>
      <c r="B688" s="219" t="s">
        <v>788</v>
      </c>
      <c r="C688" s="219" t="s">
        <v>228</v>
      </c>
      <c r="D688" s="219" t="s">
        <v>248</v>
      </c>
      <c r="E688" s="219" t="s">
        <v>340</v>
      </c>
      <c r="F688" s="220" t="s">
        <v>259</v>
      </c>
      <c r="G688" s="167">
        <v>314.428</v>
      </c>
      <c r="H688" s="167">
        <v>637.128</v>
      </c>
    </row>
    <row r="689" spans="1:8">
      <c r="A689" s="207" t="s">
        <v>346</v>
      </c>
      <c r="B689" s="214" t="s">
        <v>788</v>
      </c>
      <c r="C689" s="231" t="s">
        <v>248</v>
      </c>
      <c r="D689" s="214" t="s">
        <v>224</v>
      </c>
      <c r="E689" s="214" t="s">
        <v>225</v>
      </c>
      <c r="F689" s="231" t="s">
        <v>226</v>
      </c>
      <c r="G689" s="172">
        <f>G690+G718</f>
        <v>2586.066</v>
      </c>
      <c r="H689" s="172">
        <f>H690+H718</f>
        <v>2586.066</v>
      </c>
    </row>
    <row r="690" ht="22.5" spans="1:8">
      <c r="A690" s="155" t="s">
        <v>347</v>
      </c>
      <c r="B690" s="217" t="s">
        <v>788</v>
      </c>
      <c r="C690" s="218" t="s">
        <v>248</v>
      </c>
      <c r="D690" s="217" t="s">
        <v>348</v>
      </c>
      <c r="E690" s="217"/>
      <c r="F690" s="218"/>
      <c r="G690" s="166">
        <f>G691+G700+G704</f>
        <v>1701.066</v>
      </c>
      <c r="H690" s="166">
        <f>H691+H700+H704</f>
        <v>1701.066</v>
      </c>
    </row>
    <row r="691" spans="1:8">
      <c r="A691" s="170" t="s">
        <v>349</v>
      </c>
      <c r="B691" s="219" t="s">
        <v>788</v>
      </c>
      <c r="C691" s="220" t="s">
        <v>248</v>
      </c>
      <c r="D691" s="219" t="s">
        <v>348</v>
      </c>
      <c r="E691" s="219" t="s">
        <v>350</v>
      </c>
      <c r="F691" s="220"/>
      <c r="G691" s="167">
        <f t="shared" ref="G691" si="224">G692+G696</f>
        <v>1216.066</v>
      </c>
      <c r="H691" s="167">
        <f t="shared" ref="H691" si="225">H692+H696</f>
        <v>1216.066</v>
      </c>
    </row>
    <row r="692" ht="33.75" spans="1:8">
      <c r="A692" s="162" t="s">
        <v>233</v>
      </c>
      <c r="B692" s="219" t="s">
        <v>788</v>
      </c>
      <c r="C692" s="220" t="s">
        <v>248</v>
      </c>
      <c r="D692" s="219" t="s">
        <v>348</v>
      </c>
      <c r="E692" s="219" t="s">
        <v>350</v>
      </c>
      <c r="F692" s="220" t="s">
        <v>234</v>
      </c>
      <c r="G692" s="167">
        <f t="shared" ref="G692:H692" si="226">G693</f>
        <v>1127.066</v>
      </c>
      <c r="H692" s="167">
        <f t="shared" si="226"/>
        <v>1127.066</v>
      </c>
    </row>
    <row r="693" spans="1:8">
      <c r="A693" s="162" t="s">
        <v>341</v>
      </c>
      <c r="B693" s="219" t="s">
        <v>788</v>
      </c>
      <c r="C693" s="220" t="s">
        <v>248</v>
      </c>
      <c r="D693" s="219" t="s">
        <v>348</v>
      </c>
      <c r="E693" s="219" t="s">
        <v>350</v>
      </c>
      <c r="F693" s="220">
        <v>110</v>
      </c>
      <c r="G693" s="167">
        <f t="shared" ref="G693" si="227">G694+G695</f>
        <v>1127.066</v>
      </c>
      <c r="H693" s="167">
        <f t="shared" ref="H693" si="228">H694+H695</f>
        <v>1127.066</v>
      </c>
    </row>
    <row r="694" spans="1:8">
      <c r="A694" s="162" t="s">
        <v>342</v>
      </c>
      <c r="B694" s="219" t="s">
        <v>788</v>
      </c>
      <c r="C694" s="220" t="s">
        <v>248</v>
      </c>
      <c r="D694" s="219" t="s">
        <v>348</v>
      </c>
      <c r="E694" s="219" t="s">
        <v>350</v>
      </c>
      <c r="F694" s="220">
        <v>111</v>
      </c>
      <c r="G694" s="167">
        <v>865.642</v>
      </c>
      <c r="H694" s="167">
        <v>865.642</v>
      </c>
    </row>
    <row r="695" ht="22.5" spans="1:8">
      <c r="A695" s="170" t="s">
        <v>343</v>
      </c>
      <c r="B695" s="219" t="s">
        <v>788</v>
      </c>
      <c r="C695" s="220" t="s">
        <v>248</v>
      </c>
      <c r="D695" s="219" t="s">
        <v>348</v>
      </c>
      <c r="E695" s="219" t="s">
        <v>350</v>
      </c>
      <c r="F695" s="220">
        <v>119</v>
      </c>
      <c r="G695" s="167">
        <v>261.424</v>
      </c>
      <c r="H695" s="167">
        <v>261.424</v>
      </c>
    </row>
    <row r="696" spans="1:8">
      <c r="A696" s="162" t="s">
        <v>255</v>
      </c>
      <c r="B696" s="219" t="s">
        <v>788</v>
      </c>
      <c r="C696" s="220" t="s">
        <v>248</v>
      </c>
      <c r="D696" s="219" t="s">
        <v>348</v>
      </c>
      <c r="E696" s="219" t="s">
        <v>350</v>
      </c>
      <c r="F696" s="220">
        <v>200</v>
      </c>
      <c r="G696" s="167">
        <f t="shared" ref="G696:H696" si="229">G697</f>
        <v>89</v>
      </c>
      <c r="H696" s="167">
        <f t="shared" si="229"/>
        <v>89</v>
      </c>
    </row>
    <row r="697" spans="1:8">
      <c r="A697" s="162" t="s">
        <v>256</v>
      </c>
      <c r="B697" s="219" t="s">
        <v>788</v>
      </c>
      <c r="C697" s="220" t="s">
        <v>248</v>
      </c>
      <c r="D697" s="219" t="s">
        <v>348</v>
      </c>
      <c r="E697" s="219" t="s">
        <v>350</v>
      </c>
      <c r="F697" s="220">
        <v>240</v>
      </c>
      <c r="G697" s="167">
        <f t="shared" ref="G697" si="230">G698+G699</f>
        <v>89</v>
      </c>
      <c r="H697" s="167">
        <f t="shared" ref="H697" si="231">H698+H699</f>
        <v>89</v>
      </c>
    </row>
    <row r="698" spans="1:8">
      <c r="A698" s="228" t="s">
        <v>257</v>
      </c>
      <c r="B698" s="219" t="s">
        <v>788</v>
      </c>
      <c r="C698" s="220" t="s">
        <v>248</v>
      </c>
      <c r="D698" s="219" t="s">
        <v>348</v>
      </c>
      <c r="E698" s="219" t="s">
        <v>350</v>
      </c>
      <c r="F698" s="220">
        <v>242</v>
      </c>
      <c r="G698" s="167">
        <v>89</v>
      </c>
      <c r="H698" s="167">
        <v>89</v>
      </c>
    </row>
    <row r="699" spans="1:8">
      <c r="A699" s="228" t="s">
        <v>258</v>
      </c>
      <c r="B699" s="219" t="s">
        <v>788</v>
      </c>
      <c r="C699" s="220" t="s">
        <v>248</v>
      </c>
      <c r="D699" s="219" t="s">
        <v>348</v>
      </c>
      <c r="E699" s="219" t="s">
        <v>350</v>
      </c>
      <c r="F699" s="220">
        <v>244</v>
      </c>
      <c r="G699" s="167"/>
      <c r="H699" s="167"/>
    </row>
    <row r="700" spans="1:8">
      <c r="A700" s="228" t="s">
        <v>313</v>
      </c>
      <c r="B700" s="219" t="s">
        <v>788</v>
      </c>
      <c r="C700" s="220" t="s">
        <v>248</v>
      </c>
      <c r="D700" s="219" t="s">
        <v>348</v>
      </c>
      <c r="E700" s="219" t="s">
        <v>314</v>
      </c>
      <c r="F700" s="220"/>
      <c r="G700" s="167">
        <f t="shared" ref="G700:H702" si="232">G701</f>
        <v>0</v>
      </c>
      <c r="H700" s="167">
        <f t="shared" si="232"/>
        <v>0</v>
      </c>
    </row>
    <row r="701" spans="1:8">
      <c r="A701" s="162" t="s">
        <v>255</v>
      </c>
      <c r="B701" s="219" t="s">
        <v>788</v>
      </c>
      <c r="C701" s="220" t="s">
        <v>248</v>
      </c>
      <c r="D701" s="219" t="s">
        <v>348</v>
      </c>
      <c r="E701" s="219" t="s">
        <v>314</v>
      </c>
      <c r="F701" s="220">
        <v>200</v>
      </c>
      <c r="G701" s="167">
        <f t="shared" si="232"/>
        <v>0</v>
      </c>
      <c r="H701" s="167">
        <f t="shared" si="232"/>
        <v>0</v>
      </c>
    </row>
    <row r="702" spans="1:8">
      <c r="A702" s="162" t="s">
        <v>256</v>
      </c>
      <c r="B702" s="219" t="s">
        <v>788</v>
      </c>
      <c r="C702" s="220" t="s">
        <v>248</v>
      </c>
      <c r="D702" s="219" t="s">
        <v>348</v>
      </c>
      <c r="E702" s="219" t="s">
        <v>314</v>
      </c>
      <c r="F702" s="220">
        <v>240</v>
      </c>
      <c r="G702" s="167">
        <f t="shared" si="232"/>
        <v>0</v>
      </c>
      <c r="H702" s="167">
        <f t="shared" si="232"/>
        <v>0</v>
      </c>
    </row>
    <row r="703" spans="1:8">
      <c r="A703" s="228" t="s">
        <v>258</v>
      </c>
      <c r="B703" s="219" t="s">
        <v>788</v>
      </c>
      <c r="C703" s="220" t="s">
        <v>248</v>
      </c>
      <c r="D703" s="219" t="s">
        <v>348</v>
      </c>
      <c r="E703" s="219" t="s">
        <v>314</v>
      </c>
      <c r="F703" s="220">
        <v>244</v>
      </c>
      <c r="G703" s="167"/>
      <c r="H703" s="167"/>
    </row>
    <row r="704" ht="31.5" spans="1:8">
      <c r="A704" s="263" t="s">
        <v>351</v>
      </c>
      <c r="B704" s="214" t="s">
        <v>788</v>
      </c>
      <c r="C704" s="231" t="s">
        <v>248</v>
      </c>
      <c r="D704" s="214" t="s">
        <v>348</v>
      </c>
      <c r="E704" s="214" t="s">
        <v>352</v>
      </c>
      <c r="F704" s="231"/>
      <c r="G704" s="172">
        <f t="shared" ref="G704" si="233">G705+G710+G714</f>
        <v>485</v>
      </c>
      <c r="H704" s="172">
        <f t="shared" ref="H704" si="234">H705+H710+H714</f>
        <v>485</v>
      </c>
    </row>
    <row r="705" ht="22.5" spans="1:8">
      <c r="A705" s="170" t="s">
        <v>353</v>
      </c>
      <c r="B705" s="219" t="s">
        <v>788</v>
      </c>
      <c r="C705" s="220" t="s">
        <v>248</v>
      </c>
      <c r="D705" s="219" t="s">
        <v>348</v>
      </c>
      <c r="E705" s="219" t="s">
        <v>354</v>
      </c>
      <c r="F705" s="220"/>
      <c r="G705" s="167">
        <f t="shared" ref="G705:H706" si="235">G706</f>
        <v>390</v>
      </c>
      <c r="H705" s="167">
        <f t="shared" si="235"/>
        <v>390</v>
      </c>
    </row>
    <row r="706" spans="1:8">
      <c r="A706" s="162" t="s">
        <v>255</v>
      </c>
      <c r="B706" s="219" t="s">
        <v>788</v>
      </c>
      <c r="C706" s="220" t="s">
        <v>248</v>
      </c>
      <c r="D706" s="219" t="s">
        <v>348</v>
      </c>
      <c r="E706" s="219" t="s">
        <v>354</v>
      </c>
      <c r="F706" s="220">
        <v>200</v>
      </c>
      <c r="G706" s="167">
        <f t="shared" si="235"/>
        <v>390</v>
      </c>
      <c r="H706" s="167">
        <f t="shared" si="235"/>
        <v>390</v>
      </c>
    </row>
    <row r="707" spans="1:8">
      <c r="A707" s="162" t="s">
        <v>256</v>
      </c>
      <c r="B707" s="219" t="s">
        <v>788</v>
      </c>
      <c r="C707" s="220" t="s">
        <v>248</v>
      </c>
      <c r="D707" s="219" t="s">
        <v>348</v>
      </c>
      <c r="E707" s="219" t="s">
        <v>354</v>
      </c>
      <c r="F707" s="220">
        <v>240</v>
      </c>
      <c r="G707" s="167">
        <f>G709+G708</f>
        <v>390</v>
      </c>
      <c r="H707" s="167">
        <f>H709+H708</f>
        <v>390</v>
      </c>
    </row>
    <row r="708" spans="1:8">
      <c r="A708" s="162"/>
      <c r="B708" s="219" t="s">
        <v>788</v>
      </c>
      <c r="C708" s="220" t="s">
        <v>248</v>
      </c>
      <c r="D708" s="219" t="s">
        <v>348</v>
      </c>
      <c r="E708" s="219" t="s">
        <v>354</v>
      </c>
      <c r="F708" s="220">
        <v>242</v>
      </c>
      <c r="G708" s="167"/>
      <c r="H708" s="167"/>
    </row>
    <row r="709" spans="1:8">
      <c r="A709" s="228" t="s">
        <v>258</v>
      </c>
      <c r="B709" s="219" t="s">
        <v>788</v>
      </c>
      <c r="C709" s="220" t="s">
        <v>248</v>
      </c>
      <c r="D709" s="219" t="s">
        <v>348</v>
      </c>
      <c r="E709" s="219" t="s">
        <v>354</v>
      </c>
      <c r="F709" s="220">
        <v>244</v>
      </c>
      <c r="G709" s="167">
        <v>390</v>
      </c>
      <c r="H709" s="167">
        <v>390</v>
      </c>
    </row>
    <row r="710" ht="33.75" spans="1:8">
      <c r="A710" s="170" t="s">
        <v>355</v>
      </c>
      <c r="B710" s="219" t="s">
        <v>788</v>
      </c>
      <c r="C710" s="220" t="s">
        <v>248</v>
      </c>
      <c r="D710" s="219" t="s">
        <v>348</v>
      </c>
      <c r="E710" s="219" t="s">
        <v>356</v>
      </c>
      <c r="F710" s="220"/>
      <c r="G710" s="167">
        <f t="shared" ref="G710:H712" si="236">G711</f>
        <v>85</v>
      </c>
      <c r="H710" s="167">
        <f t="shared" si="236"/>
        <v>85</v>
      </c>
    </row>
    <row r="711" spans="1:8">
      <c r="A711" s="162" t="s">
        <v>255</v>
      </c>
      <c r="B711" s="219" t="s">
        <v>788</v>
      </c>
      <c r="C711" s="220" t="s">
        <v>248</v>
      </c>
      <c r="D711" s="219" t="s">
        <v>348</v>
      </c>
      <c r="E711" s="219" t="s">
        <v>356</v>
      </c>
      <c r="F711" s="220">
        <v>200</v>
      </c>
      <c r="G711" s="167">
        <f t="shared" si="236"/>
        <v>85</v>
      </c>
      <c r="H711" s="167">
        <f t="shared" si="236"/>
        <v>85</v>
      </c>
    </row>
    <row r="712" spans="1:8">
      <c r="A712" s="162" t="s">
        <v>256</v>
      </c>
      <c r="B712" s="219" t="s">
        <v>788</v>
      </c>
      <c r="C712" s="220" t="s">
        <v>248</v>
      </c>
      <c r="D712" s="219" t="s">
        <v>348</v>
      </c>
      <c r="E712" s="219" t="s">
        <v>356</v>
      </c>
      <c r="F712" s="220">
        <v>240</v>
      </c>
      <c r="G712" s="167">
        <f t="shared" si="236"/>
        <v>85</v>
      </c>
      <c r="H712" s="167">
        <f t="shared" si="236"/>
        <v>85</v>
      </c>
    </row>
    <row r="713" spans="1:8">
      <c r="A713" s="228" t="s">
        <v>258</v>
      </c>
      <c r="B713" s="219" t="s">
        <v>788</v>
      </c>
      <c r="C713" s="220" t="s">
        <v>248</v>
      </c>
      <c r="D713" s="219" t="s">
        <v>348</v>
      </c>
      <c r="E713" s="219" t="s">
        <v>356</v>
      </c>
      <c r="F713" s="220">
        <v>244</v>
      </c>
      <c r="G713" s="167">
        <v>85</v>
      </c>
      <c r="H713" s="167">
        <v>85</v>
      </c>
    </row>
    <row r="714" ht="22.5" spans="1:8">
      <c r="A714" s="170" t="s">
        <v>357</v>
      </c>
      <c r="B714" s="219" t="s">
        <v>788</v>
      </c>
      <c r="C714" s="220" t="s">
        <v>248</v>
      </c>
      <c r="D714" s="219" t="s">
        <v>348</v>
      </c>
      <c r="E714" s="219" t="s">
        <v>358</v>
      </c>
      <c r="F714" s="220"/>
      <c r="G714" s="167">
        <f t="shared" ref="G714:H716" si="237">G715</f>
        <v>10</v>
      </c>
      <c r="H714" s="167">
        <f t="shared" si="237"/>
        <v>10</v>
      </c>
    </row>
    <row r="715" spans="1:8">
      <c r="A715" s="162" t="s">
        <v>255</v>
      </c>
      <c r="B715" s="219" t="s">
        <v>788</v>
      </c>
      <c r="C715" s="220" t="s">
        <v>248</v>
      </c>
      <c r="D715" s="219" t="s">
        <v>348</v>
      </c>
      <c r="E715" s="219" t="s">
        <v>358</v>
      </c>
      <c r="F715" s="220">
        <v>200</v>
      </c>
      <c r="G715" s="167">
        <f t="shared" si="237"/>
        <v>10</v>
      </c>
      <c r="H715" s="167">
        <f t="shared" si="237"/>
        <v>10</v>
      </c>
    </row>
    <row r="716" spans="1:8">
      <c r="A716" s="162" t="s">
        <v>256</v>
      </c>
      <c r="B716" s="219" t="s">
        <v>788</v>
      </c>
      <c r="C716" s="220" t="s">
        <v>248</v>
      </c>
      <c r="D716" s="219" t="s">
        <v>348</v>
      </c>
      <c r="E716" s="219" t="s">
        <v>358</v>
      </c>
      <c r="F716" s="220">
        <v>240</v>
      </c>
      <c r="G716" s="167">
        <f t="shared" si="237"/>
        <v>10</v>
      </c>
      <c r="H716" s="167">
        <f t="shared" si="237"/>
        <v>10</v>
      </c>
    </row>
    <row r="717" spans="1:8">
      <c r="A717" s="228" t="s">
        <v>258</v>
      </c>
      <c r="B717" s="219" t="s">
        <v>788</v>
      </c>
      <c r="C717" s="220" t="s">
        <v>248</v>
      </c>
      <c r="D717" s="219" t="s">
        <v>348</v>
      </c>
      <c r="E717" s="219" t="s">
        <v>358</v>
      </c>
      <c r="F717" s="220">
        <v>244</v>
      </c>
      <c r="G717" s="167">
        <v>10</v>
      </c>
      <c r="H717" s="167">
        <v>10</v>
      </c>
    </row>
    <row r="718" spans="1:8">
      <c r="A718" s="155" t="s">
        <v>359</v>
      </c>
      <c r="B718" s="217" t="s">
        <v>788</v>
      </c>
      <c r="C718" s="218" t="s">
        <v>248</v>
      </c>
      <c r="D718" s="217" t="s">
        <v>360</v>
      </c>
      <c r="E718" s="217" t="s">
        <v>225</v>
      </c>
      <c r="F718" s="218" t="s">
        <v>226</v>
      </c>
      <c r="G718" s="166">
        <f>G719+G731</f>
        <v>885</v>
      </c>
      <c r="H718" s="166">
        <f>H719+H731</f>
        <v>885</v>
      </c>
    </row>
    <row r="719" ht="21" spans="1:8">
      <c r="A719" s="207" t="s">
        <v>361</v>
      </c>
      <c r="B719" s="214" t="s">
        <v>788</v>
      </c>
      <c r="C719" s="231" t="s">
        <v>248</v>
      </c>
      <c r="D719" s="214" t="s">
        <v>360</v>
      </c>
      <c r="E719" s="214" t="s">
        <v>362</v>
      </c>
      <c r="F719" s="231" t="s">
        <v>226</v>
      </c>
      <c r="G719" s="172">
        <f t="shared" ref="G719" si="238">G724+G720</f>
        <v>885</v>
      </c>
      <c r="H719" s="172">
        <f t="shared" ref="H719" si="239">H724+H720</f>
        <v>885</v>
      </c>
    </row>
    <row r="720" spans="1:8">
      <c r="A720" s="162" t="s">
        <v>363</v>
      </c>
      <c r="B720" s="219" t="s">
        <v>788</v>
      </c>
      <c r="C720" s="220" t="s">
        <v>248</v>
      </c>
      <c r="D720" s="220" t="s">
        <v>360</v>
      </c>
      <c r="E720" s="219" t="s">
        <v>364</v>
      </c>
      <c r="F720" s="220" t="s">
        <v>226</v>
      </c>
      <c r="G720" s="167">
        <f>+G721</f>
        <v>50</v>
      </c>
      <c r="H720" s="167">
        <f>+H721</f>
        <v>50</v>
      </c>
    </row>
    <row r="721" spans="1:8">
      <c r="A721" s="162" t="s">
        <v>255</v>
      </c>
      <c r="B721" s="219" t="s">
        <v>788</v>
      </c>
      <c r="C721" s="220" t="s">
        <v>248</v>
      </c>
      <c r="D721" s="220" t="s">
        <v>360</v>
      </c>
      <c r="E721" s="219" t="s">
        <v>364</v>
      </c>
      <c r="F721" s="220" t="s">
        <v>279</v>
      </c>
      <c r="G721" s="167">
        <f t="shared" ref="G721:H722" si="240">+G722</f>
        <v>50</v>
      </c>
      <c r="H721" s="167">
        <f t="shared" si="240"/>
        <v>50</v>
      </c>
    </row>
    <row r="722" spans="1:8">
      <c r="A722" s="162" t="s">
        <v>256</v>
      </c>
      <c r="B722" s="219" t="s">
        <v>788</v>
      </c>
      <c r="C722" s="220" t="s">
        <v>248</v>
      </c>
      <c r="D722" s="220" t="s">
        <v>360</v>
      </c>
      <c r="E722" s="219" t="s">
        <v>364</v>
      </c>
      <c r="F722" s="220" t="s">
        <v>280</v>
      </c>
      <c r="G722" s="167">
        <f t="shared" si="240"/>
        <v>50</v>
      </c>
      <c r="H722" s="167">
        <f t="shared" si="240"/>
        <v>50</v>
      </c>
    </row>
    <row r="723" spans="1:8">
      <c r="A723" s="228" t="s">
        <v>258</v>
      </c>
      <c r="B723" s="219" t="s">
        <v>788</v>
      </c>
      <c r="C723" s="220" t="s">
        <v>248</v>
      </c>
      <c r="D723" s="220" t="s">
        <v>360</v>
      </c>
      <c r="E723" s="219" t="s">
        <v>364</v>
      </c>
      <c r="F723" s="220" t="s">
        <v>259</v>
      </c>
      <c r="G723" s="167">
        <v>50</v>
      </c>
      <c r="H723" s="167">
        <v>50</v>
      </c>
    </row>
    <row r="724" ht="22.5" spans="1:8">
      <c r="A724" s="170" t="s">
        <v>365</v>
      </c>
      <c r="B724" s="219" t="s">
        <v>788</v>
      </c>
      <c r="C724" s="220" t="s">
        <v>248</v>
      </c>
      <c r="D724" s="220" t="s">
        <v>360</v>
      </c>
      <c r="E724" s="219" t="s">
        <v>366</v>
      </c>
      <c r="F724" s="220" t="s">
        <v>226</v>
      </c>
      <c r="G724" s="167">
        <f>+G725+G729</f>
        <v>835</v>
      </c>
      <c r="H724" s="167">
        <f>+H725+H729</f>
        <v>835</v>
      </c>
    </row>
    <row r="725" spans="1:8">
      <c r="A725" s="162" t="s">
        <v>255</v>
      </c>
      <c r="B725" s="219" t="s">
        <v>788</v>
      </c>
      <c r="C725" s="220" t="s">
        <v>248</v>
      </c>
      <c r="D725" s="220" t="s">
        <v>360</v>
      </c>
      <c r="E725" s="219" t="s">
        <v>366</v>
      </c>
      <c r="F725" s="220" t="s">
        <v>279</v>
      </c>
      <c r="G725" s="167">
        <f>+G726</f>
        <v>775</v>
      </c>
      <c r="H725" s="167">
        <f>+H726</f>
        <v>775</v>
      </c>
    </row>
    <row r="726" spans="1:8">
      <c r="A726" s="162" t="s">
        <v>256</v>
      </c>
      <c r="B726" s="219" t="s">
        <v>788</v>
      </c>
      <c r="C726" s="220" t="s">
        <v>248</v>
      </c>
      <c r="D726" s="220" t="s">
        <v>360</v>
      </c>
      <c r="E726" s="219" t="s">
        <v>366</v>
      </c>
      <c r="F726" s="220" t="s">
        <v>280</v>
      </c>
      <c r="G726" s="167">
        <f>G727+G728</f>
        <v>775</v>
      </c>
      <c r="H726" s="167">
        <f>H727+H728</f>
        <v>775</v>
      </c>
    </row>
    <row r="727" spans="1:8">
      <c r="A727" s="162" t="s">
        <v>257</v>
      </c>
      <c r="B727" s="219" t="s">
        <v>788</v>
      </c>
      <c r="C727" s="220" t="s">
        <v>248</v>
      </c>
      <c r="D727" s="220" t="s">
        <v>360</v>
      </c>
      <c r="E727" s="219" t="s">
        <v>366</v>
      </c>
      <c r="F727" s="220">
        <v>242</v>
      </c>
      <c r="G727" s="167">
        <v>480</v>
      </c>
      <c r="H727" s="167">
        <v>480</v>
      </c>
    </row>
    <row r="728" spans="1:8">
      <c r="A728" s="228" t="s">
        <v>258</v>
      </c>
      <c r="B728" s="219" t="s">
        <v>788</v>
      </c>
      <c r="C728" s="220" t="s">
        <v>248</v>
      </c>
      <c r="D728" s="220" t="s">
        <v>360</v>
      </c>
      <c r="E728" s="219" t="s">
        <v>366</v>
      </c>
      <c r="F728" s="220" t="s">
        <v>259</v>
      </c>
      <c r="G728" s="167">
        <v>295</v>
      </c>
      <c r="H728" s="167">
        <v>295</v>
      </c>
    </row>
    <row r="729" spans="1:8">
      <c r="A729" s="162" t="s">
        <v>255</v>
      </c>
      <c r="B729" s="219" t="s">
        <v>788</v>
      </c>
      <c r="C729" s="220" t="s">
        <v>248</v>
      </c>
      <c r="D729" s="220" t="s">
        <v>360</v>
      </c>
      <c r="E729" s="219" t="s">
        <v>366</v>
      </c>
      <c r="F729" s="220">
        <v>300</v>
      </c>
      <c r="G729" s="167">
        <f>G730</f>
        <v>60</v>
      </c>
      <c r="H729" s="167">
        <f>H730</f>
        <v>60</v>
      </c>
    </row>
    <row r="730" spans="1:8">
      <c r="A730" s="228" t="s">
        <v>367</v>
      </c>
      <c r="B730" s="219" t="s">
        <v>788</v>
      </c>
      <c r="C730" s="220" t="s">
        <v>248</v>
      </c>
      <c r="D730" s="220" t="s">
        <v>360</v>
      </c>
      <c r="E730" s="219" t="s">
        <v>366</v>
      </c>
      <c r="F730" s="220">
        <v>350</v>
      </c>
      <c r="G730" s="167">
        <v>60</v>
      </c>
      <c r="H730" s="167">
        <v>60</v>
      </c>
    </row>
    <row r="731" spans="1:8">
      <c r="A731" s="228" t="s">
        <v>313</v>
      </c>
      <c r="B731" s="219" t="s">
        <v>788</v>
      </c>
      <c r="C731" s="220" t="s">
        <v>248</v>
      </c>
      <c r="D731" s="220" t="s">
        <v>360</v>
      </c>
      <c r="E731" s="219" t="s">
        <v>314</v>
      </c>
      <c r="F731" s="220"/>
      <c r="G731" s="167">
        <f t="shared" ref="G731:H733" si="241">G732</f>
        <v>0</v>
      </c>
      <c r="H731" s="167">
        <f t="shared" si="241"/>
        <v>0</v>
      </c>
    </row>
    <row r="732" spans="1:8">
      <c r="A732" s="162" t="s">
        <v>255</v>
      </c>
      <c r="B732" s="219" t="s">
        <v>788</v>
      </c>
      <c r="C732" s="220" t="s">
        <v>248</v>
      </c>
      <c r="D732" s="220" t="s">
        <v>360</v>
      </c>
      <c r="E732" s="219" t="s">
        <v>314</v>
      </c>
      <c r="F732" s="220">
        <v>300</v>
      </c>
      <c r="G732" s="167">
        <f t="shared" si="241"/>
        <v>0</v>
      </c>
      <c r="H732" s="167">
        <f t="shared" si="241"/>
        <v>0</v>
      </c>
    </row>
    <row r="733" spans="1:8">
      <c r="A733" s="162" t="s">
        <v>256</v>
      </c>
      <c r="B733" s="219" t="s">
        <v>788</v>
      </c>
      <c r="C733" s="220" t="s">
        <v>248</v>
      </c>
      <c r="D733" s="220" t="s">
        <v>360</v>
      </c>
      <c r="E733" s="219" t="s">
        <v>314</v>
      </c>
      <c r="F733" s="220">
        <v>320</v>
      </c>
      <c r="G733" s="167">
        <f t="shared" si="241"/>
        <v>0</v>
      </c>
      <c r="H733" s="167">
        <f t="shared" si="241"/>
        <v>0</v>
      </c>
    </row>
    <row r="734" spans="1:8">
      <c r="A734" s="228" t="s">
        <v>258</v>
      </c>
      <c r="B734" s="219" t="s">
        <v>788</v>
      </c>
      <c r="C734" s="220" t="s">
        <v>248</v>
      </c>
      <c r="D734" s="220" t="s">
        <v>360</v>
      </c>
      <c r="E734" s="219" t="s">
        <v>314</v>
      </c>
      <c r="F734" s="220">
        <v>321</v>
      </c>
      <c r="G734" s="167"/>
      <c r="H734" s="167"/>
    </row>
    <row r="735" spans="1:8">
      <c r="A735" s="207" t="s">
        <v>790</v>
      </c>
      <c r="B735" s="214" t="s">
        <v>788</v>
      </c>
      <c r="C735" s="231" t="s">
        <v>267</v>
      </c>
      <c r="D735" s="214"/>
      <c r="E735" s="214"/>
      <c r="F735" s="231"/>
      <c r="G735" s="172">
        <f>G742+G756+G736</f>
        <v>18595</v>
      </c>
      <c r="H735" s="172">
        <f>H742+H756+H736</f>
        <v>19059</v>
      </c>
    </row>
    <row r="736" spans="1:8">
      <c r="A736" s="207" t="s">
        <v>791</v>
      </c>
      <c r="B736" s="214" t="s">
        <v>788</v>
      </c>
      <c r="C736" s="214" t="s">
        <v>267</v>
      </c>
      <c r="D736" s="214" t="s">
        <v>286</v>
      </c>
      <c r="E736" s="214"/>
      <c r="F736" s="231"/>
      <c r="G736" s="172">
        <f>G737</f>
        <v>0</v>
      </c>
      <c r="H736" s="172">
        <f>H737</f>
        <v>0</v>
      </c>
    </row>
    <row r="737" ht="21" spans="1:8">
      <c r="A737" s="207" t="s">
        <v>381</v>
      </c>
      <c r="B737" s="214" t="s">
        <v>788</v>
      </c>
      <c r="C737" s="231" t="s">
        <v>267</v>
      </c>
      <c r="D737" s="214" t="s">
        <v>286</v>
      </c>
      <c r="E737" s="214" t="s">
        <v>382</v>
      </c>
      <c r="F737" s="231"/>
      <c r="G737" s="172">
        <f>G738</f>
        <v>0</v>
      </c>
      <c r="H737" s="172">
        <f>H738</f>
        <v>0</v>
      </c>
    </row>
    <row r="738" spans="1:8">
      <c r="A738" s="170" t="s">
        <v>383</v>
      </c>
      <c r="B738" s="219" t="s">
        <v>788</v>
      </c>
      <c r="C738" s="220" t="s">
        <v>267</v>
      </c>
      <c r="D738" s="219" t="s">
        <v>286</v>
      </c>
      <c r="E738" s="219" t="s">
        <v>384</v>
      </c>
      <c r="F738" s="231"/>
      <c r="G738" s="167">
        <f t="shared" ref="G738:H740" si="242">G739</f>
        <v>0</v>
      </c>
      <c r="H738" s="167">
        <f t="shared" si="242"/>
        <v>0</v>
      </c>
    </row>
    <row r="739" spans="1:8">
      <c r="A739" s="162" t="s">
        <v>255</v>
      </c>
      <c r="B739" s="219" t="s">
        <v>788</v>
      </c>
      <c r="C739" s="220" t="s">
        <v>267</v>
      </c>
      <c r="D739" s="219" t="s">
        <v>286</v>
      </c>
      <c r="E739" s="219" t="s">
        <v>384</v>
      </c>
      <c r="F739" s="220">
        <v>200</v>
      </c>
      <c r="G739" s="167">
        <f t="shared" si="242"/>
        <v>0</v>
      </c>
      <c r="H739" s="167">
        <f t="shared" si="242"/>
        <v>0</v>
      </c>
    </row>
    <row r="740" spans="1:8">
      <c r="A740" s="162" t="s">
        <v>256</v>
      </c>
      <c r="B740" s="219" t="s">
        <v>788</v>
      </c>
      <c r="C740" s="220" t="s">
        <v>267</v>
      </c>
      <c r="D740" s="219" t="s">
        <v>286</v>
      </c>
      <c r="E740" s="219" t="s">
        <v>384</v>
      </c>
      <c r="F740" s="220">
        <v>240</v>
      </c>
      <c r="G740" s="167">
        <f t="shared" si="242"/>
        <v>0</v>
      </c>
      <c r="H740" s="167">
        <f t="shared" si="242"/>
        <v>0</v>
      </c>
    </row>
    <row r="741" spans="1:8">
      <c r="A741" s="228" t="s">
        <v>258</v>
      </c>
      <c r="B741" s="219" t="s">
        <v>788</v>
      </c>
      <c r="C741" s="220" t="s">
        <v>267</v>
      </c>
      <c r="D741" s="219" t="s">
        <v>286</v>
      </c>
      <c r="E741" s="219" t="s">
        <v>384</v>
      </c>
      <c r="F741" s="220">
        <v>244</v>
      </c>
      <c r="G741" s="167"/>
      <c r="H741" s="167"/>
    </row>
    <row r="742" spans="1:8">
      <c r="A742" s="216" t="s">
        <v>385</v>
      </c>
      <c r="B742" s="217" t="s">
        <v>788</v>
      </c>
      <c r="C742" s="217" t="s">
        <v>267</v>
      </c>
      <c r="D742" s="217" t="s">
        <v>348</v>
      </c>
      <c r="E742" s="217"/>
      <c r="F742" s="218"/>
      <c r="G742" s="166">
        <f t="shared" ref="G742:H742" si="243">G743</f>
        <v>11418</v>
      </c>
      <c r="H742" s="166">
        <f t="shared" si="243"/>
        <v>11882</v>
      </c>
    </row>
    <row r="743" ht="21" spans="1:8">
      <c r="A743" s="207" t="s">
        <v>792</v>
      </c>
      <c r="B743" s="214" t="s">
        <v>788</v>
      </c>
      <c r="C743" s="214" t="s">
        <v>267</v>
      </c>
      <c r="D743" s="214" t="s">
        <v>348</v>
      </c>
      <c r="E743" s="214" t="s">
        <v>387</v>
      </c>
      <c r="F743" s="231"/>
      <c r="G743" s="172">
        <f>G744+G748+G752</f>
        <v>11418</v>
      </c>
      <c r="H743" s="172">
        <f>H744+H748+H752</f>
        <v>11882</v>
      </c>
    </row>
    <row r="744" ht="78.75" spans="1:8">
      <c r="A744" s="170" t="s">
        <v>388</v>
      </c>
      <c r="B744" s="219" t="s">
        <v>788</v>
      </c>
      <c r="C744" s="219" t="s">
        <v>267</v>
      </c>
      <c r="D744" s="219" t="s">
        <v>348</v>
      </c>
      <c r="E744" s="219" t="s">
        <v>389</v>
      </c>
      <c r="F744" s="220"/>
      <c r="G744" s="167">
        <f t="shared" ref="G744:H750" si="244">G745</f>
        <v>2677</v>
      </c>
      <c r="H744" s="167">
        <f t="shared" si="244"/>
        <v>2677</v>
      </c>
    </row>
    <row r="745" spans="1:8">
      <c r="A745" s="162" t="s">
        <v>255</v>
      </c>
      <c r="B745" s="219" t="s">
        <v>788</v>
      </c>
      <c r="C745" s="219" t="s">
        <v>267</v>
      </c>
      <c r="D745" s="219" t="s">
        <v>348</v>
      </c>
      <c r="E745" s="219" t="s">
        <v>389</v>
      </c>
      <c r="F745" s="220" t="s">
        <v>279</v>
      </c>
      <c r="G745" s="167">
        <f t="shared" si="244"/>
        <v>2677</v>
      </c>
      <c r="H745" s="167">
        <f t="shared" si="244"/>
        <v>2677</v>
      </c>
    </row>
    <row r="746" spans="1:8">
      <c r="A746" s="162" t="s">
        <v>256</v>
      </c>
      <c r="B746" s="219" t="s">
        <v>788</v>
      </c>
      <c r="C746" s="219" t="s">
        <v>267</v>
      </c>
      <c r="D746" s="219" t="s">
        <v>348</v>
      </c>
      <c r="E746" s="219" t="s">
        <v>389</v>
      </c>
      <c r="F746" s="220" t="s">
        <v>280</v>
      </c>
      <c r="G746" s="167">
        <f t="shared" si="244"/>
        <v>2677</v>
      </c>
      <c r="H746" s="167">
        <f t="shared" si="244"/>
        <v>2677</v>
      </c>
    </row>
    <row r="747" spans="1:8">
      <c r="A747" s="228" t="s">
        <v>258</v>
      </c>
      <c r="B747" s="219" t="s">
        <v>788</v>
      </c>
      <c r="C747" s="219" t="s">
        <v>267</v>
      </c>
      <c r="D747" s="219" t="s">
        <v>348</v>
      </c>
      <c r="E747" s="219" t="s">
        <v>389</v>
      </c>
      <c r="F747" s="220" t="s">
        <v>259</v>
      </c>
      <c r="G747" s="167">
        <v>2677</v>
      </c>
      <c r="H747" s="167">
        <v>2677</v>
      </c>
    </row>
    <row r="748" ht="90" spans="1:8">
      <c r="A748" s="170" t="s">
        <v>390</v>
      </c>
      <c r="B748" s="219" t="s">
        <v>788</v>
      </c>
      <c r="C748" s="219" t="s">
        <v>267</v>
      </c>
      <c r="D748" s="219" t="s">
        <v>348</v>
      </c>
      <c r="E748" s="219" t="s">
        <v>391</v>
      </c>
      <c r="F748" s="220"/>
      <c r="G748" s="167">
        <f t="shared" si="244"/>
        <v>8741</v>
      </c>
      <c r="H748" s="167">
        <f t="shared" si="244"/>
        <v>9205</v>
      </c>
    </row>
    <row r="749" spans="1:8">
      <c r="A749" s="162" t="s">
        <v>255</v>
      </c>
      <c r="B749" s="219" t="s">
        <v>788</v>
      </c>
      <c r="C749" s="219" t="s">
        <v>267</v>
      </c>
      <c r="D749" s="219" t="s">
        <v>348</v>
      </c>
      <c r="E749" s="219" t="s">
        <v>391</v>
      </c>
      <c r="F749" s="220" t="s">
        <v>279</v>
      </c>
      <c r="G749" s="167">
        <f t="shared" si="244"/>
        <v>8741</v>
      </c>
      <c r="H749" s="167">
        <f t="shared" si="244"/>
        <v>9205</v>
      </c>
    </row>
    <row r="750" spans="1:8">
      <c r="A750" s="162" t="s">
        <v>256</v>
      </c>
      <c r="B750" s="219" t="s">
        <v>788</v>
      </c>
      <c r="C750" s="219" t="s">
        <v>267</v>
      </c>
      <c r="D750" s="219" t="s">
        <v>348</v>
      </c>
      <c r="E750" s="219" t="s">
        <v>391</v>
      </c>
      <c r="F750" s="220" t="s">
        <v>280</v>
      </c>
      <c r="G750" s="167">
        <f t="shared" si="244"/>
        <v>8741</v>
      </c>
      <c r="H750" s="167">
        <f t="shared" si="244"/>
        <v>9205</v>
      </c>
    </row>
    <row r="751" spans="1:8">
      <c r="A751" s="228" t="s">
        <v>258</v>
      </c>
      <c r="B751" s="219" t="s">
        <v>788</v>
      </c>
      <c r="C751" s="219" t="s">
        <v>267</v>
      </c>
      <c r="D751" s="219" t="s">
        <v>348</v>
      </c>
      <c r="E751" s="219" t="s">
        <v>391</v>
      </c>
      <c r="F751" s="220" t="s">
        <v>259</v>
      </c>
      <c r="G751" s="167">
        <v>8741</v>
      </c>
      <c r="H751" s="167">
        <v>9205</v>
      </c>
    </row>
    <row r="752" ht="22.5" spans="1:8">
      <c r="A752" s="228" t="s">
        <v>392</v>
      </c>
      <c r="B752" s="219" t="s">
        <v>788</v>
      </c>
      <c r="C752" s="219" t="s">
        <v>267</v>
      </c>
      <c r="D752" s="219" t="s">
        <v>348</v>
      </c>
      <c r="E752" s="219" t="s">
        <v>393</v>
      </c>
      <c r="F752" s="220"/>
      <c r="G752" s="167">
        <f t="shared" ref="G752:H754" si="245">G753</f>
        <v>0</v>
      </c>
      <c r="H752" s="167">
        <f t="shared" si="245"/>
        <v>0</v>
      </c>
    </row>
    <row r="753" spans="1:8">
      <c r="A753" s="162" t="s">
        <v>255</v>
      </c>
      <c r="B753" s="219" t="s">
        <v>788</v>
      </c>
      <c r="C753" s="219" t="s">
        <v>267</v>
      </c>
      <c r="D753" s="219" t="s">
        <v>348</v>
      </c>
      <c r="E753" s="219" t="s">
        <v>393</v>
      </c>
      <c r="F753" s="220" t="s">
        <v>279</v>
      </c>
      <c r="G753" s="167">
        <f t="shared" si="245"/>
        <v>0</v>
      </c>
      <c r="H753" s="167">
        <f t="shared" si="245"/>
        <v>0</v>
      </c>
    </row>
    <row r="754" spans="1:8">
      <c r="A754" s="162" t="s">
        <v>256</v>
      </c>
      <c r="B754" s="219" t="s">
        <v>788</v>
      </c>
      <c r="C754" s="219" t="s">
        <v>267</v>
      </c>
      <c r="D754" s="219" t="s">
        <v>348</v>
      </c>
      <c r="E754" s="219" t="s">
        <v>393</v>
      </c>
      <c r="F754" s="220" t="s">
        <v>280</v>
      </c>
      <c r="G754" s="167">
        <f t="shared" si="245"/>
        <v>0</v>
      </c>
      <c r="H754" s="167">
        <f t="shared" si="245"/>
        <v>0</v>
      </c>
    </row>
    <row r="755" spans="1:8">
      <c r="A755" s="228" t="s">
        <v>258</v>
      </c>
      <c r="B755" s="219" t="s">
        <v>788</v>
      </c>
      <c r="C755" s="219" t="s">
        <v>267</v>
      </c>
      <c r="D755" s="219" t="s">
        <v>348</v>
      </c>
      <c r="E755" s="219" t="s">
        <v>393</v>
      </c>
      <c r="F755" s="220" t="s">
        <v>259</v>
      </c>
      <c r="G755" s="167"/>
      <c r="H755" s="167"/>
    </row>
    <row r="756" spans="1:8">
      <c r="A756" s="155" t="s">
        <v>394</v>
      </c>
      <c r="B756" s="217" t="s">
        <v>788</v>
      </c>
      <c r="C756" s="218" t="s">
        <v>267</v>
      </c>
      <c r="D756" s="217" t="s">
        <v>395</v>
      </c>
      <c r="E756" s="217"/>
      <c r="F756" s="218" t="s">
        <v>226</v>
      </c>
      <c r="G756" s="166">
        <f>G757+G784+G800+G805</f>
        <v>7177</v>
      </c>
      <c r="H756" s="166">
        <f>H757+H784+H800+H805</f>
        <v>7177</v>
      </c>
    </row>
    <row r="757" ht="21" spans="1:8">
      <c r="A757" s="263" t="s">
        <v>793</v>
      </c>
      <c r="B757" s="214" t="s">
        <v>788</v>
      </c>
      <c r="C757" s="214" t="s">
        <v>267</v>
      </c>
      <c r="D757" s="214" t="s">
        <v>395</v>
      </c>
      <c r="E757" s="214" t="s">
        <v>418</v>
      </c>
      <c r="F757" s="231" t="s">
        <v>226</v>
      </c>
      <c r="G757" s="172">
        <f t="shared" ref="G757" si="246">G758+G763</f>
        <v>1500</v>
      </c>
      <c r="H757" s="172">
        <f t="shared" ref="H757" si="247">H758+H763</f>
        <v>1500</v>
      </c>
    </row>
    <row r="758" ht="22.5" spans="1:8">
      <c r="A758" s="170" t="s">
        <v>419</v>
      </c>
      <c r="B758" s="219" t="s">
        <v>788</v>
      </c>
      <c r="C758" s="219" t="s">
        <v>267</v>
      </c>
      <c r="D758" s="219" t="s">
        <v>395</v>
      </c>
      <c r="E758" s="219" t="s">
        <v>420</v>
      </c>
      <c r="F758" s="220"/>
      <c r="G758" s="167">
        <f t="shared" ref="G758:H761" si="248">G759</f>
        <v>140</v>
      </c>
      <c r="H758" s="167">
        <f t="shared" si="248"/>
        <v>140</v>
      </c>
    </row>
    <row r="759" spans="1:8">
      <c r="A759" s="170" t="s">
        <v>421</v>
      </c>
      <c r="B759" s="219" t="s">
        <v>788</v>
      </c>
      <c r="C759" s="219" t="s">
        <v>267</v>
      </c>
      <c r="D759" s="219" t="s">
        <v>395</v>
      </c>
      <c r="E759" s="219" t="s">
        <v>422</v>
      </c>
      <c r="F759" s="220"/>
      <c r="G759" s="167">
        <f t="shared" si="248"/>
        <v>140</v>
      </c>
      <c r="H759" s="167">
        <f t="shared" si="248"/>
        <v>140</v>
      </c>
    </row>
    <row r="760" spans="1:8">
      <c r="A760" s="162" t="s">
        <v>255</v>
      </c>
      <c r="B760" s="219" t="s">
        <v>788</v>
      </c>
      <c r="C760" s="219" t="s">
        <v>267</v>
      </c>
      <c r="D760" s="219" t="s">
        <v>395</v>
      </c>
      <c r="E760" s="219" t="s">
        <v>422</v>
      </c>
      <c r="F760" s="220" t="s">
        <v>279</v>
      </c>
      <c r="G760" s="167">
        <f t="shared" si="248"/>
        <v>140</v>
      </c>
      <c r="H760" s="167">
        <f t="shared" si="248"/>
        <v>140</v>
      </c>
    </row>
    <row r="761" spans="1:8">
      <c r="A761" s="162" t="s">
        <v>256</v>
      </c>
      <c r="B761" s="219" t="s">
        <v>788</v>
      </c>
      <c r="C761" s="219" t="s">
        <v>267</v>
      </c>
      <c r="D761" s="219" t="s">
        <v>395</v>
      </c>
      <c r="E761" s="219" t="s">
        <v>422</v>
      </c>
      <c r="F761" s="220" t="s">
        <v>280</v>
      </c>
      <c r="G761" s="167">
        <f t="shared" si="248"/>
        <v>140</v>
      </c>
      <c r="H761" s="167">
        <f t="shared" si="248"/>
        <v>140</v>
      </c>
    </row>
    <row r="762" spans="1:8">
      <c r="A762" s="228" t="s">
        <v>258</v>
      </c>
      <c r="B762" s="219" t="s">
        <v>788</v>
      </c>
      <c r="C762" s="219" t="s">
        <v>267</v>
      </c>
      <c r="D762" s="219" t="s">
        <v>395</v>
      </c>
      <c r="E762" s="219" t="s">
        <v>422</v>
      </c>
      <c r="F762" s="220" t="s">
        <v>259</v>
      </c>
      <c r="G762" s="167">
        <v>140</v>
      </c>
      <c r="H762" s="167">
        <v>140</v>
      </c>
    </row>
    <row r="763" spans="1:8">
      <c r="A763" s="170" t="s">
        <v>423</v>
      </c>
      <c r="B763" s="219" t="s">
        <v>788</v>
      </c>
      <c r="C763" s="219" t="s">
        <v>267</v>
      </c>
      <c r="D763" s="219" t="s">
        <v>395</v>
      </c>
      <c r="E763" s="219" t="s">
        <v>424</v>
      </c>
      <c r="F763" s="220"/>
      <c r="G763" s="167">
        <f>G768+G775+G779+G764</f>
        <v>1360</v>
      </c>
      <c r="H763" s="167">
        <f>H768+H775+H779+H764</f>
        <v>1360</v>
      </c>
    </row>
    <row r="764" s="186" customFormat="1" ht="22.5" spans="1:8">
      <c r="A764" s="170" t="s">
        <v>425</v>
      </c>
      <c r="B764" s="219" t="s">
        <v>788</v>
      </c>
      <c r="C764" s="219" t="s">
        <v>267</v>
      </c>
      <c r="D764" s="219" t="s">
        <v>395</v>
      </c>
      <c r="E764" s="219" t="s">
        <v>426</v>
      </c>
      <c r="F764" s="220"/>
      <c r="G764" s="167">
        <f t="shared" ref="G764:H766" si="249">G765</f>
        <v>150</v>
      </c>
      <c r="H764" s="167">
        <f t="shared" si="249"/>
        <v>150</v>
      </c>
    </row>
    <row r="765" s="186" customFormat="1" spans="1:8">
      <c r="A765" s="162" t="s">
        <v>255</v>
      </c>
      <c r="B765" s="219" t="s">
        <v>788</v>
      </c>
      <c r="C765" s="219" t="s">
        <v>267</v>
      </c>
      <c r="D765" s="219" t="s">
        <v>395</v>
      </c>
      <c r="E765" s="219" t="s">
        <v>426</v>
      </c>
      <c r="F765" s="220" t="s">
        <v>279</v>
      </c>
      <c r="G765" s="167">
        <f t="shared" si="249"/>
        <v>150</v>
      </c>
      <c r="H765" s="167">
        <f t="shared" si="249"/>
        <v>150</v>
      </c>
    </row>
    <row r="766" s="186" customFormat="1" spans="1:8">
      <c r="A766" s="162" t="s">
        <v>256</v>
      </c>
      <c r="B766" s="219" t="s">
        <v>788</v>
      </c>
      <c r="C766" s="219" t="s">
        <v>267</v>
      </c>
      <c r="D766" s="219" t="s">
        <v>395</v>
      </c>
      <c r="E766" s="219" t="s">
        <v>426</v>
      </c>
      <c r="F766" s="220" t="s">
        <v>280</v>
      </c>
      <c r="G766" s="167">
        <f t="shared" si="249"/>
        <v>150</v>
      </c>
      <c r="H766" s="167">
        <f t="shared" si="249"/>
        <v>150</v>
      </c>
    </row>
    <row r="767" s="186" customFormat="1" spans="1:8">
      <c r="A767" s="228" t="s">
        <v>258</v>
      </c>
      <c r="B767" s="219" t="s">
        <v>788</v>
      </c>
      <c r="C767" s="219" t="s">
        <v>267</v>
      </c>
      <c r="D767" s="219" t="s">
        <v>395</v>
      </c>
      <c r="E767" s="219" t="s">
        <v>426</v>
      </c>
      <c r="F767" s="220" t="s">
        <v>259</v>
      </c>
      <c r="G767" s="167">
        <v>150</v>
      </c>
      <c r="H767" s="167">
        <v>150</v>
      </c>
    </row>
    <row r="768" s="186" customFormat="1" ht="33.75" spans="1:8">
      <c r="A768" s="170" t="s">
        <v>427</v>
      </c>
      <c r="B768" s="219" t="s">
        <v>788</v>
      </c>
      <c r="C768" s="219" t="s">
        <v>267</v>
      </c>
      <c r="D768" s="219" t="s">
        <v>395</v>
      </c>
      <c r="E768" s="219" t="s">
        <v>428</v>
      </c>
      <c r="F768" s="220"/>
      <c r="G768" s="167">
        <f>G769+G772</f>
        <v>1100</v>
      </c>
      <c r="H768" s="167">
        <f>H769+H772</f>
        <v>1100</v>
      </c>
    </row>
    <row r="769" s="186" customFormat="1" spans="1:8">
      <c r="A769" s="162" t="s">
        <v>255</v>
      </c>
      <c r="B769" s="219" t="s">
        <v>788</v>
      </c>
      <c r="C769" s="219" t="s">
        <v>267</v>
      </c>
      <c r="D769" s="219" t="s">
        <v>395</v>
      </c>
      <c r="E769" s="219" t="s">
        <v>428</v>
      </c>
      <c r="F769" s="220" t="s">
        <v>279</v>
      </c>
      <c r="G769" s="167">
        <f>G770</f>
        <v>0</v>
      </c>
      <c r="H769" s="167">
        <f>H770</f>
        <v>0</v>
      </c>
    </row>
    <row r="770" spans="1:8">
      <c r="A770" s="162" t="s">
        <v>256</v>
      </c>
      <c r="B770" s="219" t="s">
        <v>788</v>
      </c>
      <c r="C770" s="219" t="s">
        <v>267</v>
      </c>
      <c r="D770" s="219" t="s">
        <v>395</v>
      </c>
      <c r="E770" s="219" t="s">
        <v>428</v>
      </c>
      <c r="F770" s="220" t="s">
        <v>280</v>
      </c>
      <c r="G770" s="167">
        <f>G771</f>
        <v>0</v>
      </c>
      <c r="H770" s="167">
        <f>H771</f>
        <v>0</v>
      </c>
    </row>
    <row r="771" spans="1:8">
      <c r="A771" s="228" t="s">
        <v>258</v>
      </c>
      <c r="B771" s="219" t="s">
        <v>788</v>
      </c>
      <c r="C771" s="219" t="s">
        <v>267</v>
      </c>
      <c r="D771" s="219" t="s">
        <v>395</v>
      </c>
      <c r="E771" s="219" t="s">
        <v>428</v>
      </c>
      <c r="F771" s="220" t="s">
        <v>259</v>
      </c>
      <c r="G771" s="167"/>
      <c r="H771" s="167"/>
    </row>
    <row r="772" s="186" customFormat="1" spans="1:8">
      <c r="A772" s="170" t="s">
        <v>315</v>
      </c>
      <c r="B772" s="219" t="s">
        <v>788</v>
      </c>
      <c r="C772" s="219" t="s">
        <v>267</v>
      </c>
      <c r="D772" s="219" t="s">
        <v>395</v>
      </c>
      <c r="E772" s="219" t="s">
        <v>428</v>
      </c>
      <c r="F772" s="220">
        <v>800</v>
      </c>
      <c r="G772" s="167">
        <f t="shared" ref="G772:H773" si="250">G773</f>
        <v>1100</v>
      </c>
      <c r="H772" s="167">
        <f t="shared" si="250"/>
        <v>1100</v>
      </c>
    </row>
    <row r="773" s="186" customFormat="1" spans="1:8">
      <c r="A773" s="170" t="s">
        <v>429</v>
      </c>
      <c r="B773" s="219" t="s">
        <v>788</v>
      </c>
      <c r="C773" s="219" t="s">
        <v>267</v>
      </c>
      <c r="D773" s="219" t="s">
        <v>395</v>
      </c>
      <c r="E773" s="219" t="s">
        <v>428</v>
      </c>
      <c r="F773" s="220">
        <v>810</v>
      </c>
      <c r="G773" s="167">
        <f t="shared" si="250"/>
        <v>1100</v>
      </c>
      <c r="H773" s="167">
        <f t="shared" si="250"/>
        <v>1100</v>
      </c>
    </row>
    <row r="774" s="186" customFormat="1" ht="78.75" spans="1:8">
      <c r="A774" s="255" t="s">
        <v>407</v>
      </c>
      <c r="B774" s="219" t="s">
        <v>788</v>
      </c>
      <c r="C774" s="219" t="s">
        <v>267</v>
      </c>
      <c r="D774" s="219" t="s">
        <v>395</v>
      </c>
      <c r="E774" s="219" t="s">
        <v>428</v>
      </c>
      <c r="F774" s="220">
        <v>813</v>
      </c>
      <c r="G774" s="167">
        <v>1100</v>
      </c>
      <c r="H774" s="167">
        <v>1100</v>
      </c>
    </row>
    <row r="775" s="186" customFormat="1" ht="22.5" spans="1:8">
      <c r="A775" s="170" t="s">
        <v>430</v>
      </c>
      <c r="B775" s="219" t="s">
        <v>788</v>
      </c>
      <c r="C775" s="219" t="s">
        <v>267</v>
      </c>
      <c r="D775" s="219" t="s">
        <v>395</v>
      </c>
      <c r="E775" s="219" t="s">
        <v>431</v>
      </c>
      <c r="F775" s="220"/>
      <c r="G775" s="167">
        <f t="shared" ref="G775:H777" si="251">G776</f>
        <v>10</v>
      </c>
      <c r="H775" s="167">
        <f t="shared" si="251"/>
        <v>10</v>
      </c>
    </row>
    <row r="776" s="186" customFormat="1" spans="1:8">
      <c r="A776" s="162" t="s">
        <v>255</v>
      </c>
      <c r="B776" s="219" t="s">
        <v>788</v>
      </c>
      <c r="C776" s="219" t="s">
        <v>267</v>
      </c>
      <c r="D776" s="219" t="s">
        <v>395</v>
      </c>
      <c r="E776" s="219" t="s">
        <v>431</v>
      </c>
      <c r="F776" s="220" t="s">
        <v>279</v>
      </c>
      <c r="G776" s="167">
        <f t="shared" si="251"/>
        <v>10</v>
      </c>
      <c r="H776" s="167">
        <f t="shared" si="251"/>
        <v>10</v>
      </c>
    </row>
    <row r="777" spans="1:8">
      <c r="A777" s="162" t="s">
        <v>256</v>
      </c>
      <c r="B777" s="219" t="s">
        <v>788</v>
      </c>
      <c r="C777" s="219" t="s">
        <v>267</v>
      </c>
      <c r="D777" s="219" t="s">
        <v>395</v>
      </c>
      <c r="E777" s="219" t="s">
        <v>431</v>
      </c>
      <c r="F777" s="220" t="s">
        <v>280</v>
      </c>
      <c r="G777" s="167">
        <f t="shared" si="251"/>
        <v>10</v>
      </c>
      <c r="H777" s="167">
        <f t="shared" si="251"/>
        <v>10</v>
      </c>
    </row>
    <row r="778" spans="1:8">
      <c r="A778" s="228" t="s">
        <v>258</v>
      </c>
      <c r="B778" s="219" t="s">
        <v>788</v>
      </c>
      <c r="C778" s="219" t="s">
        <v>267</v>
      </c>
      <c r="D778" s="219" t="s">
        <v>395</v>
      </c>
      <c r="E778" s="219" t="s">
        <v>431</v>
      </c>
      <c r="F778" s="220" t="s">
        <v>259</v>
      </c>
      <c r="G778" s="167">
        <v>10</v>
      </c>
      <c r="H778" s="167">
        <v>10</v>
      </c>
    </row>
    <row r="779" spans="1:8">
      <c r="A779" s="170" t="s">
        <v>432</v>
      </c>
      <c r="B779" s="219" t="s">
        <v>788</v>
      </c>
      <c r="C779" s="219" t="s">
        <v>267</v>
      </c>
      <c r="D779" s="219" t="s">
        <v>395</v>
      </c>
      <c r="E779" s="219" t="s">
        <v>433</v>
      </c>
      <c r="F779" s="220"/>
      <c r="G779" s="167">
        <f t="shared" ref="G779:H781" si="252">G780</f>
        <v>100</v>
      </c>
      <c r="H779" s="167">
        <f t="shared" si="252"/>
        <v>100</v>
      </c>
    </row>
    <row r="780" spans="1:8">
      <c r="A780" s="162" t="s">
        <v>255</v>
      </c>
      <c r="B780" s="219" t="s">
        <v>788</v>
      </c>
      <c r="C780" s="219" t="s">
        <v>267</v>
      </c>
      <c r="D780" s="219" t="s">
        <v>395</v>
      </c>
      <c r="E780" s="219" t="s">
        <v>433</v>
      </c>
      <c r="F780" s="220" t="s">
        <v>279</v>
      </c>
      <c r="G780" s="167">
        <f t="shared" si="252"/>
        <v>100</v>
      </c>
      <c r="H780" s="167">
        <f t="shared" si="252"/>
        <v>100</v>
      </c>
    </row>
    <row r="781" spans="1:8">
      <c r="A781" s="162" t="s">
        <v>256</v>
      </c>
      <c r="B781" s="219" t="s">
        <v>788</v>
      </c>
      <c r="C781" s="219" t="s">
        <v>267</v>
      </c>
      <c r="D781" s="219" t="s">
        <v>395</v>
      </c>
      <c r="E781" s="219" t="s">
        <v>433</v>
      </c>
      <c r="F781" s="220" t="s">
        <v>280</v>
      </c>
      <c r="G781" s="167">
        <f t="shared" si="252"/>
        <v>100</v>
      </c>
      <c r="H781" s="167">
        <f t="shared" si="252"/>
        <v>100</v>
      </c>
    </row>
    <row r="782" spans="1:8">
      <c r="A782" s="228" t="s">
        <v>258</v>
      </c>
      <c r="B782" s="219" t="s">
        <v>788</v>
      </c>
      <c r="C782" s="219" t="s">
        <v>267</v>
      </c>
      <c r="D782" s="219" t="s">
        <v>395</v>
      </c>
      <c r="E782" s="219" t="s">
        <v>433</v>
      </c>
      <c r="F782" s="220" t="s">
        <v>259</v>
      </c>
      <c r="G782" s="167">
        <v>100</v>
      </c>
      <c r="H782" s="167">
        <v>100</v>
      </c>
    </row>
    <row r="783" ht="21" spans="1:8">
      <c r="A783" s="221" t="s">
        <v>381</v>
      </c>
      <c r="B783" s="214" t="s">
        <v>788</v>
      </c>
      <c r="C783" s="214" t="s">
        <v>267</v>
      </c>
      <c r="D783" s="214" t="s">
        <v>395</v>
      </c>
      <c r="E783" s="214" t="s">
        <v>382</v>
      </c>
      <c r="F783" s="231"/>
      <c r="G783" s="172">
        <f>G784</f>
        <v>4102</v>
      </c>
      <c r="H783" s="172">
        <f>H784</f>
        <v>4102</v>
      </c>
    </row>
    <row r="784" spans="1:8">
      <c r="A784" s="170" t="s">
        <v>434</v>
      </c>
      <c r="B784" s="219" t="s">
        <v>788</v>
      </c>
      <c r="C784" s="219" t="s">
        <v>267</v>
      </c>
      <c r="D784" s="219" t="s">
        <v>395</v>
      </c>
      <c r="E784" s="219" t="s">
        <v>435</v>
      </c>
      <c r="F784" s="220"/>
      <c r="G784" s="167">
        <f>G785+G790+G795</f>
        <v>4102</v>
      </c>
      <c r="H784" s="167">
        <f>H785+H790+H795</f>
        <v>4102</v>
      </c>
    </row>
    <row r="785" s="192" customFormat="1" ht="12" spans="1:8">
      <c r="A785" s="170" t="s">
        <v>436</v>
      </c>
      <c r="B785" s="219" t="s">
        <v>788</v>
      </c>
      <c r="C785" s="219" t="s">
        <v>267</v>
      </c>
      <c r="D785" s="219" t="s">
        <v>395</v>
      </c>
      <c r="E785" s="219" t="s">
        <v>437</v>
      </c>
      <c r="F785" s="220"/>
      <c r="G785" s="167">
        <f>G786</f>
        <v>592</v>
      </c>
      <c r="H785" s="167">
        <f>H786</f>
        <v>592</v>
      </c>
    </row>
    <row r="786" s="189" customFormat="1" spans="1:8">
      <c r="A786" s="162" t="s">
        <v>255</v>
      </c>
      <c r="B786" s="219" t="s">
        <v>788</v>
      </c>
      <c r="C786" s="219" t="s">
        <v>267</v>
      </c>
      <c r="D786" s="219" t="s">
        <v>395</v>
      </c>
      <c r="E786" s="219" t="s">
        <v>437</v>
      </c>
      <c r="F786" s="220" t="s">
        <v>279</v>
      </c>
      <c r="G786" s="167">
        <f t="shared" ref="G786:H786" si="253">G787</f>
        <v>592</v>
      </c>
      <c r="H786" s="167">
        <f t="shared" si="253"/>
        <v>592</v>
      </c>
    </row>
    <row r="787" s="189" customFormat="1" spans="1:8">
      <c r="A787" s="162" t="s">
        <v>256</v>
      </c>
      <c r="B787" s="219" t="s">
        <v>788</v>
      </c>
      <c r="C787" s="219" t="s">
        <v>267</v>
      </c>
      <c r="D787" s="219" t="s">
        <v>395</v>
      </c>
      <c r="E787" s="219" t="s">
        <v>437</v>
      </c>
      <c r="F787" s="220" t="s">
        <v>280</v>
      </c>
      <c r="G787" s="167">
        <f>G788+G789</f>
        <v>592</v>
      </c>
      <c r="H787" s="167">
        <f>H788+H789</f>
        <v>592</v>
      </c>
    </row>
    <row r="788" s="189" customFormat="1" spans="1:8">
      <c r="A788" s="162" t="s">
        <v>257</v>
      </c>
      <c r="B788" s="219" t="s">
        <v>788</v>
      </c>
      <c r="C788" s="219" t="s">
        <v>267</v>
      </c>
      <c r="D788" s="219" t="s">
        <v>395</v>
      </c>
      <c r="E788" s="219" t="s">
        <v>437</v>
      </c>
      <c r="F788" s="220">
        <v>242</v>
      </c>
      <c r="G788" s="167">
        <v>48</v>
      </c>
      <c r="H788" s="167">
        <v>48</v>
      </c>
    </row>
    <row r="789" spans="1:8">
      <c r="A789" s="228" t="s">
        <v>258</v>
      </c>
      <c r="B789" s="219" t="s">
        <v>788</v>
      </c>
      <c r="C789" s="219" t="s">
        <v>267</v>
      </c>
      <c r="D789" s="219" t="s">
        <v>395</v>
      </c>
      <c r="E789" s="219" t="s">
        <v>437</v>
      </c>
      <c r="F789" s="220" t="s">
        <v>259</v>
      </c>
      <c r="G789" s="167">
        <v>544</v>
      </c>
      <c r="H789" s="167">
        <v>544</v>
      </c>
    </row>
    <row r="790" spans="1:8">
      <c r="A790" s="170" t="s">
        <v>438</v>
      </c>
      <c r="B790" s="219" t="s">
        <v>788</v>
      </c>
      <c r="C790" s="219" t="s">
        <v>267</v>
      </c>
      <c r="D790" s="219" t="s">
        <v>395</v>
      </c>
      <c r="E790" s="219" t="s">
        <v>439</v>
      </c>
      <c r="F790" s="220"/>
      <c r="G790" s="167">
        <f t="shared" ref="G790:H791" si="254">G791</f>
        <v>0</v>
      </c>
      <c r="H790" s="167">
        <f t="shared" si="254"/>
        <v>0</v>
      </c>
    </row>
    <row r="791" spans="1:8">
      <c r="A791" s="162" t="s">
        <v>255</v>
      </c>
      <c r="B791" s="219" t="s">
        <v>788</v>
      </c>
      <c r="C791" s="219" t="s">
        <v>267</v>
      </c>
      <c r="D791" s="219" t="s">
        <v>395</v>
      </c>
      <c r="E791" s="219" t="s">
        <v>439</v>
      </c>
      <c r="F791" s="220" t="s">
        <v>279</v>
      </c>
      <c r="G791" s="167">
        <f t="shared" si="254"/>
        <v>0</v>
      </c>
      <c r="H791" s="167">
        <f t="shared" si="254"/>
        <v>0</v>
      </c>
    </row>
    <row r="792" spans="1:8">
      <c r="A792" s="162" t="s">
        <v>256</v>
      </c>
      <c r="B792" s="219" t="s">
        <v>788</v>
      </c>
      <c r="C792" s="219" t="s">
        <v>267</v>
      </c>
      <c r="D792" s="219" t="s">
        <v>395</v>
      </c>
      <c r="E792" s="219" t="s">
        <v>439</v>
      </c>
      <c r="F792" s="220" t="s">
        <v>280</v>
      </c>
      <c r="G792" s="167">
        <f>G793+G794</f>
        <v>0</v>
      </c>
      <c r="H792" s="167">
        <f>H793+H794</f>
        <v>0</v>
      </c>
    </row>
    <row r="793" spans="1:8">
      <c r="A793" s="162" t="s">
        <v>257</v>
      </c>
      <c r="B793" s="219" t="s">
        <v>788</v>
      </c>
      <c r="C793" s="219" t="s">
        <v>267</v>
      </c>
      <c r="D793" s="219" t="s">
        <v>395</v>
      </c>
      <c r="E793" s="219" t="s">
        <v>439</v>
      </c>
      <c r="F793" s="220">
        <v>242</v>
      </c>
      <c r="G793" s="167"/>
      <c r="H793" s="167"/>
    </row>
    <row r="794" spans="1:8">
      <c r="A794" s="228" t="s">
        <v>258</v>
      </c>
      <c r="B794" s="219" t="s">
        <v>788</v>
      </c>
      <c r="C794" s="219" t="s">
        <v>267</v>
      </c>
      <c r="D794" s="219" t="s">
        <v>395</v>
      </c>
      <c r="E794" s="219" t="s">
        <v>439</v>
      </c>
      <c r="F794" s="220" t="s">
        <v>259</v>
      </c>
      <c r="G794" s="167"/>
      <c r="H794" s="167"/>
    </row>
    <row r="795" spans="1:8">
      <c r="A795" s="170" t="s">
        <v>440</v>
      </c>
      <c r="B795" s="219" t="s">
        <v>788</v>
      </c>
      <c r="C795" s="219" t="s">
        <v>267</v>
      </c>
      <c r="D795" s="219" t="s">
        <v>395</v>
      </c>
      <c r="E795" s="219" t="s">
        <v>441</v>
      </c>
      <c r="F795" s="220"/>
      <c r="G795" s="167">
        <f t="shared" ref="G795:H795" si="255">G796</f>
        <v>3510</v>
      </c>
      <c r="H795" s="167">
        <f t="shared" si="255"/>
        <v>3510</v>
      </c>
    </row>
    <row r="796" spans="1:8">
      <c r="A796" s="162" t="s">
        <v>255</v>
      </c>
      <c r="B796" s="219" t="s">
        <v>788</v>
      </c>
      <c r="C796" s="219" t="s">
        <v>267</v>
      </c>
      <c r="D796" s="219" t="s">
        <v>395</v>
      </c>
      <c r="E796" s="219" t="s">
        <v>441</v>
      </c>
      <c r="F796" s="220" t="s">
        <v>279</v>
      </c>
      <c r="G796" s="167">
        <f>G797</f>
        <v>3510</v>
      </c>
      <c r="H796" s="167">
        <f>H797</f>
        <v>3510</v>
      </c>
    </row>
    <row r="797" spans="1:8">
      <c r="A797" s="162" t="s">
        <v>256</v>
      </c>
      <c r="B797" s="219" t="s">
        <v>788</v>
      </c>
      <c r="C797" s="219" t="s">
        <v>267</v>
      </c>
      <c r="D797" s="219" t="s">
        <v>395</v>
      </c>
      <c r="E797" s="219" t="s">
        <v>441</v>
      </c>
      <c r="F797" s="220" t="s">
        <v>280</v>
      </c>
      <c r="G797" s="167">
        <f>G799+G798</f>
        <v>3510</v>
      </c>
      <c r="H797" s="167">
        <f>H799+H798</f>
        <v>3510</v>
      </c>
    </row>
    <row r="798" spans="1:8">
      <c r="A798" s="162"/>
      <c r="B798" s="219" t="s">
        <v>788</v>
      </c>
      <c r="C798" s="219" t="s">
        <v>267</v>
      </c>
      <c r="D798" s="219" t="s">
        <v>395</v>
      </c>
      <c r="E798" s="219" t="s">
        <v>441</v>
      </c>
      <c r="F798" s="220">
        <v>243</v>
      </c>
      <c r="G798" s="167"/>
      <c r="H798" s="167"/>
    </row>
    <row r="799" spans="1:8">
      <c r="A799" s="228" t="s">
        <v>258</v>
      </c>
      <c r="B799" s="219" t="s">
        <v>788</v>
      </c>
      <c r="C799" s="219" t="s">
        <v>267</v>
      </c>
      <c r="D799" s="219" t="s">
        <v>395</v>
      </c>
      <c r="E799" s="219" t="s">
        <v>441</v>
      </c>
      <c r="F799" s="220" t="s">
        <v>259</v>
      </c>
      <c r="G799" s="167">
        <v>3510</v>
      </c>
      <c r="H799" s="167">
        <v>3510</v>
      </c>
    </row>
    <row r="800" spans="1:8">
      <c r="A800" s="254" t="s">
        <v>794</v>
      </c>
      <c r="B800" s="214" t="s">
        <v>788</v>
      </c>
      <c r="C800" s="214" t="s">
        <v>267</v>
      </c>
      <c r="D800" s="214" t="s">
        <v>395</v>
      </c>
      <c r="E800" s="214" t="s">
        <v>444</v>
      </c>
      <c r="F800" s="231"/>
      <c r="G800" s="172">
        <f t="shared" ref="G800:H803" si="256">G801</f>
        <v>100</v>
      </c>
      <c r="H800" s="172">
        <f t="shared" si="256"/>
        <v>100</v>
      </c>
    </row>
    <row r="801" ht="36" spans="1:8">
      <c r="A801" s="173" t="s">
        <v>445</v>
      </c>
      <c r="B801" s="219" t="s">
        <v>788</v>
      </c>
      <c r="C801" s="219" t="s">
        <v>267</v>
      </c>
      <c r="D801" s="219" t="s">
        <v>395</v>
      </c>
      <c r="E801" s="219" t="s">
        <v>795</v>
      </c>
      <c r="F801" s="220"/>
      <c r="G801" s="167">
        <f t="shared" si="256"/>
        <v>100</v>
      </c>
      <c r="H801" s="167">
        <f t="shared" si="256"/>
        <v>100</v>
      </c>
    </row>
    <row r="802" spans="1:8">
      <c r="A802" s="162" t="s">
        <v>255</v>
      </c>
      <c r="B802" s="219" t="s">
        <v>788</v>
      </c>
      <c r="C802" s="219" t="s">
        <v>267</v>
      </c>
      <c r="D802" s="219" t="s">
        <v>395</v>
      </c>
      <c r="E802" s="219" t="s">
        <v>795</v>
      </c>
      <c r="F802" s="220" t="s">
        <v>279</v>
      </c>
      <c r="G802" s="167">
        <f t="shared" si="256"/>
        <v>100</v>
      </c>
      <c r="H802" s="167">
        <f t="shared" si="256"/>
        <v>100</v>
      </c>
    </row>
    <row r="803" spans="1:8">
      <c r="A803" s="162" t="s">
        <v>256</v>
      </c>
      <c r="B803" s="219" t="s">
        <v>788</v>
      </c>
      <c r="C803" s="219" t="s">
        <v>267</v>
      </c>
      <c r="D803" s="219" t="s">
        <v>395</v>
      </c>
      <c r="E803" s="219" t="s">
        <v>795</v>
      </c>
      <c r="F803" s="220" t="s">
        <v>280</v>
      </c>
      <c r="G803" s="167">
        <f t="shared" si="256"/>
        <v>100</v>
      </c>
      <c r="H803" s="167">
        <f t="shared" si="256"/>
        <v>100</v>
      </c>
    </row>
    <row r="804" spans="1:8">
      <c r="A804" s="228" t="s">
        <v>258</v>
      </c>
      <c r="B804" s="219" t="s">
        <v>788</v>
      </c>
      <c r="C804" s="219" t="s">
        <v>267</v>
      </c>
      <c r="D804" s="219" t="s">
        <v>395</v>
      </c>
      <c r="E804" s="219" t="s">
        <v>795</v>
      </c>
      <c r="F804" s="220" t="s">
        <v>259</v>
      </c>
      <c r="G804" s="167">
        <v>100</v>
      </c>
      <c r="H804" s="167">
        <v>100</v>
      </c>
    </row>
    <row r="805" spans="1:8">
      <c r="A805" s="228" t="s">
        <v>447</v>
      </c>
      <c r="B805" s="219" t="s">
        <v>788</v>
      </c>
      <c r="C805" s="219" t="s">
        <v>267</v>
      </c>
      <c r="D805" s="219" t="s">
        <v>395</v>
      </c>
      <c r="E805" s="219" t="s">
        <v>448</v>
      </c>
      <c r="F805" s="220"/>
      <c r="G805" s="167">
        <f>G806</f>
        <v>1475</v>
      </c>
      <c r="H805" s="167">
        <f>H806</f>
        <v>1475</v>
      </c>
    </row>
    <row r="806" ht="33.75" spans="1:8">
      <c r="A806" s="228" t="s">
        <v>233</v>
      </c>
      <c r="B806" s="219" t="s">
        <v>788</v>
      </c>
      <c r="C806" s="219" t="s">
        <v>267</v>
      </c>
      <c r="D806" s="219" t="s">
        <v>395</v>
      </c>
      <c r="E806" s="219" t="s">
        <v>448</v>
      </c>
      <c r="F806" s="220">
        <v>100</v>
      </c>
      <c r="G806" s="167">
        <f>G807</f>
        <v>1475</v>
      </c>
      <c r="H806" s="167">
        <f>H807</f>
        <v>1475</v>
      </c>
    </row>
    <row r="807" spans="1:8">
      <c r="A807" s="228" t="s">
        <v>341</v>
      </c>
      <c r="B807" s="219" t="s">
        <v>788</v>
      </c>
      <c r="C807" s="219" t="s">
        <v>267</v>
      </c>
      <c r="D807" s="219" t="s">
        <v>395</v>
      </c>
      <c r="E807" s="219" t="s">
        <v>448</v>
      </c>
      <c r="F807" s="220">
        <v>110</v>
      </c>
      <c r="G807" s="167">
        <f>G808+G809</f>
        <v>1475</v>
      </c>
      <c r="H807" s="167">
        <f>H808+H809</f>
        <v>1475</v>
      </c>
    </row>
    <row r="808" spans="1:8">
      <c r="A808" s="228" t="s">
        <v>342</v>
      </c>
      <c r="B808" s="219" t="s">
        <v>788</v>
      </c>
      <c r="C808" s="219" t="s">
        <v>267</v>
      </c>
      <c r="D808" s="219" t="s">
        <v>395</v>
      </c>
      <c r="E808" s="219" t="s">
        <v>448</v>
      </c>
      <c r="F808" s="220">
        <v>111</v>
      </c>
      <c r="G808" s="167">
        <v>1133</v>
      </c>
      <c r="H808" s="167">
        <v>1133</v>
      </c>
    </row>
    <row r="809" ht="22.5" spans="1:8">
      <c r="A809" s="228" t="s">
        <v>343</v>
      </c>
      <c r="B809" s="219" t="s">
        <v>788</v>
      </c>
      <c r="C809" s="219" t="s">
        <v>267</v>
      </c>
      <c r="D809" s="219" t="s">
        <v>395</v>
      </c>
      <c r="E809" s="219" t="s">
        <v>448</v>
      </c>
      <c r="F809" s="220">
        <v>119</v>
      </c>
      <c r="G809" s="167">
        <v>342</v>
      </c>
      <c r="H809" s="167">
        <v>342</v>
      </c>
    </row>
    <row r="810" spans="1:8">
      <c r="A810" s="263" t="s">
        <v>449</v>
      </c>
      <c r="B810" s="214" t="s">
        <v>788</v>
      </c>
      <c r="C810" s="214" t="s">
        <v>286</v>
      </c>
      <c r="D810" s="214"/>
      <c r="E810" s="214"/>
      <c r="F810" s="231"/>
      <c r="G810" s="172">
        <f>G811+G819+G826</f>
        <v>10580</v>
      </c>
      <c r="H810" s="172">
        <f>H811+H819+H826</f>
        <v>11986</v>
      </c>
    </row>
    <row r="811" spans="1:8">
      <c r="A811" s="179" t="s">
        <v>450</v>
      </c>
      <c r="B811" s="217" t="s">
        <v>788</v>
      </c>
      <c r="C811" s="217" t="s">
        <v>286</v>
      </c>
      <c r="D811" s="217" t="s">
        <v>223</v>
      </c>
      <c r="E811" s="217"/>
      <c r="F811" s="218"/>
      <c r="G811" s="166">
        <f t="shared" ref="G811:H816" si="257">G812</f>
        <v>300</v>
      </c>
      <c r="H811" s="166">
        <f t="shared" si="257"/>
        <v>300</v>
      </c>
    </row>
    <row r="812" ht="21" spans="1:8">
      <c r="A812" s="263" t="s">
        <v>451</v>
      </c>
      <c r="B812" s="214" t="s">
        <v>788</v>
      </c>
      <c r="C812" s="214" t="s">
        <v>286</v>
      </c>
      <c r="D812" s="214" t="s">
        <v>223</v>
      </c>
      <c r="E812" s="214" t="s">
        <v>382</v>
      </c>
      <c r="F812" s="231"/>
      <c r="G812" s="172">
        <f t="shared" si="257"/>
        <v>300</v>
      </c>
      <c r="H812" s="172">
        <f t="shared" si="257"/>
        <v>300</v>
      </c>
    </row>
    <row r="813" spans="1:8">
      <c r="A813" s="170" t="s">
        <v>452</v>
      </c>
      <c r="B813" s="219" t="s">
        <v>788</v>
      </c>
      <c r="C813" s="219" t="s">
        <v>286</v>
      </c>
      <c r="D813" s="219" t="s">
        <v>223</v>
      </c>
      <c r="E813" s="219" t="s">
        <v>453</v>
      </c>
      <c r="F813" s="220"/>
      <c r="G813" s="167">
        <f t="shared" si="257"/>
        <v>300</v>
      </c>
      <c r="H813" s="167">
        <f t="shared" si="257"/>
        <v>300</v>
      </c>
    </row>
    <row r="814" spans="1:8">
      <c r="A814" s="170" t="s">
        <v>454</v>
      </c>
      <c r="B814" s="219" t="s">
        <v>788</v>
      </c>
      <c r="C814" s="219" t="s">
        <v>286</v>
      </c>
      <c r="D814" s="219" t="s">
        <v>223</v>
      </c>
      <c r="E814" s="219" t="s">
        <v>455</v>
      </c>
      <c r="F814" s="220"/>
      <c r="G814" s="167">
        <f t="shared" si="257"/>
        <v>300</v>
      </c>
      <c r="H814" s="167">
        <f t="shared" si="257"/>
        <v>300</v>
      </c>
    </row>
    <row r="815" spans="1:8">
      <c r="A815" s="170" t="s">
        <v>454</v>
      </c>
      <c r="B815" s="219" t="s">
        <v>788</v>
      </c>
      <c r="C815" s="219" t="s">
        <v>286</v>
      </c>
      <c r="D815" s="219" t="s">
        <v>223</v>
      </c>
      <c r="E815" s="219" t="s">
        <v>456</v>
      </c>
      <c r="F815" s="220"/>
      <c r="G815" s="167">
        <f t="shared" si="257"/>
        <v>300</v>
      </c>
      <c r="H815" s="167">
        <f t="shared" si="257"/>
        <v>300</v>
      </c>
    </row>
    <row r="816" s="186" customFormat="1" spans="1:8">
      <c r="A816" s="162" t="s">
        <v>255</v>
      </c>
      <c r="B816" s="219" t="s">
        <v>788</v>
      </c>
      <c r="C816" s="219" t="s">
        <v>286</v>
      </c>
      <c r="D816" s="219" t="s">
        <v>223</v>
      </c>
      <c r="E816" s="219" t="s">
        <v>456</v>
      </c>
      <c r="F816" s="220" t="s">
        <v>279</v>
      </c>
      <c r="G816" s="167">
        <f t="shared" si="257"/>
        <v>300</v>
      </c>
      <c r="H816" s="167">
        <f t="shared" si="257"/>
        <v>300</v>
      </c>
    </row>
    <row r="817" s="186" customFormat="1" spans="1:8">
      <c r="A817" s="162" t="s">
        <v>256</v>
      </c>
      <c r="B817" s="219" t="s">
        <v>788</v>
      </c>
      <c r="C817" s="219" t="s">
        <v>286</v>
      </c>
      <c r="D817" s="219" t="s">
        <v>223</v>
      </c>
      <c r="E817" s="219" t="s">
        <v>456</v>
      </c>
      <c r="F817" s="220" t="s">
        <v>280</v>
      </c>
      <c r="G817" s="167">
        <f>G818</f>
        <v>300</v>
      </c>
      <c r="H817" s="167">
        <f>H818</f>
        <v>300</v>
      </c>
    </row>
    <row r="818" s="186" customFormat="1" spans="1:8">
      <c r="A818" s="228" t="s">
        <v>258</v>
      </c>
      <c r="B818" s="219" t="s">
        <v>788</v>
      </c>
      <c r="C818" s="219" t="s">
        <v>286</v>
      </c>
      <c r="D818" s="219" t="s">
        <v>223</v>
      </c>
      <c r="E818" s="219" t="s">
        <v>456</v>
      </c>
      <c r="F818" s="220" t="s">
        <v>259</v>
      </c>
      <c r="G818" s="167">
        <v>300</v>
      </c>
      <c r="H818" s="167">
        <v>300</v>
      </c>
    </row>
    <row r="819" s="186" customFormat="1" spans="1:8">
      <c r="A819" s="263" t="s">
        <v>796</v>
      </c>
      <c r="B819" s="214" t="s">
        <v>788</v>
      </c>
      <c r="C819" s="214" t="s">
        <v>286</v>
      </c>
      <c r="D819" s="214" t="s">
        <v>228</v>
      </c>
      <c r="E819" s="214"/>
      <c r="F819" s="231"/>
      <c r="G819" s="172">
        <f>G820</f>
        <v>0</v>
      </c>
      <c r="H819" s="172">
        <f>H820</f>
        <v>1050</v>
      </c>
    </row>
    <row r="820" s="186" customFormat="1" ht="21" spans="1:8">
      <c r="A820" s="263" t="s">
        <v>457</v>
      </c>
      <c r="B820" s="214" t="s">
        <v>788</v>
      </c>
      <c r="C820" s="214" t="s">
        <v>286</v>
      </c>
      <c r="D820" s="214" t="s">
        <v>228</v>
      </c>
      <c r="E820" s="214" t="s">
        <v>465</v>
      </c>
      <c r="F820" s="231"/>
      <c r="G820" s="172">
        <f>G821</f>
        <v>0</v>
      </c>
      <c r="H820" s="172">
        <f>H821</f>
        <v>1050</v>
      </c>
    </row>
    <row r="821" s="186" customFormat="1" ht="22.5" spans="1:8">
      <c r="A821" s="228" t="s">
        <v>458</v>
      </c>
      <c r="B821" s="219" t="s">
        <v>788</v>
      </c>
      <c r="C821" s="219" t="s">
        <v>286</v>
      </c>
      <c r="D821" s="219" t="s">
        <v>228</v>
      </c>
      <c r="E821" s="219" t="s">
        <v>459</v>
      </c>
      <c r="F821" s="220"/>
      <c r="G821" s="167">
        <f t="shared" ref="G821:H824" si="258">G822</f>
        <v>0</v>
      </c>
      <c r="H821" s="167">
        <f t="shared" si="258"/>
        <v>1050</v>
      </c>
    </row>
    <row r="822" s="186" customFormat="1" spans="1:8">
      <c r="A822" s="228" t="s">
        <v>460</v>
      </c>
      <c r="B822" s="219" t="s">
        <v>788</v>
      </c>
      <c r="C822" s="219" t="s">
        <v>286</v>
      </c>
      <c r="D822" s="219" t="s">
        <v>228</v>
      </c>
      <c r="E822" s="219" t="s">
        <v>459</v>
      </c>
      <c r="F822" s="220"/>
      <c r="G822" s="167">
        <f t="shared" si="258"/>
        <v>0</v>
      </c>
      <c r="H822" s="167">
        <f t="shared" si="258"/>
        <v>1050</v>
      </c>
    </row>
    <row r="823" s="186" customFormat="1" spans="1:8">
      <c r="A823" s="162" t="s">
        <v>255</v>
      </c>
      <c r="B823" s="219" t="s">
        <v>788</v>
      </c>
      <c r="C823" s="219" t="s">
        <v>286</v>
      </c>
      <c r="D823" s="219" t="s">
        <v>228</v>
      </c>
      <c r="E823" s="219" t="s">
        <v>459</v>
      </c>
      <c r="F823" s="220">
        <v>200</v>
      </c>
      <c r="G823" s="167">
        <f t="shared" si="258"/>
        <v>0</v>
      </c>
      <c r="H823" s="167">
        <f t="shared" si="258"/>
        <v>1050</v>
      </c>
    </row>
    <row r="824" s="186" customFormat="1" spans="1:8">
      <c r="A824" s="162" t="s">
        <v>256</v>
      </c>
      <c r="B824" s="219" t="s">
        <v>788</v>
      </c>
      <c r="C824" s="219" t="s">
        <v>286</v>
      </c>
      <c r="D824" s="219" t="s">
        <v>228</v>
      </c>
      <c r="E824" s="219" t="s">
        <v>459</v>
      </c>
      <c r="F824" s="220">
        <v>240</v>
      </c>
      <c r="G824" s="167">
        <f t="shared" si="258"/>
        <v>0</v>
      </c>
      <c r="H824" s="167">
        <f t="shared" si="258"/>
        <v>1050</v>
      </c>
    </row>
    <row r="825" s="186" customFormat="1" spans="1:8">
      <c r="A825" s="228" t="s">
        <v>258</v>
      </c>
      <c r="B825" s="219" t="s">
        <v>788</v>
      </c>
      <c r="C825" s="219" t="s">
        <v>286</v>
      </c>
      <c r="D825" s="219" t="s">
        <v>228</v>
      </c>
      <c r="E825" s="219" t="s">
        <v>459</v>
      </c>
      <c r="F825" s="220">
        <v>244</v>
      </c>
      <c r="G825" s="167"/>
      <c r="H825" s="167">
        <v>1050</v>
      </c>
    </row>
    <row r="826" s="186" customFormat="1" spans="1:8">
      <c r="A826" s="179" t="s">
        <v>461</v>
      </c>
      <c r="B826" s="217" t="s">
        <v>788</v>
      </c>
      <c r="C826" s="217" t="s">
        <v>286</v>
      </c>
      <c r="D826" s="217" t="s">
        <v>248</v>
      </c>
      <c r="E826" s="217"/>
      <c r="F826" s="218"/>
      <c r="G826" s="166">
        <f>G827+G839</f>
        <v>10280</v>
      </c>
      <c r="H826" s="166">
        <f>H827+H839</f>
        <v>10636</v>
      </c>
    </row>
    <row r="827" s="186" customFormat="1" ht="21" spans="1:8">
      <c r="A827" s="263" t="s">
        <v>451</v>
      </c>
      <c r="B827" s="214" t="s">
        <v>788</v>
      </c>
      <c r="C827" s="214" t="s">
        <v>286</v>
      </c>
      <c r="D827" s="214" t="s">
        <v>248</v>
      </c>
      <c r="E827" s="214" t="s">
        <v>382</v>
      </c>
      <c r="F827" s="231"/>
      <c r="G827" s="172">
        <f t="shared" ref="G827:H831" si="259">G828</f>
        <v>5499.2</v>
      </c>
      <c r="H827" s="172">
        <f t="shared" si="259"/>
        <v>5855.2</v>
      </c>
    </row>
    <row r="828" s="186" customFormat="1" spans="1:8">
      <c r="A828" s="170" t="s">
        <v>452</v>
      </c>
      <c r="B828" s="219" t="s">
        <v>788</v>
      </c>
      <c r="C828" s="219" t="s">
        <v>286</v>
      </c>
      <c r="D828" s="219" t="s">
        <v>248</v>
      </c>
      <c r="E828" s="219" t="s">
        <v>453</v>
      </c>
      <c r="F828" s="220"/>
      <c r="G828" s="167">
        <f>G829+G835</f>
        <v>5499.2</v>
      </c>
      <c r="H828" s="167">
        <f>H829+H835</f>
        <v>5855.2</v>
      </c>
    </row>
    <row r="829" s="186" customFormat="1" spans="1:8">
      <c r="A829" s="170" t="s">
        <v>454</v>
      </c>
      <c r="B829" s="219" t="s">
        <v>788</v>
      </c>
      <c r="C829" s="219" t="s">
        <v>286</v>
      </c>
      <c r="D829" s="219" t="s">
        <v>248</v>
      </c>
      <c r="E829" s="219" t="s">
        <v>455</v>
      </c>
      <c r="F829" s="220"/>
      <c r="G829" s="167">
        <f t="shared" si="259"/>
        <v>3396.2</v>
      </c>
      <c r="H829" s="167">
        <f t="shared" si="259"/>
        <v>3752.2</v>
      </c>
    </row>
    <row r="830" s="186" customFormat="1" spans="1:8">
      <c r="A830" s="170" t="s">
        <v>454</v>
      </c>
      <c r="B830" s="219" t="s">
        <v>788</v>
      </c>
      <c r="C830" s="219" t="s">
        <v>286</v>
      </c>
      <c r="D830" s="219" t="s">
        <v>248</v>
      </c>
      <c r="E830" s="219" t="s">
        <v>456</v>
      </c>
      <c r="F830" s="220"/>
      <c r="G830" s="167">
        <f t="shared" si="259"/>
        <v>3396.2</v>
      </c>
      <c r="H830" s="167">
        <f t="shared" si="259"/>
        <v>3752.2</v>
      </c>
    </row>
    <row r="831" s="186" customFormat="1" spans="1:8">
      <c r="A831" s="162" t="s">
        <v>255</v>
      </c>
      <c r="B831" s="219" t="s">
        <v>788</v>
      </c>
      <c r="C831" s="219" t="s">
        <v>286</v>
      </c>
      <c r="D831" s="219" t="s">
        <v>248</v>
      </c>
      <c r="E831" s="219" t="s">
        <v>456</v>
      </c>
      <c r="F831" s="220" t="s">
        <v>279</v>
      </c>
      <c r="G831" s="167">
        <f t="shared" si="259"/>
        <v>3396.2</v>
      </c>
      <c r="H831" s="167">
        <f t="shared" si="259"/>
        <v>3752.2</v>
      </c>
    </row>
    <row r="832" s="186" customFormat="1" spans="1:8">
      <c r="A832" s="162" t="s">
        <v>256</v>
      </c>
      <c r="B832" s="219" t="s">
        <v>788</v>
      </c>
      <c r="C832" s="219" t="s">
        <v>286</v>
      </c>
      <c r="D832" s="219" t="s">
        <v>248</v>
      </c>
      <c r="E832" s="219" t="s">
        <v>456</v>
      </c>
      <c r="F832" s="220" t="s">
        <v>280</v>
      </c>
      <c r="G832" s="167">
        <f>G833+G834</f>
        <v>3396.2</v>
      </c>
      <c r="H832" s="167">
        <f>H833+H834</f>
        <v>3752.2</v>
      </c>
    </row>
    <row r="833" s="186" customFormat="1" spans="1:8">
      <c r="A833" s="228" t="s">
        <v>258</v>
      </c>
      <c r="B833" s="219" t="s">
        <v>788</v>
      </c>
      <c r="C833" s="219" t="s">
        <v>286</v>
      </c>
      <c r="D833" s="219" t="s">
        <v>248</v>
      </c>
      <c r="E833" s="219" t="s">
        <v>456</v>
      </c>
      <c r="F833" s="220" t="s">
        <v>259</v>
      </c>
      <c r="G833" s="225">
        <v>3056.2</v>
      </c>
      <c r="H833" s="225">
        <v>3412.2</v>
      </c>
    </row>
    <row r="834" s="186" customFormat="1" spans="1:8">
      <c r="A834" s="228" t="s">
        <v>281</v>
      </c>
      <c r="B834" s="219" t="s">
        <v>788</v>
      </c>
      <c r="C834" s="219" t="s">
        <v>286</v>
      </c>
      <c r="D834" s="219" t="s">
        <v>248</v>
      </c>
      <c r="E834" s="219" t="s">
        <v>456</v>
      </c>
      <c r="F834" s="220">
        <v>247</v>
      </c>
      <c r="G834" s="167">
        <v>340</v>
      </c>
      <c r="H834" s="167">
        <v>340</v>
      </c>
    </row>
    <row r="835" s="186" customFormat="1" ht="22.5" spans="1:8">
      <c r="A835" s="264" t="s">
        <v>462</v>
      </c>
      <c r="B835" s="219" t="s">
        <v>788</v>
      </c>
      <c r="C835" s="219" t="s">
        <v>286</v>
      </c>
      <c r="D835" s="219" t="s">
        <v>248</v>
      </c>
      <c r="E835" s="219" t="s">
        <v>463</v>
      </c>
      <c r="F835" s="220"/>
      <c r="G835" s="167">
        <f t="shared" ref="G835:H837" si="260">G836</f>
        <v>2103</v>
      </c>
      <c r="H835" s="167">
        <f t="shared" si="260"/>
        <v>2103</v>
      </c>
    </row>
    <row r="836" s="186" customFormat="1" spans="1:8">
      <c r="A836" s="162" t="s">
        <v>255</v>
      </c>
      <c r="B836" s="219" t="s">
        <v>788</v>
      </c>
      <c r="C836" s="219" t="s">
        <v>286</v>
      </c>
      <c r="D836" s="219" t="s">
        <v>248</v>
      </c>
      <c r="E836" s="219" t="s">
        <v>463</v>
      </c>
      <c r="F836" s="220">
        <v>200</v>
      </c>
      <c r="G836" s="167">
        <f t="shared" si="260"/>
        <v>2103</v>
      </c>
      <c r="H836" s="167">
        <f t="shared" si="260"/>
        <v>2103</v>
      </c>
    </row>
    <row r="837" s="186" customFormat="1" spans="1:8">
      <c r="A837" s="162" t="s">
        <v>256</v>
      </c>
      <c r="B837" s="219" t="s">
        <v>788</v>
      </c>
      <c r="C837" s="219" t="s">
        <v>286</v>
      </c>
      <c r="D837" s="219" t="s">
        <v>248</v>
      </c>
      <c r="E837" s="219" t="s">
        <v>463</v>
      </c>
      <c r="F837" s="220">
        <v>240</v>
      </c>
      <c r="G837" s="167">
        <f t="shared" si="260"/>
        <v>2103</v>
      </c>
      <c r="H837" s="167">
        <f t="shared" si="260"/>
        <v>2103</v>
      </c>
    </row>
    <row r="838" s="186" customFormat="1" spans="1:8">
      <c r="A838" s="228" t="s">
        <v>258</v>
      </c>
      <c r="B838" s="219" t="s">
        <v>788</v>
      </c>
      <c r="C838" s="219" t="s">
        <v>286</v>
      </c>
      <c r="D838" s="219" t="s">
        <v>248</v>
      </c>
      <c r="E838" s="219" t="s">
        <v>463</v>
      </c>
      <c r="F838" s="220">
        <v>244</v>
      </c>
      <c r="G838" s="167">
        <v>2103</v>
      </c>
      <c r="H838" s="167">
        <v>2103</v>
      </c>
    </row>
    <row r="839" s="186" customFormat="1" ht="21" spans="1:8">
      <c r="A839" s="263" t="s">
        <v>457</v>
      </c>
      <c r="B839" s="214" t="s">
        <v>788</v>
      </c>
      <c r="C839" s="214" t="s">
        <v>286</v>
      </c>
      <c r="D839" s="214" t="s">
        <v>248</v>
      </c>
      <c r="E839" s="214" t="s">
        <v>465</v>
      </c>
      <c r="F839" s="231"/>
      <c r="G839" s="172">
        <f t="shared" ref="G839:H842" si="261">G840</f>
        <v>4780.8</v>
      </c>
      <c r="H839" s="172">
        <f t="shared" si="261"/>
        <v>4780.8</v>
      </c>
    </row>
    <row r="840" s="186" customFormat="1" spans="1:8">
      <c r="A840" s="162" t="s">
        <v>466</v>
      </c>
      <c r="B840" s="219" t="s">
        <v>788</v>
      </c>
      <c r="C840" s="219" t="s">
        <v>286</v>
      </c>
      <c r="D840" s="219" t="s">
        <v>248</v>
      </c>
      <c r="E840" s="219" t="s">
        <v>467</v>
      </c>
      <c r="F840" s="220"/>
      <c r="G840" s="167">
        <f t="shared" si="261"/>
        <v>4780.8</v>
      </c>
      <c r="H840" s="167">
        <f t="shared" si="261"/>
        <v>4780.8</v>
      </c>
    </row>
    <row r="841" s="186" customFormat="1" spans="1:8">
      <c r="A841" s="162" t="s">
        <v>255</v>
      </c>
      <c r="B841" s="219" t="s">
        <v>788</v>
      </c>
      <c r="C841" s="219" t="s">
        <v>286</v>
      </c>
      <c r="D841" s="219" t="s">
        <v>248</v>
      </c>
      <c r="E841" s="219" t="s">
        <v>467</v>
      </c>
      <c r="F841" s="220" t="s">
        <v>279</v>
      </c>
      <c r="G841" s="167">
        <f t="shared" si="261"/>
        <v>4780.8</v>
      </c>
      <c r="H841" s="167">
        <f t="shared" si="261"/>
        <v>4780.8</v>
      </c>
    </row>
    <row r="842" s="186" customFormat="1" spans="1:8">
      <c r="A842" s="162" t="s">
        <v>256</v>
      </c>
      <c r="B842" s="219" t="s">
        <v>788</v>
      </c>
      <c r="C842" s="219" t="s">
        <v>286</v>
      </c>
      <c r="D842" s="219" t="s">
        <v>248</v>
      </c>
      <c r="E842" s="219" t="s">
        <v>467</v>
      </c>
      <c r="F842" s="220" t="s">
        <v>280</v>
      </c>
      <c r="G842" s="167">
        <f t="shared" si="261"/>
        <v>4780.8</v>
      </c>
      <c r="H842" s="167">
        <f t="shared" si="261"/>
        <v>4780.8</v>
      </c>
    </row>
    <row r="843" s="186" customFormat="1" spans="1:8">
      <c r="A843" s="228" t="s">
        <v>258</v>
      </c>
      <c r="B843" s="219" t="s">
        <v>788</v>
      </c>
      <c r="C843" s="219" t="s">
        <v>286</v>
      </c>
      <c r="D843" s="219" t="s">
        <v>248</v>
      </c>
      <c r="E843" s="219" t="s">
        <v>467</v>
      </c>
      <c r="F843" s="220" t="s">
        <v>259</v>
      </c>
      <c r="G843" s="167">
        <f>4420+360.8</f>
        <v>4780.8</v>
      </c>
      <c r="H843" s="167">
        <f>4420+360.8</f>
        <v>4780.8</v>
      </c>
    </row>
    <row r="844" s="193" customFormat="1" spans="1:8">
      <c r="A844" s="221" t="s">
        <v>797</v>
      </c>
      <c r="B844" s="214" t="s">
        <v>788</v>
      </c>
      <c r="C844" s="214" t="s">
        <v>290</v>
      </c>
      <c r="D844" s="214"/>
      <c r="E844" s="214"/>
      <c r="F844" s="231"/>
      <c r="G844" s="172">
        <f t="shared" ref="G844:H846" si="262">G845</f>
        <v>2480</v>
      </c>
      <c r="H844" s="172">
        <f t="shared" si="262"/>
        <v>2480</v>
      </c>
    </row>
    <row r="845" s="186" customFormat="1" spans="1:8">
      <c r="A845" s="221" t="s">
        <v>468</v>
      </c>
      <c r="B845" s="214" t="s">
        <v>788</v>
      </c>
      <c r="C845" s="214" t="s">
        <v>290</v>
      </c>
      <c r="D845" s="214" t="s">
        <v>248</v>
      </c>
      <c r="E845" s="214"/>
      <c r="F845" s="231"/>
      <c r="G845" s="172">
        <f t="shared" si="262"/>
        <v>2480</v>
      </c>
      <c r="H845" s="172">
        <f t="shared" si="262"/>
        <v>2480</v>
      </c>
    </row>
    <row r="846" s="186" customFormat="1" ht="21" spans="1:8">
      <c r="A846" s="221" t="s">
        <v>816</v>
      </c>
      <c r="B846" s="214" t="s">
        <v>788</v>
      </c>
      <c r="C846" s="214" t="s">
        <v>290</v>
      </c>
      <c r="D846" s="214" t="s">
        <v>248</v>
      </c>
      <c r="E846" s="214" t="s">
        <v>465</v>
      </c>
      <c r="F846" s="231"/>
      <c r="G846" s="172">
        <f t="shared" si="262"/>
        <v>2480</v>
      </c>
      <c r="H846" s="172">
        <f t="shared" si="262"/>
        <v>2480</v>
      </c>
    </row>
    <row r="847" s="186" customFormat="1" spans="1:8">
      <c r="A847" s="228" t="s">
        <v>469</v>
      </c>
      <c r="B847" s="219" t="s">
        <v>788</v>
      </c>
      <c r="C847" s="219" t="s">
        <v>290</v>
      </c>
      <c r="D847" s="219" t="s">
        <v>248</v>
      </c>
      <c r="E847" s="219" t="s">
        <v>817</v>
      </c>
      <c r="F847" s="220"/>
      <c r="G847" s="167">
        <f t="shared" ref="G847:H849" si="263">G848</f>
        <v>2480</v>
      </c>
      <c r="H847" s="167">
        <f t="shared" si="263"/>
        <v>2480</v>
      </c>
    </row>
    <row r="848" s="186" customFormat="1" spans="1:8">
      <c r="A848" s="162" t="s">
        <v>255</v>
      </c>
      <c r="B848" s="219" t="s">
        <v>788</v>
      </c>
      <c r="C848" s="219" t="s">
        <v>290</v>
      </c>
      <c r="D848" s="219" t="s">
        <v>248</v>
      </c>
      <c r="E848" s="219" t="s">
        <v>817</v>
      </c>
      <c r="F848" s="220">
        <v>200</v>
      </c>
      <c r="G848" s="167">
        <f t="shared" si="263"/>
        <v>2480</v>
      </c>
      <c r="H848" s="167">
        <f t="shared" si="263"/>
        <v>2480</v>
      </c>
    </row>
    <row r="849" s="186" customFormat="1" spans="1:8">
      <c r="A849" s="162" t="s">
        <v>256</v>
      </c>
      <c r="B849" s="219" t="s">
        <v>788</v>
      </c>
      <c r="C849" s="219" t="s">
        <v>290</v>
      </c>
      <c r="D849" s="219" t="s">
        <v>248</v>
      </c>
      <c r="E849" s="219" t="s">
        <v>817</v>
      </c>
      <c r="F849" s="220">
        <v>240</v>
      </c>
      <c r="G849" s="167">
        <f t="shared" si="263"/>
        <v>2480</v>
      </c>
      <c r="H849" s="167">
        <f t="shared" si="263"/>
        <v>2480</v>
      </c>
    </row>
    <row r="850" s="186" customFormat="1" spans="1:8">
      <c r="A850" s="228" t="s">
        <v>258</v>
      </c>
      <c r="B850" s="219" t="s">
        <v>788</v>
      </c>
      <c r="C850" s="219" t="s">
        <v>290</v>
      </c>
      <c r="D850" s="219" t="s">
        <v>248</v>
      </c>
      <c r="E850" s="219" t="s">
        <v>817</v>
      </c>
      <c r="F850" s="220">
        <v>244</v>
      </c>
      <c r="G850" s="167">
        <v>2480</v>
      </c>
      <c r="H850" s="167">
        <v>2480</v>
      </c>
    </row>
    <row r="851" s="186" customFormat="1" spans="1:8">
      <c r="A851" s="207" t="s">
        <v>471</v>
      </c>
      <c r="B851" s="214" t="s">
        <v>788</v>
      </c>
      <c r="C851" s="214" t="s">
        <v>307</v>
      </c>
      <c r="D851" s="214"/>
      <c r="E851" s="214"/>
      <c r="F851" s="231"/>
      <c r="G851" s="172">
        <f>G852+G858</f>
        <v>1412</v>
      </c>
      <c r="H851" s="172">
        <f>H852+H858</f>
        <v>1412</v>
      </c>
    </row>
    <row r="852" s="186" customFormat="1" spans="1:8">
      <c r="A852" s="155" t="s">
        <v>549</v>
      </c>
      <c r="B852" s="217" t="s">
        <v>788</v>
      </c>
      <c r="C852" s="217" t="s">
        <v>307</v>
      </c>
      <c r="D852" s="217" t="s">
        <v>307</v>
      </c>
      <c r="E852" s="217" t="s">
        <v>225</v>
      </c>
      <c r="F852" s="218" t="s">
        <v>226</v>
      </c>
      <c r="G852" s="166">
        <f t="shared" ref="G852:H856" si="264">G853</f>
        <v>200</v>
      </c>
      <c r="H852" s="166">
        <f t="shared" si="264"/>
        <v>200</v>
      </c>
    </row>
    <row r="853" s="186" customFormat="1" ht="21" spans="1:8">
      <c r="A853" s="207" t="s">
        <v>798</v>
      </c>
      <c r="B853" s="214" t="s">
        <v>788</v>
      </c>
      <c r="C853" s="214" t="s">
        <v>307</v>
      </c>
      <c r="D853" s="214" t="s">
        <v>307</v>
      </c>
      <c r="E853" s="214" t="s">
        <v>557</v>
      </c>
      <c r="F853" s="231"/>
      <c r="G853" s="172">
        <f t="shared" si="264"/>
        <v>200</v>
      </c>
      <c r="H853" s="172">
        <f t="shared" si="264"/>
        <v>200</v>
      </c>
    </row>
    <row r="854" spans="1:8">
      <c r="A854" s="157" t="s">
        <v>558</v>
      </c>
      <c r="B854" s="219" t="s">
        <v>788</v>
      </c>
      <c r="C854" s="219" t="s">
        <v>307</v>
      </c>
      <c r="D854" s="219" t="s">
        <v>307</v>
      </c>
      <c r="E854" s="219" t="s">
        <v>559</v>
      </c>
      <c r="F854" s="220"/>
      <c r="G854" s="167">
        <f t="shared" si="264"/>
        <v>200</v>
      </c>
      <c r="H854" s="167">
        <f t="shared" si="264"/>
        <v>200</v>
      </c>
    </row>
    <row r="855" spans="1:8">
      <c r="A855" s="162" t="s">
        <v>255</v>
      </c>
      <c r="B855" s="219" t="s">
        <v>788</v>
      </c>
      <c r="C855" s="219" t="s">
        <v>307</v>
      </c>
      <c r="D855" s="219" t="s">
        <v>307</v>
      </c>
      <c r="E855" s="219" t="s">
        <v>559</v>
      </c>
      <c r="F855" s="220">
        <v>200</v>
      </c>
      <c r="G855" s="167">
        <f t="shared" si="264"/>
        <v>200</v>
      </c>
      <c r="H855" s="167">
        <f t="shared" si="264"/>
        <v>200</v>
      </c>
    </row>
    <row r="856" spans="1:8">
      <c r="A856" s="162" t="s">
        <v>256</v>
      </c>
      <c r="B856" s="219" t="s">
        <v>788</v>
      </c>
      <c r="C856" s="219" t="s">
        <v>307</v>
      </c>
      <c r="D856" s="219" t="s">
        <v>307</v>
      </c>
      <c r="E856" s="219" t="s">
        <v>559</v>
      </c>
      <c r="F856" s="220">
        <v>240</v>
      </c>
      <c r="G856" s="167">
        <f t="shared" si="264"/>
        <v>200</v>
      </c>
      <c r="H856" s="167">
        <f t="shared" si="264"/>
        <v>200</v>
      </c>
    </row>
    <row r="857" spans="1:8">
      <c r="A857" s="228" t="s">
        <v>258</v>
      </c>
      <c r="B857" s="219" t="s">
        <v>788</v>
      </c>
      <c r="C857" s="219" t="s">
        <v>307</v>
      </c>
      <c r="D857" s="219" t="s">
        <v>307</v>
      </c>
      <c r="E857" s="219" t="s">
        <v>559</v>
      </c>
      <c r="F857" s="220">
        <v>244</v>
      </c>
      <c r="G857" s="167">
        <v>200</v>
      </c>
      <c r="H857" s="167">
        <v>200</v>
      </c>
    </row>
    <row r="858" spans="1:8">
      <c r="A858" s="155" t="s">
        <v>560</v>
      </c>
      <c r="B858" s="217" t="s">
        <v>788</v>
      </c>
      <c r="C858" s="217" t="s">
        <v>307</v>
      </c>
      <c r="D858" s="217" t="s">
        <v>348</v>
      </c>
      <c r="E858" s="217" t="s">
        <v>225</v>
      </c>
      <c r="F858" s="218" t="s">
        <v>226</v>
      </c>
      <c r="G858" s="166">
        <f>G859</f>
        <v>1212</v>
      </c>
      <c r="H858" s="166">
        <f>H859</f>
        <v>1212</v>
      </c>
    </row>
    <row r="859" ht="22.5" spans="1:8">
      <c r="A859" s="252" t="s">
        <v>576</v>
      </c>
      <c r="B859" s="219" t="s">
        <v>788</v>
      </c>
      <c r="C859" s="220" t="s">
        <v>307</v>
      </c>
      <c r="D859" s="220" t="s">
        <v>348</v>
      </c>
      <c r="E859" s="219" t="s">
        <v>577</v>
      </c>
      <c r="F859" s="220" t="s">
        <v>226</v>
      </c>
      <c r="G859" s="167">
        <f>G860+G864</f>
        <v>1212</v>
      </c>
      <c r="H859" s="167">
        <f>H860+H864</f>
        <v>1212</v>
      </c>
    </row>
    <row r="860" s="185" customFormat="1" ht="33.75" spans="1:8">
      <c r="A860" s="162" t="s">
        <v>233</v>
      </c>
      <c r="B860" s="229" t="s">
        <v>788</v>
      </c>
      <c r="C860" s="220" t="s">
        <v>307</v>
      </c>
      <c r="D860" s="220" t="s">
        <v>348</v>
      </c>
      <c r="E860" s="219" t="s">
        <v>577</v>
      </c>
      <c r="F860" s="258">
        <v>100</v>
      </c>
      <c r="G860" s="242">
        <f t="shared" ref="G860:H860" si="265">G861</f>
        <v>1078.837</v>
      </c>
      <c r="H860" s="242">
        <f t="shared" si="265"/>
        <v>1078.837</v>
      </c>
    </row>
    <row r="861" s="185" customFormat="1" ht="12" spans="1:8">
      <c r="A861" s="162" t="s">
        <v>235</v>
      </c>
      <c r="B861" s="229" t="s">
        <v>788</v>
      </c>
      <c r="C861" s="220" t="s">
        <v>307</v>
      </c>
      <c r="D861" s="220" t="s">
        <v>348</v>
      </c>
      <c r="E861" s="219" t="s">
        <v>577</v>
      </c>
      <c r="F861" s="258">
        <v>120</v>
      </c>
      <c r="G861" s="242">
        <f t="shared" ref="G861" si="266">G862+G863</f>
        <v>1078.837</v>
      </c>
      <c r="H861" s="242">
        <f t="shared" ref="H861" si="267">H862+H863</f>
        <v>1078.837</v>
      </c>
    </row>
    <row r="862" s="185" customFormat="1" ht="12" spans="1:8">
      <c r="A862" s="170" t="s">
        <v>237</v>
      </c>
      <c r="B862" s="229" t="s">
        <v>788</v>
      </c>
      <c r="C862" s="220" t="s">
        <v>307</v>
      </c>
      <c r="D862" s="220" t="s">
        <v>348</v>
      </c>
      <c r="E862" s="219" t="s">
        <v>577</v>
      </c>
      <c r="F862" s="258">
        <v>121</v>
      </c>
      <c r="G862" s="167">
        <v>828.6</v>
      </c>
      <c r="H862" s="167">
        <v>828.6</v>
      </c>
    </row>
    <row r="863" s="185" customFormat="1" ht="22.5" spans="1:8">
      <c r="A863" s="170" t="s">
        <v>239</v>
      </c>
      <c r="B863" s="219" t="s">
        <v>788</v>
      </c>
      <c r="C863" s="220" t="s">
        <v>307</v>
      </c>
      <c r="D863" s="220" t="s">
        <v>348</v>
      </c>
      <c r="E863" s="219" t="s">
        <v>577</v>
      </c>
      <c r="F863" s="220">
        <v>129</v>
      </c>
      <c r="G863" s="167">
        <v>250.237</v>
      </c>
      <c r="H863" s="167">
        <v>250.237</v>
      </c>
    </row>
    <row r="864" spans="1:8">
      <c r="A864" s="162" t="s">
        <v>255</v>
      </c>
      <c r="B864" s="219" t="s">
        <v>788</v>
      </c>
      <c r="C864" s="220" t="s">
        <v>307</v>
      </c>
      <c r="D864" s="220" t="s">
        <v>348</v>
      </c>
      <c r="E864" s="219" t="s">
        <v>577</v>
      </c>
      <c r="F864" s="220" t="s">
        <v>279</v>
      </c>
      <c r="G864" s="167">
        <f>G865</f>
        <v>133.163</v>
      </c>
      <c r="H864" s="167">
        <f>H865</f>
        <v>133.163</v>
      </c>
    </row>
    <row r="865" spans="1:8">
      <c r="A865" s="162" t="s">
        <v>256</v>
      </c>
      <c r="B865" s="219" t="s">
        <v>788</v>
      </c>
      <c r="C865" s="220" t="s">
        <v>307</v>
      </c>
      <c r="D865" s="220" t="s">
        <v>348</v>
      </c>
      <c r="E865" s="219" t="s">
        <v>577</v>
      </c>
      <c r="F865" s="220" t="s">
        <v>280</v>
      </c>
      <c r="G865" s="167">
        <f>G866+G867</f>
        <v>133.163</v>
      </c>
      <c r="H865" s="167">
        <f>H866+H867</f>
        <v>133.163</v>
      </c>
    </row>
    <row r="866" spans="1:8">
      <c r="A866" s="228" t="s">
        <v>257</v>
      </c>
      <c r="B866" s="219" t="s">
        <v>788</v>
      </c>
      <c r="C866" s="220" t="s">
        <v>307</v>
      </c>
      <c r="D866" s="220" t="s">
        <v>348</v>
      </c>
      <c r="E866" s="219" t="s">
        <v>577</v>
      </c>
      <c r="F866" s="220">
        <v>242</v>
      </c>
      <c r="G866" s="167">
        <v>50</v>
      </c>
      <c r="H866" s="167">
        <v>50</v>
      </c>
    </row>
    <row r="867" spans="1:8">
      <c r="A867" s="228" t="s">
        <v>258</v>
      </c>
      <c r="B867" s="219" t="s">
        <v>788</v>
      </c>
      <c r="C867" s="220" t="s">
        <v>307</v>
      </c>
      <c r="D867" s="220" t="s">
        <v>348</v>
      </c>
      <c r="E867" s="219" t="s">
        <v>577</v>
      </c>
      <c r="F867" s="220" t="s">
        <v>259</v>
      </c>
      <c r="G867" s="167">
        <v>83.163</v>
      </c>
      <c r="H867" s="167">
        <v>83.163</v>
      </c>
    </row>
    <row r="868" spans="1:8">
      <c r="A868" s="207" t="s">
        <v>603</v>
      </c>
      <c r="B868" s="214" t="s">
        <v>788</v>
      </c>
      <c r="C868" s="231" t="s">
        <v>579</v>
      </c>
      <c r="D868" s="214"/>
      <c r="E868" s="214"/>
      <c r="F868" s="231"/>
      <c r="G868" s="172">
        <f t="shared" ref="G868:H871" si="268">G869</f>
        <v>700</v>
      </c>
      <c r="H868" s="172">
        <f t="shared" si="268"/>
        <v>700</v>
      </c>
    </row>
    <row r="869" spans="1:8">
      <c r="A869" s="207" t="s">
        <v>613</v>
      </c>
      <c r="B869" s="214" t="s">
        <v>788</v>
      </c>
      <c r="C869" s="231" t="s">
        <v>579</v>
      </c>
      <c r="D869" s="214" t="s">
        <v>267</v>
      </c>
      <c r="E869" s="214" t="s">
        <v>799</v>
      </c>
      <c r="F869" s="231"/>
      <c r="G869" s="172">
        <f t="shared" si="268"/>
        <v>700</v>
      </c>
      <c r="H869" s="172">
        <f t="shared" si="268"/>
        <v>700</v>
      </c>
    </row>
    <row r="870" spans="1:8">
      <c r="A870" s="162" t="s">
        <v>255</v>
      </c>
      <c r="B870" s="219" t="s">
        <v>788</v>
      </c>
      <c r="C870" s="220" t="s">
        <v>579</v>
      </c>
      <c r="D870" s="219" t="s">
        <v>267</v>
      </c>
      <c r="E870" s="219" t="s">
        <v>614</v>
      </c>
      <c r="F870" s="220" t="s">
        <v>279</v>
      </c>
      <c r="G870" s="167">
        <f t="shared" si="268"/>
        <v>700</v>
      </c>
      <c r="H870" s="167">
        <f t="shared" si="268"/>
        <v>700</v>
      </c>
    </row>
    <row r="871" spans="1:8">
      <c r="A871" s="162" t="s">
        <v>256</v>
      </c>
      <c r="B871" s="219" t="s">
        <v>788</v>
      </c>
      <c r="C871" s="220" t="s">
        <v>579</v>
      </c>
      <c r="D871" s="219" t="s">
        <v>267</v>
      </c>
      <c r="E871" s="219" t="s">
        <v>614</v>
      </c>
      <c r="F871" s="220" t="s">
        <v>280</v>
      </c>
      <c r="G871" s="167">
        <f t="shared" si="268"/>
        <v>700</v>
      </c>
      <c r="H871" s="167">
        <f t="shared" si="268"/>
        <v>700</v>
      </c>
    </row>
    <row r="872" spans="1:8">
      <c r="A872" s="228" t="s">
        <v>258</v>
      </c>
      <c r="B872" s="219" t="s">
        <v>788</v>
      </c>
      <c r="C872" s="220" t="s">
        <v>579</v>
      </c>
      <c r="D872" s="219" t="s">
        <v>267</v>
      </c>
      <c r="E872" s="219" t="s">
        <v>614</v>
      </c>
      <c r="F872" s="220" t="s">
        <v>259</v>
      </c>
      <c r="G872" s="167">
        <v>700</v>
      </c>
      <c r="H872" s="167">
        <v>700</v>
      </c>
    </row>
    <row r="873" spans="1:8">
      <c r="A873" s="207" t="s">
        <v>615</v>
      </c>
      <c r="B873" s="214" t="s">
        <v>788</v>
      </c>
      <c r="C873" s="231" t="s">
        <v>348</v>
      </c>
      <c r="D873" s="214" t="s">
        <v>224</v>
      </c>
      <c r="E873" s="214" t="s">
        <v>225</v>
      </c>
      <c r="F873" s="231" t="s">
        <v>226</v>
      </c>
      <c r="G873" s="172">
        <f t="shared" ref="G873:H882" si="269">G874</f>
        <v>360</v>
      </c>
      <c r="H873" s="172">
        <f t="shared" si="269"/>
        <v>360</v>
      </c>
    </row>
    <row r="874" spans="1:8">
      <c r="A874" s="155" t="s">
        <v>616</v>
      </c>
      <c r="B874" s="217" t="s">
        <v>788</v>
      </c>
      <c r="C874" s="218" t="s">
        <v>348</v>
      </c>
      <c r="D874" s="217" t="s">
        <v>348</v>
      </c>
      <c r="E874" s="217" t="s">
        <v>225</v>
      </c>
      <c r="F874" s="218" t="s">
        <v>226</v>
      </c>
      <c r="G874" s="166">
        <f>G875</f>
        <v>360</v>
      </c>
      <c r="H874" s="166">
        <f>H875</f>
        <v>360</v>
      </c>
    </row>
    <row r="875" ht="21" spans="1:8">
      <c r="A875" s="263" t="s">
        <v>800</v>
      </c>
      <c r="B875" s="214" t="s">
        <v>788</v>
      </c>
      <c r="C875" s="231" t="s">
        <v>348</v>
      </c>
      <c r="D875" s="214" t="s">
        <v>348</v>
      </c>
      <c r="E875" s="214" t="s">
        <v>618</v>
      </c>
      <c r="F875" s="231"/>
      <c r="G875" s="172">
        <f>G876+G880</f>
        <v>360</v>
      </c>
      <c r="H875" s="172">
        <f>H876+H880</f>
        <v>360</v>
      </c>
    </row>
    <row r="876" ht="22.5" spans="1:8">
      <c r="A876" s="170" t="s">
        <v>619</v>
      </c>
      <c r="B876" s="219" t="s">
        <v>788</v>
      </c>
      <c r="C876" s="220" t="s">
        <v>348</v>
      </c>
      <c r="D876" s="219" t="s">
        <v>348</v>
      </c>
      <c r="E876" s="219" t="s">
        <v>620</v>
      </c>
      <c r="F876" s="220"/>
      <c r="G876" s="167">
        <f t="shared" si="269"/>
        <v>360</v>
      </c>
      <c r="H876" s="167">
        <f t="shared" si="269"/>
        <v>360</v>
      </c>
    </row>
    <row r="877" s="186" customFormat="1" spans="1:8">
      <c r="A877" s="162" t="s">
        <v>255</v>
      </c>
      <c r="B877" s="219" t="s">
        <v>788</v>
      </c>
      <c r="C877" s="220" t="s">
        <v>348</v>
      </c>
      <c r="D877" s="219" t="s">
        <v>348</v>
      </c>
      <c r="E877" s="219" t="s">
        <v>620</v>
      </c>
      <c r="F877" s="220" t="s">
        <v>279</v>
      </c>
      <c r="G877" s="167">
        <f t="shared" si="269"/>
        <v>360</v>
      </c>
      <c r="H877" s="167">
        <f t="shared" si="269"/>
        <v>360</v>
      </c>
    </row>
    <row r="878" s="186" customFormat="1" spans="1:8">
      <c r="A878" s="162" t="s">
        <v>256</v>
      </c>
      <c r="B878" s="219" t="s">
        <v>788</v>
      </c>
      <c r="C878" s="220" t="s">
        <v>348</v>
      </c>
      <c r="D878" s="219" t="s">
        <v>348</v>
      </c>
      <c r="E878" s="219" t="s">
        <v>620</v>
      </c>
      <c r="F878" s="220" t="s">
        <v>280</v>
      </c>
      <c r="G878" s="167">
        <f t="shared" si="269"/>
        <v>360</v>
      </c>
      <c r="H878" s="167">
        <f t="shared" si="269"/>
        <v>360</v>
      </c>
    </row>
    <row r="879" s="186" customFormat="1" spans="1:8">
      <c r="A879" s="228" t="s">
        <v>258</v>
      </c>
      <c r="B879" s="219" t="s">
        <v>788</v>
      </c>
      <c r="C879" s="220" t="s">
        <v>348</v>
      </c>
      <c r="D879" s="219" t="s">
        <v>348</v>
      </c>
      <c r="E879" s="219" t="s">
        <v>620</v>
      </c>
      <c r="F879" s="220" t="s">
        <v>259</v>
      </c>
      <c r="G879" s="167">
        <v>360</v>
      </c>
      <c r="H879" s="167">
        <v>360</v>
      </c>
    </row>
    <row r="880" spans="1:8">
      <c r="A880" s="170" t="s">
        <v>801</v>
      </c>
      <c r="B880" s="219" t="s">
        <v>788</v>
      </c>
      <c r="C880" s="220" t="s">
        <v>348</v>
      </c>
      <c r="D880" s="219" t="s">
        <v>348</v>
      </c>
      <c r="E880" s="219" t="s">
        <v>622</v>
      </c>
      <c r="F880" s="220"/>
      <c r="G880" s="167">
        <f t="shared" ref="G880:H880" si="270">G881</f>
        <v>0</v>
      </c>
      <c r="H880" s="167">
        <f t="shared" si="270"/>
        <v>0</v>
      </c>
    </row>
    <row r="881" spans="1:8">
      <c r="A881" s="230" t="s">
        <v>242</v>
      </c>
      <c r="B881" s="219" t="s">
        <v>788</v>
      </c>
      <c r="C881" s="220" t="s">
        <v>348</v>
      </c>
      <c r="D881" s="219" t="s">
        <v>348</v>
      </c>
      <c r="E881" s="219" t="s">
        <v>622</v>
      </c>
      <c r="F881" s="220">
        <v>300</v>
      </c>
      <c r="G881" s="167">
        <f t="shared" si="269"/>
        <v>0</v>
      </c>
      <c r="H881" s="167">
        <f t="shared" si="269"/>
        <v>0</v>
      </c>
    </row>
    <row r="882" spans="1:8">
      <c r="A882" s="230" t="s">
        <v>623</v>
      </c>
      <c r="B882" s="219" t="s">
        <v>788</v>
      </c>
      <c r="C882" s="220" t="s">
        <v>348</v>
      </c>
      <c r="D882" s="219" t="s">
        <v>348</v>
      </c>
      <c r="E882" s="219" t="s">
        <v>622</v>
      </c>
      <c r="F882" s="220">
        <v>320</v>
      </c>
      <c r="G882" s="167">
        <f t="shared" si="269"/>
        <v>0</v>
      </c>
      <c r="H882" s="167">
        <f t="shared" si="269"/>
        <v>0</v>
      </c>
    </row>
    <row r="883" ht="22.5" spans="1:8">
      <c r="A883" s="230" t="s">
        <v>244</v>
      </c>
      <c r="B883" s="219" t="s">
        <v>788</v>
      </c>
      <c r="C883" s="220" t="s">
        <v>348</v>
      </c>
      <c r="D883" s="219" t="s">
        <v>348</v>
      </c>
      <c r="E883" s="219" t="s">
        <v>622</v>
      </c>
      <c r="F883" s="220">
        <v>321</v>
      </c>
      <c r="G883" s="167"/>
      <c r="H883" s="167"/>
    </row>
    <row r="884" spans="1:8">
      <c r="A884" s="207" t="s">
        <v>624</v>
      </c>
      <c r="B884" s="214" t="s">
        <v>788</v>
      </c>
      <c r="C884" s="231">
        <v>10</v>
      </c>
      <c r="D884" s="214"/>
      <c r="E884" s="214"/>
      <c r="F884" s="231"/>
      <c r="G884" s="172">
        <f>G885+G931+G924</f>
        <v>1216</v>
      </c>
      <c r="H884" s="172">
        <f>H885+H931+H924</f>
        <v>1306</v>
      </c>
    </row>
    <row r="885" spans="1:8">
      <c r="A885" s="155" t="s">
        <v>802</v>
      </c>
      <c r="B885" s="217" t="s">
        <v>788</v>
      </c>
      <c r="C885" s="218">
        <v>10</v>
      </c>
      <c r="D885" s="217" t="s">
        <v>248</v>
      </c>
      <c r="E885" s="217"/>
      <c r="F885" s="218"/>
      <c r="G885" s="166">
        <f>G886+G891</f>
        <v>1160</v>
      </c>
      <c r="H885" s="166">
        <f>H886+H891</f>
        <v>1250</v>
      </c>
    </row>
    <row r="886" ht="21" spans="1:8">
      <c r="A886" s="207" t="s">
        <v>381</v>
      </c>
      <c r="B886" s="214" t="s">
        <v>788</v>
      </c>
      <c r="C886" s="231">
        <v>10</v>
      </c>
      <c r="D886" s="214" t="s">
        <v>248</v>
      </c>
      <c r="E886" s="214" t="s">
        <v>382</v>
      </c>
      <c r="F886" s="231"/>
      <c r="G886" s="172">
        <f t="shared" ref="G886:H889" si="271">G887</f>
        <v>0</v>
      </c>
      <c r="H886" s="172">
        <f t="shared" si="271"/>
        <v>0</v>
      </c>
    </row>
    <row r="887" spans="1:8">
      <c r="A887" s="162" t="s">
        <v>667</v>
      </c>
      <c r="B887" s="219" t="s">
        <v>788</v>
      </c>
      <c r="C887" s="220">
        <v>10</v>
      </c>
      <c r="D887" s="219" t="s">
        <v>248</v>
      </c>
      <c r="E887" s="219" t="s">
        <v>668</v>
      </c>
      <c r="F887" s="220"/>
      <c r="G887" s="167">
        <f t="shared" si="271"/>
        <v>0</v>
      </c>
      <c r="H887" s="167">
        <f t="shared" si="271"/>
        <v>0</v>
      </c>
    </row>
    <row r="888" spans="1:8">
      <c r="A888" s="230" t="s">
        <v>242</v>
      </c>
      <c r="B888" s="219" t="s">
        <v>788</v>
      </c>
      <c r="C888" s="220">
        <v>10</v>
      </c>
      <c r="D888" s="219" t="s">
        <v>248</v>
      </c>
      <c r="E888" s="219" t="s">
        <v>668</v>
      </c>
      <c r="F888" s="220">
        <v>300</v>
      </c>
      <c r="G888" s="167">
        <f t="shared" si="271"/>
        <v>0</v>
      </c>
      <c r="H888" s="167">
        <f t="shared" si="271"/>
        <v>0</v>
      </c>
    </row>
    <row r="889" spans="1:8">
      <c r="A889" s="230" t="s">
        <v>623</v>
      </c>
      <c r="B889" s="219" t="s">
        <v>788</v>
      </c>
      <c r="C889" s="220">
        <v>10</v>
      </c>
      <c r="D889" s="219" t="s">
        <v>248</v>
      </c>
      <c r="E889" s="219" t="s">
        <v>668</v>
      </c>
      <c r="F889" s="220">
        <v>320</v>
      </c>
      <c r="G889" s="167">
        <f t="shared" si="271"/>
        <v>0</v>
      </c>
      <c r="H889" s="167">
        <f t="shared" si="271"/>
        <v>0</v>
      </c>
    </row>
    <row r="890" spans="1:8">
      <c r="A890" s="162" t="s">
        <v>669</v>
      </c>
      <c r="B890" s="219" t="s">
        <v>788</v>
      </c>
      <c r="C890" s="220">
        <v>10</v>
      </c>
      <c r="D890" s="219" t="s">
        <v>248</v>
      </c>
      <c r="E890" s="219" t="s">
        <v>668</v>
      </c>
      <c r="F890" s="220">
        <v>322</v>
      </c>
      <c r="G890" s="167"/>
      <c r="H890" s="167"/>
    </row>
    <row r="891" ht="21" spans="1:8">
      <c r="A891" s="207" t="s">
        <v>803</v>
      </c>
      <c r="B891" s="214" t="s">
        <v>788</v>
      </c>
      <c r="C891" s="231">
        <v>10</v>
      </c>
      <c r="D891" s="214" t="s">
        <v>248</v>
      </c>
      <c r="E891" s="214" t="s">
        <v>671</v>
      </c>
      <c r="F891" s="231"/>
      <c r="G891" s="172">
        <f>G892+G899+G906+G912+G916+G920</f>
        <v>1160</v>
      </c>
      <c r="H891" s="172">
        <f>H892+H899+H906+H912+H916+H920</f>
        <v>1250</v>
      </c>
    </row>
    <row r="892" ht="22.5" spans="1:8">
      <c r="A892" s="170" t="s">
        <v>672</v>
      </c>
      <c r="B892" s="219" t="s">
        <v>788</v>
      </c>
      <c r="C892" s="220">
        <v>10</v>
      </c>
      <c r="D892" s="219" t="s">
        <v>248</v>
      </c>
      <c r="E892" s="219" t="s">
        <v>673</v>
      </c>
      <c r="F892" s="220"/>
      <c r="G892" s="167">
        <f>G893+G896</f>
        <v>130</v>
      </c>
      <c r="H892" s="167">
        <f>H893+H896</f>
        <v>130</v>
      </c>
    </row>
    <row r="893" spans="1:8">
      <c r="A893" s="162" t="s">
        <v>255</v>
      </c>
      <c r="B893" s="219" t="s">
        <v>788</v>
      </c>
      <c r="C893" s="220">
        <v>10</v>
      </c>
      <c r="D893" s="219" t="s">
        <v>248</v>
      </c>
      <c r="E893" s="219" t="s">
        <v>673</v>
      </c>
      <c r="F893" s="220" t="s">
        <v>279</v>
      </c>
      <c r="G893" s="167">
        <f t="shared" ref="G893:H894" si="272">G894</f>
        <v>100</v>
      </c>
      <c r="H893" s="167">
        <f t="shared" si="272"/>
        <v>100</v>
      </c>
    </row>
    <row r="894" spans="1:8">
      <c r="A894" s="162" t="s">
        <v>256</v>
      </c>
      <c r="B894" s="219" t="s">
        <v>788</v>
      </c>
      <c r="C894" s="220">
        <v>10</v>
      </c>
      <c r="D894" s="219" t="s">
        <v>248</v>
      </c>
      <c r="E894" s="219" t="s">
        <v>673</v>
      </c>
      <c r="F894" s="220" t="s">
        <v>280</v>
      </c>
      <c r="G894" s="167">
        <f t="shared" si="272"/>
        <v>100</v>
      </c>
      <c r="H894" s="167">
        <f t="shared" si="272"/>
        <v>100</v>
      </c>
    </row>
    <row r="895" spans="1:8">
      <c r="A895" s="228" t="s">
        <v>258</v>
      </c>
      <c r="B895" s="219" t="s">
        <v>788</v>
      </c>
      <c r="C895" s="220">
        <v>10</v>
      </c>
      <c r="D895" s="219" t="s">
        <v>248</v>
      </c>
      <c r="E895" s="219" t="s">
        <v>673</v>
      </c>
      <c r="F895" s="220" t="s">
        <v>259</v>
      </c>
      <c r="G895" s="167">
        <v>100</v>
      </c>
      <c r="H895" s="167">
        <v>100</v>
      </c>
    </row>
    <row r="896" spans="1:8">
      <c r="A896" s="230" t="s">
        <v>242</v>
      </c>
      <c r="B896" s="219" t="s">
        <v>788</v>
      </c>
      <c r="C896" s="220">
        <v>10</v>
      </c>
      <c r="D896" s="219" t="s">
        <v>248</v>
      </c>
      <c r="E896" s="219" t="s">
        <v>673</v>
      </c>
      <c r="F896" s="220">
        <v>300</v>
      </c>
      <c r="G896" s="167">
        <f>G897</f>
        <v>30</v>
      </c>
      <c r="H896" s="167">
        <f>H897</f>
        <v>30</v>
      </c>
    </row>
    <row r="897" spans="1:8">
      <c r="A897" s="230" t="s">
        <v>623</v>
      </c>
      <c r="B897" s="219" t="s">
        <v>788</v>
      </c>
      <c r="C897" s="220">
        <v>10</v>
      </c>
      <c r="D897" s="219" t="s">
        <v>248</v>
      </c>
      <c r="E897" s="219" t="s">
        <v>673</v>
      </c>
      <c r="F897" s="220">
        <v>320</v>
      </c>
      <c r="G897" s="167">
        <f>G898</f>
        <v>30</v>
      </c>
      <c r="H897" s="167">
        <f>H898</f>
        <v>30</v>
      </c>
    </row>
    <row r="898" ht="22.5" spans="1:8">
      <c r="A898" s="230" t="s">
        <v>244</v>
      </c>
      <c r="B898" s="219" t="s">
        <v>788</v>
      </c>
      <c r="C898" s="220">
        <v>10</v>
      </c>
      <c r="D898" s="219" t="s">
        <v>248</v>
      </c>
      <c r="E898" s="219" t="s">
        <v>673</v>
      </c>
      <c r="F898" s="220">
        <v>321</v>
      </c>
      <c r="G898" s="167">
        <v>30</v>
      </c>
      <c r="H898" s="167">
        <v>30</v>
      </c>
    </row>
    <row r="899" s="190" customFormat="1" ht="12" spans="1:8">
      <c r="A899" s="170" t="s">
        <v>674</v>
      </c>
      <c r="B899" s="219" t="s">
        <v>788</v>
      </c>
      <c r="C899" s="220">
        <v>10</v>
      </c>
      <c r="D899" s="219" t="s">
        <v>248</v>
      </c>
      <c r="E899" s="219" t="s">
        <v>675</v>
      </c>
      <c r="F899" s="220"/>
      <c r="G899" s="167">
        <f t="shared" ref="G899" si="273">G903+G900</f>
        <v>140</v>
      </c>
      <c r="H899" s="167">
        <f t="shared" ref="H899" si="274">H903+H900</f>
        <v>140</v>
      </c>
    </row>
    <row r="900" spans="1:8">
      <c r="A900" s="162" t="s">
        <v>255</v>
      </c>
      <c r="B900" s="219" t="s">
        <v>788</v>
      </c>
      <c r="C900" s="220">
        <v>10</v>
      </c>
      <c r="D900" s="219" t="s">
        <v>248</v>
      </c>
      <c r="E900" s="219" t="s">
        <v>675</v>
      </c>
      <c r="F900" s="220" t="s">
        <v>279</v>
      </c>
      <c r="G900" s="167">
        <f t="shared" ref="G900:H901" si="275">G901</f>
        <v>40</v>
      </c>
      <c r="H900" s="167">
        <f t="shared" si="275"/>
        <v>40</v>
      </c>
    </row>
    <row r="901" spans="1:8">
      <c r="A901" s="162" t="s">
        <v>256</v>
      </c>
      <c r="B901" s="219" t="s">
        <v>788</v>
      </c>
      <c r="C901" s="220">
        <v>10</v>
      </c>
      <c r="D901" s="219" t="s">
        <v>248</v>
      </c>
      <c r="E901" s="219" t="s">
        <v>675</v>
      </c>
      <c r="F901" s="220" t="s">
        <v>280</v>
      </c>
      <c r="G901" s="167">
        <f t="shared" si="275"/>
        <v>40</v>
      </c>
      <c r="H901" s="167">
        <f t="shared" si="275"/>
        <v>40</v>
      </c>
    </row>
    <row r="902" s="186" customFormat="1" spans="1:8">
      <c r="A902" s="228" t="s">
        <v>258</v>
      </c>
      <c r="B902" s="219" t="s">
        <v>788</v>
      </c>
      <c r="C902" s="220">
        <v>10</v>
      </c>
      <c r="D902" s="219" t="s">
        <v>248</v>
      </c>
      <c r="E902" s="219" t="s">
        <v>675</v>
      </c>
      <c r="F902" s="220" t="s">
        <v>259</v>
      </c>
      <c r="G902" s="167">
        <v>40</v>
      </c>
      <c r="H902" s="167">
        <v>40</v>
      </c>
    </row>
    <row r="903" s="186" customFormat="1" spans="1:8">
      <c r="A903" s="230" t="s">
        <v>242</v>
      </c>
      <c r="B903" s="219" t="s">
        <v>788</v>
      </c>
      <c r="C903" s="220">
        <v>10</v>
      </c>
      <c r="D903" s="219" t="s">
        <v>248</v>
      </c>
      <c r="E903" s="219" t="s">
        <v>675</v>
      </c>
      <c r="F903" s="220">
        <v>300</v>
      </c>
      <c r="G903" s="167">
        <f t="shared" ref="G903:H904" si="276">G904</f>
        <v>100</v>
      </c>
      <c r="H903" s="167">
        <f t="shared" si="276"/>
        <v>100</v>
      </c>
    </row>
    <row r="904" s="186" customFormat="1" spans="1:8">
      <c r="A904" s="230" t="s">
        <v>623</v>
      </c>
      <c r="B904" s="219" t="s">
        <v>788</v>
      </c>
      <c r="C904" s="220">
        <v>10</v>
      </c>
      <c r="D904" s="219" t="s">
        <v>248</v>
      </c>
      <c r="E904" s="219" t="s">
        <v>675</v>
      </c>
      <c r="F904" s="220">
        <v>320</v>
      </c>
      <c r="G904" s="167">
        <f t="shared" si="276"/>
        <v>100</v>
      </c>
      <c r="H904" s="167">
        <f t="shared" si="276"/>
        <v>100</v>
      </c>
    </row>
    <row r="905" s="186" customFormat="1" ht="22.5" spans="1:8">
      <c r="A905" s="230" t="s">
        <v>244</v>
      </c>
      <c r="B905" s="219" t="s">
        <v>788</v>
      </c>
      <c r="C905" s="220">
        <v>10</v>
      </c>
      <c r="D905" s="219" t="s">
        <v>248</v>
      </c>
      <c r="E905" s="219" t="s">
        <v>675</v>
      </c>
      <c r="F905" s="220">
        <v>321</v>
      </c>
      <c r="G905" s="167">
        <v>100</v>
      </c>
      <c r="H905" s="167">
        <v>100</v>
      </c>
    </row>
    <row r="906" s="186" customFormat="1" spans="1:8">
      <c r="A906" s="170" t="s">
        <v>676</v>
      </c>
      <c r="B906" s="219" t="s">
        <v>788</v>
      </c>
      <c r="C906" s="220">
        <v>10</v>
      </c>
      <c r="D906" s="219" t="s">
        <v>248</v>
      </c>
      <c r="E906" s="219" t="s">
        <v>677</v>
      </c>
      <c r="F906" s="220"/>
      <c r="G906" s="167">
        <f>G907+G910</f>
        <v>380</v>
      </c>
      <c r="H906" s="167">
        <f>H907+H910</f>
        <v>410</v>
      </c>
    </row>
    <row r="907" s="186" customFormat="1" spans="1:8">
      <c r="A907" s="162" t="s">
        <v>255</v>
      </c>
      <c r="B907" s="219" t="s">
        <v>788</v>
      </c>
      <c r="C907" s="220">
        <v>10</v>
      </c>
      <c r="D907" s="219" t="s">
        <v>248</v>
      </c>
      <c r="E907" s="219" t="s">
        <v>677</v>
      </c>
      <c r="F907" s="220" t="s">
        <v>279</v>
      </c>
      <c r="G907" s="167">
        <f t="shared" ref="G907:H908" si="277">G908</f>
        <v>380</v>
      </c>
      <c r="H907" s="167">
        <f t="shared" si="277"/>
        <v>410</v>
      </c>
    </row>
    <row r="908" s="186" customFormat="1" spans="1:8">
      <c r="A908" s="162" t="s">
        <v>256</v>
      </c>
      <c r="B908" s="219" t="s">
        <v>788</v>
      </c>
      <c r="C908" s="220">
        <v>10</v>
      </c>
      <c r="D908" s="219" t="s">
        <v>248</v>
      </c>
      <c r="E908" s="219" t="s">
        <v>677</v>
      </c>
      <c r="F908" s="220" t="s">
        <v>280</v>
      </c>
      <c r="G908" s="167">
        <f t="shared" si="277"/>
        <v>380</v>
      </c>
      <c r="H908" s="167">
        <f t="shared" si="277"/>
        <v>410</v>
      </c>
    </row>
    <row r="909" s="186" customFormat="1" spans="1:8">
      <c r="A909" s="228" t="s">
        <v>258</v>
      </c>
      <c r="B909" s="219" t="s">
        <v>788</v>
      </c>
      <c r="C909" s="220">
        <v>10</v>
      </c>
      <c r="D909" s="219" t="s">
        <v>248</v>
      </c>
      <c r="E909" s="219" t="s">
        <v>677</v>
      </c>
      <c r="F909" s="220" t="s">
        <v>259</v>
      </c>
      <c r="G909" s="167">
        <v>380</v>
      </c>
      <c r="H909" s="167">
        <v>410</v>
      </c>
    </row>
    <row r="910" s="186" customFormat="1" spans="1:8">
      <c r="A910" s="230" t="s">
        <v>242</v>
      </c>
      <c r="B910" s="219" t="s">
        <v>788</v>
      </c>
      <c r="C910" s="220">
        <v>10</v>
      </c>
      <c r="D910" s="219" t="s">
        <v>248</v>
      </c>
      <c r="E910" s="219" t="s">
        <v>677</v>
      </c>
      <c r="F910" s="220">
        <v>300</v>
      </c>
      <c r="G910" s="167">
        <f>G911</f>
        <v>0</v>
      </c>
      <c r="H910" s="167">
        <f>H911</f>
        <v>0</v>
      </c>
    </row>
    <row r="911" s="186" customFormat="1" spans="1:8">
      <c r="A911" s="228" t="s">
        <v>367</v>
      </c>
      <c r="B911" s="219" t="s">
        <v>788</v>
      </c>
      <c r="C911" s="220">
        <v>10</v>
      </c>
      <c r="D911" s="219" t="s">
        <v>248</v>
      </c>
      <c r="E911" s="219" t="s">
        <v>677</v>
      </c>
      <c r="F911" s="220">
        <v>350</v>
      </c>
      <c r="G911" s="167"/>
      <c r="H911" s="167"/>
    </row>
    <row r="912" s="186" customFormat="1" ht="22.5" spans="1:8">
      <c r="A912" s="170" t="s">
        <v>678</v>
      </c>
      <c r="B912" s="219" t="s">
        <v>788</v>
      </c>
      <c r="C912" s="220">
        <v>10</v>
      </c>
      <c r="D912" s="219" t="s">
        <v>248</v>
      </c>
      <c r="E912" s="219" t="s">
        <v>679</v>
      </c>
      <c r="F912" s="220"/>
      <c r="G912" s="167">
        <f t="shared" ref="G912:H914" si="278">G913</f>
        <v>0</v>
      </c>
      <c r="H912" s="167">
        <f t="shared" si="278"/>
        <v>0</v>
      </c>
    </row>
    <row r="913" s="186" customFormat="1" spans="1:8">
      <c r="A913" s="162" t="s">
        <v>255</v>
      </c>
      <c r="B913" s="219" t="s">
        <v>788</v>
      </c>
      <c r="C913" s="220">
        <v>10</v>
      </c>
      <c r="D913" s="219" t="s">
        <v>248</v>
      </c>
      <c r="E913" s="219" t="s">
        <v>679</v>
      </c>
      <c r="F913" s="220" t="s">
        <v>279</v>
      </c>
      <c r="G913" s="167">
        <f t="shared" si="278"/>
        <v>0</v>
      </c>
      <c r="H913" s="167">
        <f t="shared" si="278"/>
        <v>0</v>
      </c>
    </row>
    <row r="914" s="186" customFormat="1" spans="1:8">
      <c r="A914" s="162" t="s">
        <v>256</v>
      </c>
      <c r="B914" s="219" t="s">
        <v>788</v>
      </c>
      <c r="C914" s="220">
        <v>10</v>
      </c>
      <c r="D914" s="219" t="s">
        <v>248</v>
      </c>
      <c r="E914" s="219" t="s">
        <v>679</v>
      </c>
      <c r="F914" s="220" t="s">
        <v>280</v>
      </c>
      <c r="G914" s="167">
        <f t="shared" si="278"/>
        <v>0</v>
      </c>
      <c r="H914" s="167">
        <f t="shared" si="278"/>
        <v>0</v>
      </c>
    </row>
    <row r="915" s="186" customFormat="1" spans="1:8">
      <c r="A915" s="228" t="s">
        <v>258</v>
      </c>
      <c r="B915" s="219" t="s">
        <v>788</v>
      </c>
      <c r="C915" s="220">
        <v>10</v>
      </c>
      <c r="D915" s="219" t="s">
        <v>248</v>
      </c>
      <c r="E915" s="219" t="s">
        <v>679</v>
      </c>
      <c r="F915" s="220" t="s">
        <v>259</v>
      </c>
      <c r="G915" s="167"/>
      <c r="H915" s="167"/>
    </row>
    <row r="916" s="186" customFormat="1" spans="1:8">
      <c r="A916" s="170" t="s">
        <v>680</v>
      </c>
      <c r="B916" s="219" t="s">
        <v>788</v>
      </c>
      <c r="C916" s="220">
        <v>10</v>
      </c>
      <c r="D916" s="219" t="s">
        <v>248</v>
      </c>
      <c r="E916" s="219" t="s">
        <v>681</v>
      </c>
      <c r="F916" s="220"/>
      <c r="G916" s="167">
        <f t="shared" ref="G916:H918" si="279">G917</f>
        <v>462</v>
      </c>
      <c r="H916" s="167">
        <f t="shared" si="279"/>
        <v>522</v>
      </c>
    </row>
    <row r="917" s="186" customFormat="1" spans="1:8">
      <c r="A917" s="162" t="s">
        <v>255</v>
      </c>
      <c r="B917" s="219" t="s">
        <v>788</v>
      </c>
      <c r="C917" s="220">
        <v>10</v>
      </c>
      <c r="D917" s="219" t="s">
        <v>248</v>
      </c>
      <c r="E917" s="219" t="s">
        <v>681</v>
      </c>
      <c r="F917" s="220" t="s">
        <v>279</v>
      </c>
      <c r="G917" s="167">
        <f t="shared" si="279"/>
        <v>462</v>
      </c>
      <c r="H917" s="167">
        <f t="shared" si="279"/>
        <v>522</v>
      </c>
    </row>
    <row r="918" s="186" customFormat="1" spans="1:8">
      <c r="A918" s="162" t="s">
        <v>256</v>
      </c>
      <c r="B918" s="219" t="s">
        <v>788</v>
      </c>
      <c r="C918" s="220">
        <v>10</v>
      </c>
      <c r="D918" s="219" t="s">
        <v>248</v>
      </c>
      <c r="E918" s="219" t="s">
        <v>681</v>
      </c>
      <c r="F918" s="220" t="s">
        <v>280</v>
      </c>
      <c r="G918" s="167">
        <f t="shared" si="279"/>
        <v>462</v>
      </c>
      <c r="H918" s="167">
        <f t="shared" si="279"/>
        <v>522</v>
      </c>
    </row>
    <row r="919" spans="1:8">
      <c r="A919" s="228" t="s">
        <v>258</v>
      </c>
      <c r="B919" s="219" t="s">
        <v>788</v>
      </c>
      <c r="C919" s="220">
        <v>10</v>
      </c>
      <c r="D919" s="219" t="s">
        <v>248</v>
      </c>
      <c r="E919" s="219" t="s">
        <v>681</v>
      </c>
      <c r="F919" s="220" t="s">
        <v>259</v>
      </c>
      <c r="G919" s="167">
        <v>462</v>
      </c>
      <c r="H919" s="167">
        <v>522</v>
      </c>
    </row>
    <row r="920" spans="1:8">
      <c r="A920" s="170" t="s">
        <v>682</v>
      </c>
      <c r="B920" s="219" t="s">
        <v>788</v>
      </c>
      <c r="C920" s="220">
        <v>10</v>
      </c>
      <c r="D920" s="219" t="s">
        <v>248</v>
      </c>
      <c r="E920" s="219" t="s">
        <v>683</v>
      </c>
      <c r="F920" s="220"/>
      <c r="G920" s="167">
        <f t="shared" ref="G920:H922" si="280">G921</f>
        <v>48</v>
      </c>
      <c r="H920" s="167">
        <f t="shared" si="280"/>
        <v>48</v>
      </c>
    </row>
    <row r="921" spans="1:8">
      <c r="A921" s="162" t="s">
        <v>255</v>
      </c>
      <c r="B921" s="219" t="s">
        <v>788</v>
      </c>
      <c r="C921" s="220">
        <v>10</v>
      </c>
      <c r="D921" s="219" t="s">
        <v>248</v>
      </c>
      <c r="E921" s="219" t="s">
        <v>683</v>
      </c>
      <c r="F921" s="220" t="s">
        <v>279</v>
      </c>
      <c r="G921" s="167">
        <f t="shared" si="280"/>
        <v>48</v>
      </c>
      <c r="H921" s="167">
        <f t="shared" si="280"/>
        <v>48</v>
      </c>
    </row>
    <row r="922" spans="1:8">
      <c r="A922" s="162" t="s">
        <v>256</v>
      </c>
      <c r="B922" s="219" t="s">
        <v>788</v>
      </c>
      <c r="C922" s="220">
        <v>10</v>
      </c>
      <c r="D922" s="219" t="s">
        <v>248</v>
      </c>
      <c r="E922" s="219" t="s">
        <v>683</v>
      </c>
      <c r="F922" s="220" t="s">
        <v>280</v>
      </c>
      <c r="G922" s="167">
        <f t="shared" si="280"/>
        <v>48</v>
      </c>
      <c r="H922" s="167">
        <f t="shared" si="280"/>
        <v>48</v>
      </c>
    </row>
    <row r="923" spans="1:8">
      <c r="A923" s="228" t="s">
        <v>258</v>
      </c>
      <c r="B923" s="219" t="s">
        <v>788</v>
      </c>
      <c r="C923" s="220">
        <v>10</v>
      </c>
      <c r="D923" s="219" t="s">
        <v>248</v>
      </c>
      <c r="E923" s="219" t="s">
        <v>683</v>
      </c>
      <c r="F923" s="220" t="s">
        <v>259</v>
      </c>
      <c r="G923" s="167">
        <v>48</v>
      </c>
      <c r="H923" s="167">
        <v>48</v>
      </c>
    </row>
    <row r="924" spans="1:8">
      <c r="A924" s="155" t="s">
        <v>687</v>
      </c>
      <c r="B924" s="217" t="s">
        <v>788</v>
      </c>
      <c r="C924" s="218">
        <v>10</v>
      </c>
      <c r="D924" s="217" t="s">
        <v>267</v>
      </c>
      <c r="E924" s="217"/>
      <c r="F924" s="218"/>
      <c r="G924" s="166">
        <f>G925</f>
        <v>46</v>
      </c>
      <c r="H924" s="166">
        <f>H925</f>
        <v>46</v>
      </c>
    </row>
    <row r="925" ht="21" spans="1:8">
      <c r="A925" s="207" t="s">
        <v>666</v>
      </c>
      <c r="B925" s="214" t="s">
        <v>788</v>
      </c>
      <c r="C925" s="231">
        <v>10</v>
      </c>
      <c r="D925" s="214" t="s">
        <v>267</v>
      </c>
      <c r="E925" s="214" t="s">
        <v>382</v>
      </c>
      <c r="F925" s="231"/>
      <c r="G925" s="172">
        <f>+G926</f>
        <v>46</v>
      </c>
      <c r="H925" s="172">
        <f>+H926</f>
        <v>46</v>
      </c>
    </row>
    <row r="926" ht="22.5" spans="1:8">
      <c r="A926" s="170" t="s">
        <v>698</v>
      </c>
      <c r="B926" s="219" t="s">
        <v>788</v>
      </c>
      <c r="C926" s="219" t="s">
        <v>625</v>
      </c>
      <c r="D926" s="219" t="s">
        <v>267</v>
      </c>
      <c r="E926" s="219" t="s">
        <v>699</v>
      </c>
      <c r="F926" s="220" t="s">
        <v>226</v>
      </c>
      <c r="G926" s="167">
        <f>G927</f>
        <v>46</v>
      </c>
      <c r="H926" s="167">
        <f>H927</f>
        <v>46</v>
      </c>
    </row>
    <row r="927" s="186" customFormat="1" spans="1:8">
      <c r="A927" s="170" t="s">
        <v>700</v>
      </c>
      <c r="B927" s="219" t="s">
        <v>788</v>
      </c>
      <c r="C927" s="219" t="s">
        <v>625</v>
      </c>
      <c r="D927" s="219" t="s">
        <v>267</v>
      </c>
      <c r="E927" s="219" t="s">
        <v>701</v>
      </c>
      <c r="F927" s="220"/>
      <c r="G927" s="167">
        <f t="shared" ref="G927:H929" si="281">G928</f>
        <v>46</v>
      </c>
      <c r="H927" s="167">
        <f t="shared" si="281"/>
        <v>46</v>
      </c>
    </row>
    <row r="928" s="186" customFormat="1" spans="1:8">
      <c r="A928" s="230" t="s">
        <v>242</v>
      </c>
      <c r="B928" s="219" t="s">
        <v>788</v>
      </c>
      <c r="C928" s="219" t="s">
        <v>625</v>
      </c>
      <c r="D928" s="219" t="s">
        <v>267</v>
      </c>
      <c r="E928" s="219" t="s">
        <v>701</v>
      </c>
      <c r="F928" s="220">
        <v>300</v>
      </c>
      <c r="G928" s="167">
        <f t="shared" si="281"/>
        <v>46</v>
      </c>
      <c r="H928" s="167">
        <f t="shared" si="281"/>
        <v>46</v>
      </c>
    </row>
    <row r="929" s="186" customFormat="1" ht="33.75" spans="1:8">
      <c r="A929" s="162" t="s">
        <v>243</v>
      </c>
      <c r="B929" s="219" t="s">
        <v>788</v>
      </c>
      <c r="C929" s="219" t="s">
        <v>625</v>
      </c>
      <c r="D929" s="219" t="s">
        <v>267</v>
      </c>
      <c r="E929" s="219" t="s">
        <v>701</v>
      </c>
      <c r="F929" s="220">
        <v>320</v>
      </c>
      <c r="G929" s="167">
        <f t="shared" si="281"/>
        <v>46</v>
      </c>
      <c r="H929" s="167">
        <f t="shared" si="281"/>
        <v>46</v>
      </c>
    </row>
    <row r="930" spans="1:8">
      <c r="A930" s="162" t="s">
        <v>669</v>
      </c>
      <c r="B930" s="219" t="s">
        <v>788</v>
      </c>
      <c r="C930" s="219" t="s">
        <v>625</v>
      </c>
      <c r="D930" s="219" t="s">
        <v>267</v>
      </c>
      <c r="E930" s="219" t="s">
        <v>701</v>
      </c>
      <c r="F930" s="220">
        <v>322</v>
      </c>
      <c r="G930" s="167">
        <v>46</v>
      </c>
      <c r="H930" s="167">
        <v>46</v>
      </c>
    </row>
    <row r="931" spans="1:8">
      <c r="A931" s="155" t="s">
        <v>702</v>
      </c>
      <c r="B931" s="217" t="s">
        <v>788</v>
      </c>
      <c r="C931" s="218" t="s">
        <v>625</v>
      </c>
      <c r="D931" s="217" t="s">
        <v>290</v>
      </c>
      <c r="E931" s="217" t="s">
        <v>225</v>
      </c>
      <c r="F931" s="218" t="s">
        <v>226</v>
      </c>
      <c r="G931" s="166">
        <f t="shared" ref="G931:H935" si="282">G932</f>
        <v>10</v>
      </c>
      <c r="H931" s="166">
        <f t="shared" si="282"/>
        <v>10</v>
      </c>
    </row>
    <row r="932" ht="31.5" spans="1:8">
      <c r="A932" s="207" t="s">
        <v>804</v>
      </c>
      <c r="B932" s="214" t="s">
        <v>788</v>
      </c>
      <c r="C932" s="231">
        <v>10</v>
      </c>
      <c r="D932" s="214" t="s">
        <v>290</v>
      </c>
      <c r="E932" s="214" t="s">
        <v>717</v>
      </c>
      <c r="F932" s="231"/>
      <c r="G932" s="172">
        <f t="shared" si="282"/>
        <v>10</v>
      </c>
      <c r="H932" s="172">
        <f t="shared" si="282"/>
        <v>10</v>
      </c>
    </row>
    <row r="933" ht="22.5" spans="1:8">
      <c r="A933" s="170" t="s">
        <v>718</v>
      </c>
      <c r="B933" s="219" t="s">
        <v>788</v>
      </c>
      <c r="C933" s="220" t="s">
        <v>625</v>
      </c>
      <c r="D933" s="219" t="s">
        <v>290</v>
      </c>
      <c r="E933" s="219" t="s">
        <v>719</v>
      </c>
      <c r="F933" s="220"/>
      <c r="G933" s="167">
        <f t="shared" si="282"/>
        <v>10</v>
      </c>
      <c r="H933" s="167">
        <f t="shared" si="282"/>
        <v>10</v>
      </c>
    </row>
    <row r="934" s="190" customFormat="1" ht="12" spans="1:8">
      <c r="A934" s="162" t="s">
        <v>255</v>
      </c>
      <c r="B934" s="219" t="s">
        <v>788</v>
      </c>
      <c r="C934" s="220" t="s">
        <v>625</v>
      </c>
      <c r="D934" s="219" t="s">
        <v>290</v>
      </c>
      <c r="E934" s="219" t="s">
        <v>719</v>
      </c>
      <c r="F934" s="220" t="s">
        <v>279</v>
      </c>
      <c r="G934" s="167">
        <f t="shared" si="282"/>
        <v>10</v>
      </c>
      <c r="H934" s="167">
        <f t="shared" si="282"/>
        <v>10</v>
      </c>
    </row>
    <row r="935" s="190" customFormat="1" ht="12" spans="1:8">
      <c r="A935" s="162" t="s">
        <v>256</v>
      </c>
      <c r="B935" s="219" t="s">
        <v>788</v>
      </c>
      <c r="C935" s="220" t="s">
        <v>625</v>
      </c>
      <c r="D935" s="219" t="s">
        <v>290</v>
      </c>
      <c r="E935" s="219" t="s">
        <v>719</v>
      </c>
      <c r="F935" s="220" t="s">
        <v>280</v>
      </c>
      <c r="G935" s="167">
        <f t="shared" si="282"/>
        <v>10</v>
      </c>
      <c r="H935" s="167">
        <f t="shared" si="282"/>
        <v>10</v>
      </c>
    </row>
    <row r="936" s="190" customFormat="1" ht="12" spans="1:8">
      <c r="A936" s="228" t="s">
        <v>258</v>
      </c>
      <c r="B936" s="219" t="s">
        <v>788</v>
      </c>
      <c r="C936" s="220" t="s">
        <v>625</v>
      </c>
      <c r="D936" s="219" t="s">
        <v>290</v>
      </c>
      <c r="E936" s="219" t="s">
        <v>719</v>
      </c>
      <c r="F936" s="220" t="s">
        <v>259</v>
      </c>
      <c r="G936" s="167">
        <v>10</v>
      </c>
      <c r="H936" s="167">
        <v>10</v>
      </c>
    </row>
    <row r="937" spans="1:8">
      <c r="A937" s="207" t="s">
        <v>720</v>
      </c>
      <c r="B937" s="214" t="s">
        <v>788</v>
      </c>
      <c r="C937" s="231" t="s">
        <v>312</v>
      </c>
      <c r="D937" s="214" t="s">
        <v>224</v>
      </c>
      <c r="E937" s="214" t="s">
        <v>225</v>
      </c>
      <c r="F937" s="231" t="s">
        <v>226</v>
      </c>
      <c r="G937" s="172">
        <f t="shared" ref="G937:H945" si="283">G938</f>
        <v>400</v>
      </c>
      <c r="H937" s="172">
        <f t="shared" si="283"/>
        <v>400</v>
      </c>
    </row>
    <row r="938" spans="1:8">
      <c r="A938" s="155" t="s">
        <v>721</v>
      </c>
      <c r="B938" s="217" t="s">
        <v>788</v>
      </c>
      <c r="C938" s="218" t="s">
        <v>312</v>
      </c>
      <c r="D938" s="217" t="s">
        <v>286</v>
      </c>
      <c r="E938" s="217" t="s">
        <v>225</v>
      </c>
      <c r="F938" s="218" t="s">
        <v>226</v>
      </c>
      <c r="G938" s="166">
        <f t="shared" si="283"/>
        <v>400</v>
      </c>
      <c r="H938" s="166">
        <f t="shared" si="283"/>
        <v>400</v>
      </c>
    </row>
    <row r="939" ht="21" spans="1:8">
      <c r="A939" s="207" t="s">
        <v>805</v>
      </c>
      <c r="B939" s="214" t="s">
        <v>788</v>
      </c>
      <c r="C939" s="231" t="s">
        <v>312</v>
      </c>
      <c r="D939" s="214" t="s">
        <v>286</v>
      </c>
      <c r="E939" s="214" t="s">
        <v>723</v>
      </c>
      <c r="F939" s="231"/>
      <c r="G939" s="172">
        <f t="shared" si="283"/>
        <v>400</v>
      </c>
      <c r="H939" s="172">
        <f t="shared" si="283"/>
        <v>400</v>
      </c>
    </row>
    <row r="940" ht="22.5" spans="1:8">
      <c r="A940" s="162" t="s">
        <v>724</v>
      </c>
      <c r="B940" s="219" t="s">
        <v>788</v>
      </c>
      <c r="C940" s="220" t="s">
        <v>312</v>
      </c>
      <c r="D940" s="219" t="s">
        <v>286</v>
      </c>
      <c r="E940" s="219" t="s">
        <v>725</v>
      </c>
      <c r="F940" s="220"/>
      <c r="G940" s="167">
        <f>G941+G944</f>
        <v>400</v>
      </c>
      <c r="H940" s="167">
        <f>H941+H944</f>
        <v>400</v>
      </c>
    </row>
    <row r="941" s="190" customFormat="1" ht="33.75" spans="1:8">
      <c r="A941" s="162" t="s">
        <v>233</v>
      </c>
      <c r="B941" s="219" t="s">
        <v>788</v>
      </c>
      <c r="C941" s="220" t="s">
        <v>312</v>
      </c>
      <c r="D941" s="219" t="s">
        <v>286</v>
      </c>
      <c r="E941" s="219" t="s">
        <v>725</v>
      </c>
      <c r="F941" s="220">
        <v>100</v>
      </c>
      <c r="G941" s="167">
        <f>G942</f>
        <v>0</v>
      </c>
      <c r="H941" s="167">
        <f>H942</f>
        <v>0</v>
      </c>
    </row>
    <row r="942" s="190" customFormat="1" ht="12" spans="1:8">
      <c r="A942" s="162" t="s">
        <v>341</v>
      </c>
      <c r="B942" s="219" t="s">
        <v>788</v>
      </c>
      <c r="C942" s="220" t="s">
        <v>312</v>
      </c>
      <c r="D942" s="219" t="s">
        <v>286</v>
      </c>
      <c r="E942" s="219" t="s">
        <v>725</v>
      </c>
      <c r="F942" s="220">
        <v>110</v>
      </c>
      <c r="G942" s="167">
        <f>G943</f>
        <v>0</v>
      </c>
      <c r="H942" s="167">
        <f>H943</f>
        <v>0</v>
      </c>
    </row>
    <row r="943" s="190" customFormat="1" ht="12" spans="1:8">
      <c r="A943" s="162" t="s">
        <v>501</v>
      </c>
      <c r="B943" s="219" t="s">
        <v>788</v>
      </c>
      <c r="C943" s="220" t="s">
        <v>312</v>
      </c>
      <c r="D943" s="219" t="s">
        <v>286</v>
      </c>
      <c r="E943" s="219" t="s">
        <v>725</v>
      </c>
      <c r="F943" s="220">
        <v>112</v>
      </c>
      <c r="G943" s="167"/>
      <c r="H943" s="167"/>
    </row>
    <row r="944" s="190" customFormat="1" ht="12" spans="1:8">
      <c r="A944" s="162" t="s">
        <v>255</v>
      </c>
      <c r="B944" s="219" t="s">
        <v>788</v>
      </c>
      <c r="C944" s="220" t="s">
        <v>312</v>
      </c>
      <c r="D944" s="219" t="s">
        <v>286</v>
      </c>
      <c r="E944" s="219" t="s">
        <v>725</v>
      </c>
      <c r="F944" s="220">
        <v>200</v>
      </c>
      <c r="G944" s="167">
        <f t="shared" si="283"/>
        <v>400</v>
      </c>
      <c r="H944" s="167">
        <f t="shared" si="283"/>
        <v>400</v>
      </c>
    </row>
    <row r="945" spans="1:8">
      <c r="A945" s="162" t="s">
        <v>256</v>
      </c>
      <c r="B945" s="219" t="s">
        <v>788</v>
      </c>
      <c r="C945" s="220" t="s">
        <v>312</v>
      </c>
      <c r="D945" s="219" t="s">
        <v>286</v>
      </c>
      <c r="E945" s="219" t="s">
        <v>725</v>
      </c>
      <c r="F945" s="220">
        <v>240</v>
      </c>
      <c r="G945" s="167">
        <f t="shared" si="283"/>
        <v>400</v>
      </c>
      <c r="H945" s="167">
        <f t="shared" si="283"/>
        <v>400</v>
      </c>
    </row>
    <row r="946" spans="1:8">
      <c r="A946" s="228" t="s">
        <v>258</v>
      </c>
      <c r="B946" s="219" t="s">
        <v>788</v>
      </c>
      <c r="C946" s="220" t="s">
        <v>312</v>
      </c>
      <c r="D946" s="219" t="s">
        <v>286</v>
      </c>
      <c r="E946" s="219" t="s">
        <v>725</v>
      </c>
      <c r="F946" s="220">
        <v>244</v>
      </c>
      <c r="G946" s="167">
        <v>400</v>
      </c>
      <c r="H946" s="167">
        <v>400</v>
      </c>
    </row>
    <row r="947" ht="21" spans="1:12">
      <c r="A947" s="210" t="s">
        <v>806</v>
      </c>
      <c r="B947" s="211" t="s">
        <v>807</v>
      </c>
      <c r="C947" s="232"/>
      <c r="D947" s="211"/>
      <c r="E947" s="211"/>
      <c r="F947" s="232"/>
      <c r="G947" s="213">
        <f t="shared" ref="G947:H947" si="284">G948</f>
        <v>4531.027</v>
      </c>
      <c r="H947" s="213">
        <f t="shared" si="284"/>
        <v>4531.027</v>
      </c>
      <c r="I947" s="197">
        <v>4531.027</v>
      </c>
      <c r="J947" s="226">
        <f>G947-I947</f>
        <v>0</v>
      </c>
      <c r="K947" s="197">
        <v>4531.027</v>
      </c>
      <c r="L947" s="226">
        <f>H947-K947</f>
        <v>0</v>
      </c>
    </row>
    <row r="948" spans="1:8">
      <c r="A948" s="207" t="s">
        <v>222</v>
      </c>
      <c r="B948" s="214" t="s">
        <v>807</v>
      </c>
      <c r="C948" s="231" t="s">
        <v>223</v>
      </c>
      <c r="D948" s="214" t="s">
        <v>224</v>
      </c>
      <c r="E948" s="214" t="s">
        <v>225</v>
      </c>
      <c r="F948" s="231" t="s">
        <v>226</v>
      </c>
      <c r="G948" s="172">
        <f>G949+G967</f>
        <v>4531.027</v>
      </c>
      <c r="H948" s="172">
        <f>H949+H967</f>
        <v>4531.027</v>
      </c>
    </row>
    <row r="949" ht="22.5" spans="1:8">
      <c r="A949" s="155" t="s">
        <v>227</v>
      </c>
      <c r="B949" s="217" t="s">
        <v>807</v>
      </c>
      <c r="C949" s="218" t="s">
        <v>223</v>
      </c>
      <c r="D949" s="217" t="s">
        <v>228</v>
      </c>
      <c r="E949" s="217" t="s">
        <v>225</v>
      </c>
      <c r="F949" s="218" t="s">
        <v>226</v>
      </c>
      <c r="G949" s="166">
        <f>G950+G962</f>
        <v>1945.7</v>
      </c>
      <c r="H949" s="166">
        <f>H950+H962</f>
        <v>1945.7</v>
      </c>
    </row>
    <row r="950" spans="1:8">
      <c r="A950" s="162" t="s">
        <v>229</v>
      </c>
      <c r="B950" s="219" t="s">
        <v>807</v>
      </c>
      <c r="C950" s="220" t="s">
        <v>223</v>
      </c>
      <c r="D950" s="219" t="s">
        <v>228</v>
      </c>
      <c r="E950" s="219" t="s">
        <v>230</v>
      </c>
      <c r="F950" s="220" t="s">
        <v>226</v>
      </c>
      <c r="G950" s="167">
        <f>G951+G956</f>
        <v>1945.7</v>
      </c>
      <c r="H950" s="167">
        <f>H951+H956</f>
        <v>1945.7</v>
      </c>
    </row>
    <row r="951" spans="1:8">
      <c r="A951" s="170" t="s">
        <v>231</v>
      </c>
      <c r="B951" s="219" t="s">
        <v>807</v>
      </c>
      <c r="C951" s="220" t="s">
        <v>223</v>
      </c>
      <c r="D951" s="219" t="s">
        <v>228</v>
      </c>
      <c r="E951" s="219" t="s">
        <v>232</v>
      </c>
      <c r="F951" s="220"/>
      <c r="G951" s="167">
        <f>G952+G959</f>
        <v>1834</v>
      </c>
      <c r="H951" s="167">
        <f>H952+H959</f>
        <v>1834</v>
      </c>
    </row>
    <row r="952" ht="33.75" spans="1:8">
      <c r="A952" s="162" t="s">
        <v>233</v>
      </c>
      <c r="B952" s="219" t="s">
        <v>807</v>
      </c>
      <c r="C952" s="220" t="s">
        <v>223</v>
      </c>
      <c r="D952" s="219" t="s">
        <v>228</v>
      </c>
      <c r="E952" s="219" t="s">
        <v>232</v>
      </c>
      <c r="F952" s="220" t="s">
        <v>234</v>
      </c>
      <c r="G952" s="167">
        <f t="shared" ref="G952:H952" si="285">G953</f>
        <v>1834</v>
      </c>
      <c r="H952" s="167">
        <f t="shared" si="285"/>
        <v>1834</v>
      </c>
    </row>
    <row r="953" spans="1:8">
      <c r="A953" s="162" t="s">
        <v>235</v>
      </c>
      <c r="B953" s="219" t="s">
        <v>807</v>
      </c>
      <c r="C953" s="220" t="s">
        <v>223</v>
      </c>
      <c r="D953" s="219" t="s">
        <v>228</v>
      </c>
      <c r="E953" s="219" t="s">
        <v>232</v>
      </c>
      <c r="F953" s="220" t="s">
        <v>236</v>
      </c>
      <c r="G953" s="167">
        <f t="shared" ref="G953" si="286">G954+G955</f>
        <v>1834</v>
      </c>
      <c r="H953" s="167">
        <f t="shared" ref="H953" si="287">H954+H955</f>
        <v>1834</v>
      </c>
    </row>
    <row r="954" spans="1:8">
      <c r="A954" s="170" t="s">
        <v>237</v>
      </c>
      <c r="B954" s="219" t="s">
        <v>807</v>
      </c>
      <c r="C954" s="220" t="s">
        <v>223</v>
      </c>
      <c r="D954" s="219" t="s">
        <v>228</v>
      </c>
      <c r="E954" s="219" t="s">
        <v>232</v>
      </c>
      <c r="F954" s="220" t="s">
        <v>238</v>
      </c>
      <c r="G954" s="167">
        <v>1409</v>
      </c>
      <c r="H954" s="167">
        <v>1409</v>
      </c>
    </row>
    <row r="955" ht="22.5" spans="1:8">
      <c r="A955" s="170" t="s">
        <v>239</v>
      </c>
      <c r="B955" s="219" t="s">
        <v>807</v>
      </c>
      <c r="C955" s="220" t="s">
        <v>223</v>
      </c>
      <c r="D955" s="219" t="s">
        <v>228</v>
      </c>
      <c r="E955" s="219" t="s">
        <v>232</v>
      </c>
      <c r="F955" s="220">
        <v>129</v>
      </c>
      <c r="G955" s="167">
        <v>425</v>
      </c>
      <c r="H955" s="167">
        <v>425</v>
      </c>
    </row>
    <row r="956" ht="33.75" spans="1:8">
      <c r="A956" s="162" t="s">
        <v>233</v>
      </c>
      <c r="B956" s="219" t="s">
        <v>807</v>
      </c>
      <c r="C956" s="220" t="s">
        <v>223</v>
      </c>
      <c r="D956" s="219" t="s">
        <v>228</v>
      </c>
      <c r="E956" s="219" t="s">
        <v>240</v>
      </c>
      <c r="F956" s="220">
        <v>100</v>
      </c>
      <c r="G956" s="167">
        <f>G957</f>
        <v>111.7</v>
      </c>
      <c r="H956" s="167">
        <f>H957</f>
        <v>111.7</v>
      </c>
    </row>
    <row r="957" spans="1:8">
      <c r="A957" s="162" t="s">
        <v>235</v>
      </c>
      <c r="B957" s="219" t="s">
        <v>807</v>
      </c>
      <c r="C957" s="220" t="s">
        <v>223</v>
      </c>
      <c r="D957" s="219" t="s">
        <v>228</v>
      </c>
      <c r="E957" s="219" t="s">
        <v>240</v>
      </c>
      <c r="F957" s="220">
        <v>120</v>
      </c>
      <c r="G957" s="167">
        <f>G958</f>
        <v>111.7</v>
      </c>
      <c r="H957" s="167">
        <f>H958</f>
        <v>111.7</v>
      </c>
    </row>
    <row r="958" ht="22.5" spans="1:8">
      <c r="A958" s="170" t="s">
        <v>241</v>
      </c>
      <c r="B958" s="219" t="s">
        <v>807</v>
      </c>
      <c r="C958" s="220" t="s">
        <v>223</v>
      </c>
      <c r="D958" s="219" t="s">
        <v>228</v>
      </c>
      <c r="E958" s="219" t="s">
        <v>240</v>
      </c>
      <c r="F958" s="220">
        <v>122</v>
      </c>
      <c r="G958" s="167">
        <v>111.7</v>
      </c>
      <c r="H958" s="167">
        <v>111.7</v>
      </c>
    </row>
    <row r="959" spans="1:8">
      <c r="A959" s="170" t="s">
        <v>242</v>
      </c>
      <c r="B959" s="219" t="s">
        <v>807</v>
      </c>
      <c r="C959" s="220" t="s">
        <v>223</v>
      </c>
      <c r="D959" s="219" t="s">
        <v>228</v>
      </c>
      <c r="E959" s="219" t="s">
        <v>232</v>
      </c>
      <c r="F959" s="220">
        <v>300</v>
      </c>
      <c r="G959" s="167">
        <f>G960</f>
        <v>0</v>
      </c>
      <c r="H959" s="167">
        <f>H960</f>
        <v>0</v>
      </c>
    </row>
    <row r="960" ht="33.75" spans="1:8">
      <c r="A960" s="170" t="s">
        <v>243</v>
      </c>
      <c r="B960" s="219" t="s">
        <v>807</v>
      </c>
      <c r="C960" s="220" t="s">
        <v>223</v>
      </c>
      <c r="D960" s="219" t="s">
        <v>228</v>
      </c>
      <c r="E960" s="219" t="s">
        <v>232</v>
      </c>
      <c r="F960" s="220">
        <v>320</v>
      </c>
      <c r="G960" s="167">
        <f>G961</f>
        <v>0</v>
      </c>
      <c r="H960" s="167">
        <f>H961</f>
        <v>0</v>
      </c>
    </row>
    <row r="961" ht="22.5" spans="1:8">
      <c r="A961" s="170" t="s">
        <v>244</v>
      </c>
      <c r="B961" s="219" t="s">
        <v>807</v>
      </c>
      <c r="C961" s="220" t="s">
        <v>223</v>
      </c>
      <c r="D961" s="219" t="s">
        <v>228</v>
      </c>
      <c r="E961" s="219" t="s">
        <v>232</v>
      </c>
      <c r="F961" s="220">
        <v>321</v>
      </c>
      <c r="G961" s="167"/>
      <c r="H961" s="167"/>
    </row>
    <row r="962" ht="22.5" spans="1:8">
      <c r="A962" s="170" t="s">
        <v>245</v>
      </c>
      <c r="B962" s="219" t="s">
        <v>807</v>
      </c>
      <c r="C962" s="220" t="s">
        <v>223</v>
      </c>
      <c r="D962" s="219" t="s">
        <v>228</v>
      </c>
      <c r="E962" s="219" t="s">
        <v>246</v>
      </c>
      <c r="F962" s="220"/>
      <c r="G962" s="167">
        <f>G963</f>
        <v>0</v>
      </c>
      <c r="H962" s="167">
        <f>H963</f>
        <v>0</v>
      </c>
    </row>
    <row r="963" ht="33.75" spans="1:8">
      <c r="A963" s="162" t="s">
        <v>233</v>
      </c>
      <c r="B963" s="219" t="s">
        <v>807</v>
      </c>
      <c r="C963" s="220" t="s">
        <v>223</v>
      </c>
      <c r="D963" s="219" t="s">
        <v>228</v>
      </c>
      <c r="E963" s="219" t="s">
        <v>246</v>
      </c>
      <c r="F963" s="220" t="s">
        <v>234</v>
      </c>
      <c r="G963" s="167">
        <f>G964</f>
        <v>0</v>
      </c>
      <c r="H963" s="167">
        <f>H964</f>
        <v>0</v>
      </c>
    </row>
    <row r="964" spans="1:8">
      <c r="A964" s="162" t="s">
        <v>235</v>
      </c>
      <c r="B964" s="219" t="s">
        <v>807</v>
      </c>
      <c r="C964" s="220" t="s">
        <v>223</v>
      </c>
      <c r="D964" s="219" t="s">
        <v>228</v>
      </c>
      <c r="E964" s="219" t="s">
        <v>246</v>
      </c>
      <c r="F964" s="220" t="s">
        <v>236</v>
      </c>
      <c r="G964" s="167">
        <f>G965+G966</f>
        <v>0</v>
      </c>
      <c r="H964" s="167">
        <f>H965+H966</f>
        <v>0</v>
      </c>
    </row>
    <row r="965" spans="1:8">
      <c r="A965" s="170" t="s">
        <v>237</v>
      </c>
      <c r="B965" s="219" t="s">
        <v>807</v>
      </c>
      <c r="C965" s="220" t="s">
        <v>223</v>
      </c>
      <c r="D965" s="219" t="s">
        <v>228</v>
      </c>
      <c r="E965" s="219" t="s">
        <v>246</v>
      </c>
      <c r="F965" s="220" t="s">
        <v>238</v>
      </c>
      <c r="G965" s="167"/>
      <c r="H965" s="167"/>
    </row>
    <row r="966" ht="22.5" spans="1:8">
      <c r="A966" s="170" t="s">
        <v>239</v>
      </c>
      <c r="B966" s="219" t="s">
        <v>807</v>
      </c>
      <c r="C966" s="220" t="s">
        <v>223</v>
      </c>
      <c r="D966" s="219" t="s">
        <v>228</v>
      </c>
      <c r="E966" s="219" t="s">
        <v>246</v>
      </c>
      <c r="F966" s="220">
        <v>129</v>
      </c>
      <c r="G966" s="167"/>
      <c r="H966" s="167"/>
    </row>
    <row r="967" ht="22.5" spans="1:8">
      <c r="A967" s="155" t="s">
        <v>247</v>
      </c>
      <c r="B967" s="217" t="s">
        <v>807</v>
      </c>
      <c r="C967" s="218" t="s">
        <v>223</v>
      </c>
      <c r="D967" s="217" t="s">
        <v>248</v>
      </c>
      <c r="E967" s="219" t="s">
        <v>246</v>
      </c>
      <c r="F967" s="218" t="s">
        <v>226</v>
      </c>
      <c r="G967" s="166">
        <f t="shared" ref="G967:H967" si="288">G968</f>
        <v>2585.327</v>
      </c>
      <c r="H967" s="166">
        <f t="shared" si="288"/>
        <v>2585.327</v>
      </c>
    </row>
    <row r="968" spans="1:8">
      <c r="A968" s="162" t="s">
        <v>249</v>
      </c>
      <c r="B968" s="219" t="s">
        <v>807</v>
      </c>
      <c r="C968" s="220" t="s">
        <v>223</v>
      </c>
      <c r="D968" s="219" t="s">
        <v>248</v>
      </c>
      <c r="E968" s="219" t="s">
        <v>250</v>
      </c>
      <c r="F968" s="220" t="s">
        <v>226</v>
      </c>
      <c r="G968" s="167">
        <f>G969+G973+G976+G980</f>
        <v>2585.327</v>
      </c>
      <c r="H968" s="167">
        <f>H969+H973+H976+H980</f>
        <v>2585.327</v>
      </c>
    </row>
    <row r="969" ht="33.75" spans="1:8">
      <c r="A969" s="162" t="s">
        <v>233</v>
      </c>
      <c r="B969" s="219" t="s">
        <v>807</v>
      </c>
      <c r="C969" s="220" t="s">
        <v>223</v>
      </c>
      <c r="D969" s="219" t="s">
        <v>248</v>
      </c>
      <c r="E969" s="219" t="s">
        <v>251</v>
      </c>
      <c r="F969" s="220" t="s">
        <v>234</v>
      </c>
      <c r="G969" s="167">
        <f t="shared" ref="G969:H969" si="289">G970</f>
        <v>1357.527</v>
      </c>
      <c r="H969" s="167">
        <f t="shared" si="289"/>
        <v>1357.527</v>
      </c>
    </row>
    <row r="970" spans="1:8">
      <c r="A970" s="162" t="s">
        <v>235</v>
      </c>
      <c r="B970" s="219" t="s">
        <v>807</v>
      </c>
      <c r="C970" s="220" t="s">
        <v>223</v>
      </c>
      <c r="D970" s="219" t="s">
        <v>248</v>
      </c>
      <c r="E970" s="219" t="s">
        <v>251</v>
      </c>
      <c r="F970" s="220" t="s">
        <v>236</v>
      </c>
      <c r="G970" s="167">
        <f t="shared" ref="G970" si="290">G971+G972</f>
        <v>1357.527</v>
      </c>
      <c r="H970" s="167">
        <f t="shared" ref="H970" si="291">H971+H972</f>
        <v>1357.527</v>
      </c>
    </row>
    <row r="971" spans="1:8">
      <c r="A971" s="170" t="s">
        <v>237</v>
      </c>
      <c r="B971" s="219" t="s">
        <v>807</v>
      </c>
      <c r="C971" s="220" t="s">
        <v>223</v>
      </c>
      <c r="D971" s="219" t="s">
        <v>248</v>
      </c>
      <c r="E971" s="219" t="s">
        <v>251</v>
      </c>
      <c r="F971" s="220" t="s">
        <v>238</v>
      </c>
      <c r="G971" s="167">
        <v>1043.092</v>
      </c>
      <c r="H971" s="167">
        <v>1043.092</v>
      </c>
    </row>
    <row r="972" ht="22.5" spans="1:8">
      <c r="A972" s="170" t="s">
        <v>239</v>
      </c>
      <c r="B972" s="219" t="s">
        <v>807</v>
      </c>
      <c r="C972" s="220" t="s">
        <v>223</v>
      </c>
      <c r="D972" s="219" t="s">
        <v>248</v>
      </c>
      <c r="E972" s="219" t="s">
        <v>251</v>
      </c>
      <c r="F972" s="220">
        <v>129</v>
      </c>
      <c r="G972" s="167">
        <v>314.435</v>
      </c>
      <c r="H972" s="167">
        <v>314.435</v>
      </c>
    </row>
    <row r="973" ht="33.75" spans="1:8">
      <c r="A973" s="162" t="s">
        <v>233</v>
      </c>
      <c r="B973" s="219" t="s">
        <v>807</v>
      </c>
      <c r="C973" s="220" t="s">
        <v>223</v>
      </c>
      <c r="D973" s="219" t="s">
        <v>248</v>
      </c>
      <c r="E973" s="219" t="s">
        <v>252</v>
      </c>
      <c r="F973" s="220">
        <v>100</v>
      </c>
      <c r="G973" s="167">
        <f t="shared" ref="G973:H974" si="292">G974</f>
        <v>0</v>
      </c>
      <c r="H973" s="167">
        <f t="shared" si="292"/>
        <v>0</v>
      </c>
    </row>
    <row r="974" spans="1:8">
      <c r="A974" s="162" t="s">
        <v>235</v>
      </c>
      <c r="B974" s="219" t="s">
        <v>807</v>
      </c>
      <c r="C974" s="220" t="s">
        <v>223</v>
      </c>
      <c r="D974" s="219" t="s">
        <v>248</v>
      </c>
      <c r="E974" s="219" t="s">
        <v>252</v>
      </c>
      <c r="F974" s="220">
        <v>120</v>
      </c>
      <c r="G974" s="167">
        <f t="shared" si="292"/>
        <v>0</v>
      </c>
      <c r="H974" s="167">
        <f t="shared" si="292"/>
        <v>0</v>
      </c>
    </row>
    <row r="975" ht="22.5" spans="1:8">
      <c r="A975" s="170" t="s">
        <v>253</v>
      </c>
      <c r="B975" s="219" t="s">
        <v>807</v>
      </c>
      <c r="C975" s="220" t="s">
        <v>223</v>
      </c>
      <c r="D975" s="219" t="s">
        <v>248</v>
      </c>
      <c r="E975" s="219" t="s">
        <v>252</v>
      </c>
      <c r="F975" s="220" t="s">
        <v>254</v>
      </c>
      <c r="G975" s="167"/>
      <c r="H975" s="167"/>
    </row>
    <row r="976" spans="1:8">
      <c r="A976" s="162" t="s">
        <v>255</v>
      </c>
      <c r="B976" s="219" t="s">
        <v>807</v>
      </c>
      <c r="C976" s="220" t="s">
        <v>223</v>
      </c>
      <c r="D976" s="219" t="s">
        <v>248</v>
      </c>
      <c r="E976" s="219" t="s">
        <v>252</v>
      </c>
      <c r="F976" s="220">
        <v>200</v>
      </c>
      <c r="G976" s="167">
        <f t="shared" ref="G976:H976" si="293">G977</f>
        <v>1214.9</v>
      </c>
      <c r="H976" s="167">
        <f t="shared" si="293"/>
        <v>1214.9</v>
      </c>
    </row>
    <row r="977" spans="1:8">
      <c r="A977" s="162" t="s">
        <v>256</v>
      </c>
      <c r="B977" s="219" t="s">
        <v>807</v>
      </c>
      <c r="C977" s="220" t="s">
        <v>223</v>
      </c>
      <c r="D977" s="219" t="s">
        <v>248</v>
      </c>
      <c r="E977" s="219" t="s">
        <v>252</v>
      </c>
      <c r="F977" s="220">
        <v>240</v>
      </c>
      <c r="G977" s="167">
        <f t="shared" ref="G977" si="294">G979+G978</f>
        <v>1214.9</v>
      </c>
      <c r="H977" s="167">
        <f t="shared" ref="H977" si="295">H979+H978</f>
        <v>1214.9</v>
      </c>
    </row>
    <row r="978" spans="1:8">
      <c r="A978" s="228" t="s">
        <v>257</v>
      </c>
      <c r="B978" s="219" t="s">
        <v>807</v>
      </c>
      <c r="C978" s="220" t="s">
        <v>223</v>
      </c>
      <c r="D978" s="219" t="s">
        <v>248</v>
      </c>
      <c r="E978" s="219" t="s">
        <v>252</v>
      </c>
      <c r="F978" s="220">
        <v>242</v>
      </c>
      <c r="G978" s="167">
        <v>13</v>
      </c>
      <c r="H978" s="167">
        <v>13</v>
      </c>
    </row>
    <row r="979" spans="1:8">
      <c r="A979" s="228" t="s">
        <v>258</v>
      </c>
      <c r="B979" s="219" t="s">
        <v>807</v>
      </c>
      <c r="C979" s="220" t="s">
        <v>223</v>
      </c>
      <c r="D979" s="219" t="s">
        <v>248</v>
      </c>
      <c r="E979" s="219" t="s">
        <v>252</v>
      </c>
      <c r="F979" s="220" t="s">
        <v>259</v>
      </c>
      <c r="G979" s="167">
        <v>1201.9</v>
      </c>
      <c r="H979" s="167">
        <v>1201.9</v>
      </c>
    </row>
    <row r="980" spans="1:8">
      <c r="A980" s="228" t="s">
        <v>260</v>
      </c>
      <c r="B980" s="219" t="s">
        <v>807</v>
      </c>
      <c r="C980" s="220" t="s">
        <v>223</v>
      </c>
      <c r="D980" s="219" t="s">
        <v>248</v>
      </c>
      <c r="E980" s="219" t="s">
        <v>252</v>
      </c>
      <c r="F980" s="220" t="s">
        <v>261</v>
      </c>
      <c r="G980" s="167">
        <f>G983+G981</f>
        <v>12.9</v>
      </c>
      <c r="H980" s="167">
        <f>H983+H981</f>
        <v>12.9</v>
      </c>
    </row>
    <row r="981" spans="1:8">
      <c r="A981" s="228"/>
      <c r="B981" s="219" t="s">
        <v>807</v>
      </c>
      <c r="C981" s="220" t="s">
        <v>223</v>
      </c>
      <c r="D981" s="219" t="s">
        <v>248</v>
      </c>
      <c r="E981" s="219" t="s">
        <v>252</v>
      </c>
      <c r="F981" s="220">
        <v>830</v>
      </c>
      <c r="G981" s="167">
        <f>G982</f>
        <v>7.1</v>
      </c>
      <c r="H981" s="167">
        <f>H982</f>
        <v>7.1</v>
      </c>
    </row>
    <row r="982" spans="1:8">
      <c r="A982" s="228"/>
      <c r="B982" s="219" t="s">
        <v>807</v>
      </c>
      <c r="C982" s="220" t="s">
        <v>223</v>
      </c>
      <c r="D982" s="219" t="s">
        <v>248</v>
      </c>
      <c r="E982" s="219" t="s">
        <v>252</v>
      </c>
      <c r="F982" s="220">
        <v>831</v>
      </c>
      <c r="G982" s="167">
        <v>7.1</v>
      </c>
      <c r="H982" s="167">
        <v>7.1</v>
      </c>
    </row>
    <row r="983" spans="1:8">
      <c r="A983" s="228" t="s">
        <v>262</v>
      </c>
      <c r="B983" s="219" t="s">
        <v>807</v>
      </c>
      <c r="C983" s="220" t="s">
        <v>223</v>
      </c>
      <c r="D983" s="219" t="s">
        <v>248</v>
      </c>
      <c r="E983" s="219" t="s">
        <v>252</v>
      </c>
      <c r="F983" s="220" t="s">
        <v>263</v>
      </c>
      <c r="G983" s="167">
        <f>G984+G985</f>
        <v>5.8</v>
      </c>
      <c r="H983" s="167">
        <f>H984+H985</f>
        <v>5.8</v>
      </c>
    </row>
    <row r="984" spans="1:8">
      <c r="A984" s="228" t="s">
        <v>264</v>
      </c>
      <c r="B984" s="219" t="s">
        <v>807</v>
      </c>
      <c r="C984" s="220" t="s">
        <v>223</v>
      </c>
      <c r="D984" s="219" t="s">
        <v>248</v>
      </c>
      <c r="E984" s="219" t="s">
        <v>252</v>
      </c>
      <c r="F984" s="220">
        <v>852</v>
      </c>
      <c r="G984" s="167">
        <v>1.8</v>
      </c>
      <c r="H984" s="167">
        <v>1.8</v>
      </c>
    </row>
    <row r="985" spans="1:8">
      <c r="A985" s="228" t="s">
        <v>265</v>
      </c>
      <c r="B985" s="219" t="s">
        <v>807</v>
      </c>
      <c r="C985" s="220" t="s">
        <v>223</v>
      </c>
      <c r="D985" s="219" t="s">
        <v>248</v>
      </c>
      <c r="E985" s="219" t="s">
        <v>252</v>
      </c>
      <c r="F985" s="220">
        <v>853</v>
      </c>
      <c r="G985" s="167">
        <v>4</v>
      </c>
      <c r="H985" s="167">
        <v>4</v>
      </c>
    </row>
    <row r="986" ht="21" spans="1:12">
      <c r="A986" s="210" t="s">
        <v>808</v>
      </c>
      <c r="B986" s="211" t="s">
        <v>809</v>
      </c>
      <c r="C986" s="232"/>
      <c r="D986" s="211"/>
      <c r="E986" s="211"/>
      <c r="F986" s="232"/>
      <c r="G986" s="213">
        <f t="shared" ref="G986:H988" si="296">G987</f>
        <v>1494.649</v>
      </c>
      <c r="H986" s="213">
        <f t="shared" si="296"/>
        <v>1494.649</v>
      </c>
      <c r="I986" s="197">
        <v>1494.649</v>
      </c>
      <c r="J986" s="226">
        <f>G986-I986</f>
        <v>0</v>
      </c>
      <c r="K986" s="197">
        <v>1494.649</v>
      </c>
      <c r="L986" s="226">
        <f>H986-K986</f>
        <v>0</v>
      </c>
    </row>
    <row r="987" spans="1:8">
      <c r="A987" s="207" t="s">
        <v>222</v>
      </c>
      <c r="B987" s="214" t="s">
        <v>809</v>
      </c>
      <c r="C987" s="231" t="s">
        <v>223</v>
      </c>
      <c r="D987" s="214"/>
      <c r="E987" s="214"/>
      <c r="F987" s="231"/>
      <c r="G987" s="172">
        <f t="shared" si="296"/>
        <v>1494.649</v>
      </c>
      <c r="H987" s="172">
        <f t="shared" si="296"/>
        <v>1494.649</v>
      </c>
    </row>
    <row r="988" ht="22.5" spans="1:8">
      <c r="A988" s="155" t="s">
        <v>289</v>
      </c>
      <c r="B988" s="217" t="s">
        <v>809</v>
      </c>
      <c r="C988" s="218" t="s">
        <v>223</v>
      </c>
      <c r="D988" s="217" t="s">
        <v>290</v>
      </c>
      <c r="E988" s="217" t="s">
        <v>225</v>
      </c>
      <c r="F988" s="218" t="s">
        <v>226</v>
      </c>
      <c r="G988" s="166">
        <f t="shared" si="296"/>
        <v>1494.649</v>
      </c>
      <c r="H988" s="166">
        <f t="shared" si="296"/>
        <v>1494.649</v>
      </c>
    </row>
    <row r="989" spans="1:8">
      <c r="A989" s="170" t="s">
        <v>301</v>
      </c>
      <c r="B989" s="219" t="s">
        <v>809</v>
      </c>
      <c r="C989" s="220" t="s">
        <v>223</v>
      </c>
      <c r="D989" s="219" t="s">
        <v>290</v>
      </c>
      <c r="E989" s="219" t="s">
        <v>302</v>
      </c>
      <c r="F989" s="220" t="s">
        <v>226</v>
      </c>
      <c r="G989" s="167">
        <f>G990+G994+G997+G1001+G1004+G1008</f>
        <v>1494.649</v>
      </c>
      <c r="H989" s="167">
        <f>H990+H994+H997+H1001+H1004+H1008</f>
        <v>1494.649</v>
      </c>
    </row>
    <row r="990" ht="33.75" spans="1:8">
      <c r="A990" s="162" t="s">
        <v>233</v>
      </c>
      <c r="B990" s="219" t="s">
        <v>809</v>
      </c>
      <c r="C990" s="220" t="s">
        <v>223</v>
      </c>
      <c r="D990" s="219" t="s">
        <v>290</v>
      </c>
      <c r="E990" s="219" t="s">
        <v>303</v>
      </c>
      <c r="F990" s="220" t="s">
        <v>234</v>
      </c>
      <c r="G990" s="167">
        <f>G991</f>
        <v>1234.649</v>
      </c>
      <c r="H990" s="167">
        <f>H991</f>
        <v>1234.649</v>
      </c>
    </row>
    <row r="991" spans="1:8">
      <c r="A991" s="162" t="s">
        <v>235</v>
      </c>
      <c r="B991" s="219" t="s">
        <v>809</v>
      </c>
      <c r="C991" s="220" t="s">
        <v>223</v>
      </c>
      <c r="D991" s="219" t="s">
        <v>290</v>
      </c>
      <c r="E991" s="219" t="s">
        <v>303</v>
      </c>
      <c r="F991" s="220" t="s">
        <v>236</v>
      </c>
      <c r="G991" s="167">
        <f t="shared" ref="G991" si="297">G992+G993</f>
        <v>1234.649</v>
      </c>
      <c r="H991" s="167">
        <f t="shared" ref="H991" si="298">H992+H993</f>
        <v>1234.649</v>
      </c>
    </row>
    <row r="992" spans="1:8">
      <c r="A992" s="170" t="s">
        <v>237</v>
      </c>
      <c r="B992" s="219" t="s">
        <v>809</v>
      </c>
      <c r="C992" s="220" t="s">
        <v>223</v>
      </c>
      <c r="D992" s="219" t="s">
        <v>290</v>
      </c>
      <c r="E992" s="219" t="s">
        <v>303</v>
      </c>
      <c r="F992" s="220" t="s">
        <v>238</v>
      </c>
      <c r="G992" s="167">
        <v>948.271</v>
      </c>
      <c r="H992" s="167">
        <v>948.271</v>
      </c>
    </row>
    <row r="993" ht="22.5" spans="1:8">
      <c r="A993" s="170" t="s">
        <v>239</v>
      </c>
      <c r="B993" s="219" t="s">
        <v>809</v>
      </c>
      <c r="C993" s="220" t="s">
        <v>223</v>
      </c>
      <c r="D993" s="219" t="s">
        <v>290</v>
      </c>
      <c r="E993" s="219" t="s">
        <v>303</v>
      </c>
      <c r="F993" s="220">
        <v>129</v>
      </c>
      <c r="G993" s="167">
        <v>286.378</v>
      </c>
      <c r="H993" s="167">
        <v>286.378</v>
      </c>
    </row>
    <row r="994" ht="33.75" spans="1:8">
      <c r="A994" s="162" t="s">
        <v>233</v>
      </c>
      <c r="B994" s="219" t="s">
        <v>809</v>
      </c>
      <c r="C994" s="220" t="s">
        <v>223</v>
      </c>
      <c r="D994" s="219" t="s">
        <v>290</v>
      </c>
      <c r="E994" s="219" t="s">
        <v>304</v>
      </c>
      <c r="F994" s="220">
        <v>100</v>
      </c>
      <c r="G994" s="167">
        <f>G995</f>
        <v>18.6</v>
      </c>
      <c r="H994" s="167">
        <f>H995</f>
        <v>18.6</v>
      </c>
    </row>
    <row r="995" spans="1:8">
      <c r="A995" s="162" t="s">
        <v>235</v>
      </c>
      <c r="B995" s="219" t="s">
        <v>809</v>
      </c>
      <c r="C995" s="220" t="s">
        <v>223</v>
      </c>
      <c r="D995" s="219" t="s">
        <v>290</v>
      </c>
      <c r="E995" s="219" t="s">
        <v>304</v>
      </c>
      <c r="F995" s="220">
        <v>120</v>
      </c>
      <c r="G995" s="167">
        <f t="shared" ref="G995:H995" si="299">G996</f>
        <v>18.6</v>
      </c>
      <c r="H995" s="167">
        <f t="shared" si="299"/>
        <v>18.6</v>
      </c>
    </row>
    <row r="996" ht="22.5" spans="1:8">
      <c r="A996" s="170" t="s">
        <v>253</v>
      </c>
      <c r="B996" s="219" t="s">
        <v>809</v>
      </c>
      <c r="C996" s="220" t="s">
        <v>223</v>
      </c>
      <c r="D996" s="219" t="s">
        <v>290</v>
      </c>
      <c r="E996" s="219" t="s">
        <v>304</v>
      </c>
      <c r="F996" s="220">
        <v>122</v>
      </c>
      <c r="G996" s="167">
        <v>18.6</v>
      </c>
      <c r="H996" s="167">
        <v>18.6</v>
      </c>
    </row>
    <row r="997" spans="1:8">
      <c r="A997" s="162" t="s">
        <v>255</v>
      </c>
      <c r="B997" s="219" t="s">
        <v>809</v>
      </c>
      <c r="C997" s="220" t="s">
        <v>223</v>
      </c>
      <c r="D997" s="219" t="s">
        <v>290</v>
      </c>
      <c r="E997" s="219" t="s">
        <v>304</v>
      </c>
      <c r="F997" s="220" t="s">
        <v>279</v>
      </c>
      <c r="G997" s="167">
        <f t="shared" ref="G997:H997" si="300">G998</f>
        <v>236.4</v>
      </c>
      <c r="H997" s="167">
        <f t="shared" si="300"/>
        <v>236.4</v>
      </c>
    </row>
    <row r="998" spans="1:8">
      <c r="A998" s="228" t="s">
        <v>256</v>
      </c>
      <c r="B998" s="219" t="s">
        <v>809</v>
      </c>
      <c r="C998" s="220" t="s">
        <v>223</v>
      </c>
      <c r="D998" s="219" t="s">
        <v>290</v>
      </c>
      <c r="E998" s="219" t="s">
        <v>304</v>
      </c>
      <c r="F998" s="220" t="s">
        <v>280</v>
      </c>
      <c r="G998" s="167">
        <f t="shared" ref="G998" si="301">G1000+G999</f>
        <v>236.4</v>
      </c>
      <c r="H998" s="167">
        <f t="shared" ref="H998" si="302">H1000+H999</f>
        <v>236.4</v>
      </c>
    </row>
    <row r="999" spans="1:8">
      <c r="A999" s="228" t="s">
        <v>257</v>
      </c>
      <c r="B999" s="219" t="s">
        <v>809</v>
      </c>
      <c r="C999" s="220" t="s">
        <v>223</v>
      </c>
      <c r="D999" s="219" t="s">
        <v>290</v>
      </c>
      <c r="E999" s="219" t="s">
        <v>304</v>
      </c>
      <c r="F999" s="220">
        <v>242</v>
      </c>
      <c r="G999" s="167">
        <v>156</v>
      </c>
      <c r="H999" s="167">
        <v>156</v>
      </c>
    </row>
    <row r="1000" spans="1:8">
      <c r="A1000" s="228" t="s">
        <v>258</v>
      </c>
      <c r="B1000" s="219" t="s">
        <v>809</v>
      </c>
      <c r="C1000" s="220" t="s">
        <v>223</v>
      </c>
      <c r="D1000" s="219" t="s">
        <v>290</v>
      </c>
      <c r="E1000" s="219" t="s">
        <v>304</v>
      </c>
      <c r="F1000" s="220" t="s">
        <v>259</v>
      </c>
      <c r="G1000" s="167">
        <v>80.4</v>
      </c>
      <c r="H1000" s="167">
        <v>80.4</v>
      </c>
    </row>
    <row r="1001" spans="1:8">
      <c r="A1001" s="170" t="s">
        <v>242</v>
      </c>
      <c r="B1001" s="219" t="s">
        <v>809</v>
      </c>
      <c r="C1001" s="220" t="s">
        <v>223</v>
      </c>
      <c r="D1001" s="219" t="s">
        <v>290</v>
      </c>
      <c r="E1001" s="219" t="s">
        <v>304</v>
      </c>
      <c r="F1001" s="220">
        <v>300</v>
      </c>
      <c r="G1001" s="167">
        <f>G1002</f>
        <v>0</v>
      </c>
      <c r="H1001" s="167">
        <f>H1002</f>
        <v>0</v>
      </c>
    </row>
    <row r="1002" ht="33.75" spans="1:8">
      <c r="A1002" s="170" t="s">
        <v>243</v>
      </c>
      <c r="B1002" s="219" t="s">
        <v>809</v>
      </c>
      <c r="C1002" s="220" t="s">
        <v>223</v>
      </c>
      <c r="D1002" s="219" t="s">
        <v>290</v>
      </c>
      <c r="E1002" s="219" t="s">
        <v>304</v>
      </c>
      <c r="F1002" s="220">
        <v>320</v>
      </c>
      <c r="G1002" s="167">
        <f>G1003</f>
        <v>0</v>
      </c>
      <c r="H1002" s="167">
        <f>H1003</f>
        <v>0</v>
      </c>
    </row>
    <row r="1003" ht="22.5" spans="1:8">
      <c r="A1003" s="170" t="s">
        <v>244</v>
      </c>
      <c r="B1003" s="219" t="s">
        <v>809</v>
      </c>
      <c r="C1003" s="220" t="s">
        <v>223</v>
      </c>
      <c r="D1003" s="219" t="s">
        <v>290</v>
      </c>
      <c r="E1003" s="219" t="s">
        <v>304</v>
      </c>
      <c r="F1003" s="220">
        <v>321</v>
      </c>
      <c r="G1003" s="167"/>
      <c r="H1003" s="167"/>
    </row>
    <row r="1004" spans="1:8">
      <c r="A1004" s="228" t="s">
        <v>260</v>
      </c>
      <c r="B1004" s="219" t="s">
        <v>809</v>
      </c>
      <c r="C1004" s="220" t="s">
        <v>223</v>
      </c>
      <c r="D1004" s="219" t="s">
        <v>290</v>
      </c>
      <c r="E1004" s="219" t="s">
        <v>304</v>
      </c>
      <c r="F1004" s="220" t="s">
        <v>261</v>
      </c>
      <c r="G1004" s="167">
        <f t="shared" ref="G1004:H1004" si="303">G1005</f>
        <v>5</v>
      </c>
      <c r="H1004" s="167">
        <f t="shared" si="303"/>
        <v>5</v>
      </c>
    </row>
    <row r="1005" spans="1:8">
      <c r="A1005" s="228" t="s">
        <v>262</v>
      </c>
      <c r="B1005" s="219" t="s">
        <v>809</v>
      </c>
      <c r="C1005" s="220" t="s">
        <v>223</v>
      </c>
      <c r="D1005" s="219" t="s">
        <v>290</v>
      </c>
      <c r="E1005" s="219" t="s">
        <v>304</v>
      </c>
      <c r="F1005" s="220" t="s">
        <v>263</v>
      </c>
      <c r="G1005" s="167">
        <f>G1006+G1007</f>
        <v>5</v>
      </c>
      <c r="H1005" s="167">
        <f>H1006+H1007</f>
        <v>5</v>
      </c>
    </row>
    <row r="1006" spans="1:8">
      <c r="A1006" s="228" t="s">
        <v>264</v>
      </c>
      <c r="B1006" s="219" t="s">
        <v>809</v>
      </c>
      <c r="C1006" s="220" t="s">
        <v>223</v>
      </c>
      <c r="D1006" s="219" t="s">
        <v>290</v>
      </c>
      <c r="E1006" s="219" t="s">
        <v>304</v>
      </c>
      <c r="F1006" s="220">
        <v>852</v>
      </c>
      <c r="G1006" s="167"/>
      <c r="H1006" s="167"/>
    </row>
    <row r="1007" spans="1:8">
      <c r="A1007" s="228" t="s">
        <v>265</v>
      </c>
      <c r="B1007" s="219" t="s">
        <v>809</v>
      </c>
      <c r="C1007" s="220" t="s">
        <v>223</v>
      </c>
      <c r="D1007" s="219" t="s">
        <v>290</v>
      </c>
      <c r="E1007" s="219" t="s">
        <v>304</v>
      </c>
      <c r="F1007" s="220">
        <v>853</v>
      </c>
      <c r="G1007" s="167">
        <v>5</v>
      </c>
      <c r="H1007" s="167">
        <v>5</v>
      </c>
    </row>
    <row r="1008" ht="33.75" spans="1:8">
      <c r="A1008" s="162" t="s">
        <v>233</v>
      </c>
      <c r="B1008" s="219" t="s">
        <v>809</v>
      </c>
      <c r="C1008" s="220" t="s">
        <v>223</v>
      </c>
      <c r="D1008" s="219" t="s">
        <v>290</v>
      </c>
      <c r="E1008" s="219" t="s">
        <v>305</v>
      </c>
      <c r="F1008" s="220" t="s">
        <v>234</v>
      </c>
      <c r="G1008" s="265">
        <f>G1009</f>
        <v>0</v>
      </c>
      <c r="H1008" s="265">
        <f>H1009</f>
        <v>0</v>
      </c>
    </row>
    <row r="1009" spans="1:8">
      <c r="A1009" s="162" t="s">
        <v>235</v>
      </c>
      <c r="B1009" s="219" t="s">
        <v>809</v>
      </c>
      <c r="C1009" s="220" t="s">
        <v>223</v>
      </c>
      <c r="D1009" s="219" t="s">
        <v>290</v>
      </c>
      <c r="E1009" s="219" t="s">
        <v>305</v>
      </c>
      <c r="F1009" s="220" t="s">
        <v>236</v>
      </c>
      <c r="G1009" s="265">
        <f>G1010+G1011</f>
        <v>0</v>
      </c>
      <c r="H1009" s="265">
        <f>H1010+H1011</f>
        <v>0</v>
      </c>
    </row>
    <row r="1010" spans="1:8">
      <c r="A1010" s="170" t="s">
        <v>237</v>
      </c>
      <c r="B1010" s="219" t="s">
        <v>809</v>
      </c>
      <c r="C1010" s="220" t="s">
        <v>223</v>
      </c>
      <c r="D1010" s="219" t="s">
        <v>290</v>
      </c>
      <c r="E1010" s="219" t="s">
        <v>305</v>
      </c>
      <c r="F1010" s="220" t="s">
        <v>238</v>
      </c>
      <c r="G1010" s="265"/>
      <c r="H1010" s="265"/>
    </row>
    <row r="1011" ht="22.5" spans="1:8">
      <c r="A1011" s="170" t="s">
        <v>239</v>
      </c>
      <c r="B1011" s="219" t="s">
        <v>809</v>
      </c>
      <c r="C1011" s="220" t="s">
        <v>223</v>
      </c>
      <c r="D1011" s="219" t="s">
        <v>290</v>
      </c>
      <c r="E1011" s="219" t="s">
        <v>305</v>
      </c>
      <c r="F1011" s="220">
        <v>129</v>
      </c>
      <c r="G1011" s="265"/>
      <c r="H1011" s="265"/>
    </row>
    <row r="1012" spans="1:8">
      <c r="A1012" s="47" t="s">
        <v>812</v>
      </c>
      <c r="B1012" s="47"/>
      <c r="C1012" s="47"/>
      <c r="D1012" s="47"/>
      <c r="E1012" s="47"/>
      <c r="F1012" s="47"/>
      <c r="G1012" s="266">
        <v>3166.95</v>
      </c>
      <c r="H1012" s="266">
        <v>7274.5</v>
      </c>
    </row>
  </sheetData>
  <autoFilter xmlns:etc="http://www.wps.cn/officeDocument/2017/etCustomData" ref="B11:G1012" etc:filterBottomFollowUsedRange="0">
    <extLst/>
  </autoFilter>
  <mergeCells count="2">
    <mergeCell ref="A9:F9"/>
    <mergeCell ref="A1012:F1012"/>
  </mergeCells>
  <pageMargins left="0.708661417322835" right="0.708661417322835" top="0.748031496062992" bottom="0.748031496062992" header="0.31496062992126" footer="0.31496062992126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Прил 1 источник</vt:lpstr>
      <vt:lpstr>Прил 2 ист.</vt:lpstr>
      <vt:lpstr>Прил 3 норматив</vt:lpstr>
      <vt:lpstr>Пр 4 доход на 2026г</vt:lpstr>
      <vt:lpstr>Пр 5 доход 26-27</vt:lpstr>
      <vt:lpstr>Пр 6 функ</vt:lpstr>
      <vt:lpstr>Пр 7 вед</vt:lpstr>
      <vt:lpstr>Пр 8 функ 25-26</vt:lpstr>
      <vt:lpstr>Пр9 ведм 25-26</vt:lpstr>
      <vt:lpstr>Пр10 КЦП</vt:lpstr>
      <vt:lpstr>Пр 11 КЦП 25-26</vt:lpstr>
      <vt:lpstr>Пр 12 ФП</vt:lpstr>
      <vt:lpstr>Пр 13 ФП 27-28</vt:lpstr>
      <vt:lpstr>Пр 14 сбал</vt:lpstr>
      <vt:lpstr>Пр 15 сбал 27-28</vt:lpstr>
      <vt:lpstr>Пр 16 </vt:lpstr>
      <vt:lpstr>Пр 18 ВУС</vt:lpstr>
      <vt:lpstr>Пр 19 ВУС 27-28</vt:lpstr>
      <vt:lpstr>Пр 20 ком</vt:lpstr>
      <vt:lpstr>Пр 21 ком 27-28</vt:lpstr>
      <vt:lpstr>Пр 22</vt:lpstr>
      <vt:lpstr>Пр 23</vt:lpstr>
      <vt:lpstr>Пр 27 об</vt:lpstr>
      <vt:lpstr>Пр 28 вмд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А-Х</dc:creator>
  <cp:lastModifiedBy>Долгар Салчак</cp:lastModifiedBy>
  <dcterms:created xsi:type="dcterms:W3CDTF">2017-11-07T03:09:00Z</dcterms:created>
  <cp:lastPrinted>2025-11-14T05:12:00Z</cp:lastPrinted>
  <dcterms:modified xsi:type="dcterms:W3CDTF">2026-02-02T10:32:29Z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504CCEB28119430AAA5DF6FB36CE395E_12</vt:lpwstr>
  </property>
  <property fmtid="{D5CDD505-2E9C-101B-9397-08002B2CF9AE}" pid="3" name="KSOProductBuildVer">
    <vt:lpwstr>1049-12.2.0.23196</vt:lpwstr>
  </property>
</Properties>
</file>