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5"/>
  </bookViews>
  <sheets>
    <sheet name="конс." sheetId="1" r:id="rId1"/>
    <sheet name="кож." sheetId="2" r:id="rId2"/>
    <sheet name="пос." sheetId="3" r:id="rId3"/>
    <sheet name="поселения" sheetId="4" r:id="rId4"/>
    <sheet name="поселения (2)" sheetId="5" r:id="rId5"/>
    <sheet name="поселен" sheetId="6" r:id="rId6"/>
  </sheets>
  <definedNames>
    <definedName name="_xlnm.Print_Area" localSheetId="1">'кож.'!$A$1:$K$44</definedName>
    <definedName name="_xlnm.Print_Area" localSheetId="0">'конс.'!$A$1:$K$51</definedName>
    <definedName name="_xlnm.Print_Area" localSheetId="2">'пос.'!$A$1:$K$46</definedName>
    <definedName name="_xlnm.Print_Area" localSheetId="5">'поселен'!$A$1:$Y$42</definedName>
    <definedName name="_xlnm.Print_Area" localSheetId="3">'поселения'!$A$1:$X$52</definedName>
    <definedName name="_xlnm.Print_Area" localSheetId="4">'поселения (2)'!$A$1:$S$52</definedName>
  </definedNames>
  <calcPr fullCalcOnLoad="1"/>
</workbook>
</file>

<file path=xl/sharedStrings.xml><?xml version="1.0" encoding="utf-8"?>
<sst xmlns="http://schemas.openxmlformats.org/spreadsheetml/2006/main" count="688" uniqueCount="79">
  <si>
    <t>Приложение № 1</t>
  </si>
  <si>
    <t>АНАЛИЗ</t>
  </si>
  <si>
    <t>Доходные источники</t>
  </si>
  <si>
    <t>% испол
нения</t>
  </si>
  <si>
    <t>коэфф.
Роста</t>
  </si>
  <si>
    <t>НАЛОГОВЫЕ ДОХОДЫ</t>
  </si>
  <si>
    <t>Налоги на прибыль</t>
  </si>
  <si>
    <t>Налог на прибыль организаций</t>
  </si>
  <si>
    <t>Налог на доходы физических лиц</t>
  </si>
  <si>
    <t>Налоги на совокупный доход</t>
  </si>
  <si>
    <t>ЕН,взим.с прим.упр.системы</t>
  </si>
  <si>
    <t>ЕНВД</t>
  </si>
  <si>
    <t>ЕСХН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</si>
  <si>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</si>
  <si>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</si>
  <si>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</si>
  <si>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</si>
  <si>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Госпошлина</t>
  </si>
  <si>
    <t>Задолженность и перерасчеты по отмененным
налогам и сборам</t>
  </si>
  <si>
    <t>Налог на прибыль,зачисл.в местные</t>
  </si>
  <si>
    <t>Налог с продаж</t>
  </si>
  <si>
    <t>Прочие налоги и сборы</t>
  </si>
  <si>
    <t>НЕНАЛОГОВЫЕ ДОХОДЫ</t>
  </si>
  <si>
    <t>Доходы от использования имущества</t>
  </si>
  <si>
    <t>аренда имущества</t>
  </si>
  <si>
    <t>Платежи при пользовании природными
ресурсами</t>
  </si>
  <si>
    <t>Плата за негативное воздействие на
окружающую среду</t>
  </si>
  <si>
    <t>Штрафные санкции,возмещения ущерба</t>
  </si>
  <si>
    <t>Прочие неналоговые доходы</t>
  </si>
  <si>
    <t>ИТОГО СОБСТВЕННЫХ ДОХОДОВ</t>
  </si>
  <si>
    <t xml:space="preserve"> </t>
  </si>
  <si>
    <t>Приложение № 2</t>
  </si>
  <si>
    <t>Приложение № 3</t>
  </si>
  <si>
    <t>Приложение № 4</t>
  </si>
  <si>
    <t>коэфф
Роста</t>
  </si>
  <si>
    <t>Тээли</t>
  </si>
  <si>
    <t>Бай-Тал</t>
  </si>
  <si>
    <t>Кызыл-Даг</t>
  </si>
  <si>
    <t>коэф
Роста</t>
  </si>
  <si>
    <t>Кара-Хол</t>
  </si>
  <si>
    <t>Хемчик</t>
  </si>
  <si>
    <t>Ээр-Хавак</t>
  </si>
  <si>
    <t>Шуй</t>
  </si>
  <si>
    <t>района "Бай-Тайгинский кожуун Республики Тыва"</t>
  </si>
  <si>
    <t>Доходы от продажи зем.участков</t>
  </si>
  <si>
    <t>аренда земли</t>
  </si>
  <si>
    <t>в т.ч. Аренда земли госсоб-сть не разгранич.</t>
  </si>
  <si>
    <t>Прочие доходы от оказания платных услуг</t>
  </si>
  <si>
    <t>невыясненные поступления</t>
  </si>
  <si>
    <t>средства от самообложения</t>
  </si>
  <si>
    <t>прочие неналоговые доходы</t>
  </si>
  <si>
    <t>земельный налог с организаций</t>
  </si>
  <si>
    <t>земельный налог с физических лиц</t>
  </si>
  <si>
    <t>Плата за негативное воздействие на окр.среду</t>
  </si>
  <si>
    <t>поступления налоговых и неналоговых  доходов консолидированного</t>
  </si>
  <si>
    <t>поступления налоговых и неналоговых  доходов кожунного бюджета</t>
  </si>
  <si>
    <t>поступления налоговых и неналоговых доходов бюджета поселений</t>
  </si>
  <si>
    <t>поступления налоговых и неналоговых доходов сельских поселений</t>
  </si>
  <si>
    <t>Доходы от уплаты акцизов на нефтепродукты</t>
  </si>
  <si>
    <t xml:space="preserve">    </t>
  </si>
  <si>
    <t xml:space="preserve">от      октября  2017 года № </t>
  </si>
  <si>
    <t>бюджета Бай-Тайгинского кожууна за январь-сентябрь 2017 года</t>
  </si>
  <si>
    <t>План на
2017 г.</t>
  </si>
  <si>
    <t xml:space="preserve">от     октября 2017 года № </t>
  </si>
  <si>
    <t>Бай-Тайгинского кожууна за январь-сентябрь 2017 года</t>
  </si>
  <si>
    <t>План на 
2017 г.</t>
  </si>
  <si>
    <t xml:space="preserve"> за январь-сентябрь 2017 года</t>
  </si>
  <si>
    <t>от      октября 2017 года №</t>
  </si>
  <si>
    <t xml:space="preserve">от      октября 2017 года № </t>
  </si>
  <si>
    <t>Бай-Тайгинского кожууна за январь-сентябрь  2017 года</t>
  </si>
  <si>
    <t>% исп.
от
годового
плана</t>
  </si>
  <si>
    <t xml:space="preserve">
План на 
янв-сен
2017 г.</t>
  </si>
  <si>
    <t>Факт.за
янв-сен
2017 г.</t>
  </si>
  <si>
    <t>Факт.за
янв-сен
2016 г.</t>
  </si>
  <si>
    <t xml:space="preserve">  </t>
  </si>
  <si>
    <t xml:space="preserve">
План на
янв-сен
2017 г.</t>
  </si>
  <si>
    <t>Факт.за
янв-сен
2017 г</t>
  </si>
  <si>
    <t>Факт.за
янв-сен
2016 г</t>
  </si>
  <si>
    <t>к Решению Хурала представителей муниципального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</si>
</sst>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34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O10" sqref="O10"/>
    </sheetView>
  </sheetViews>
  <sheetFormatPr defaultColWidth="9.00390625" defaultRowHeight="12.75"/>
  <cols>
    <col min="4" max="4" width="7.75390625" style="0" customWidth="1"/>
    <col min="5" max="5" width="10.00390625" style="0" customWidth="1"/>
    <col min="7" max="7" width="10.375" style="0" customWidth="1"/>
    <col min="8" max="9" width="8.25390625" style="0" customWidth="1"/>
    <col min="10" max="10" width="9.75390625" style="0" customWidth="1"/>
    <col min="11" max="11" width="7.75390625" style="0" customWidth="1"/>
    <col min="12" max="12" width="8.00390625" style="0" customWidth="1"/>
    <col min="13" max="14" width="9.125" style="0" hidden="1" customWidth="1"/>
  </cols>
  <sheetData>
    <row r="1" spans="6:11" ht="12.75">
      <c r="F1" s="50" t="s">
        <v>0</v>
      </c>
      <c r="G1" s="50"/>
      <c r="H1" s="50"/>
      <c r="I1" s="50"/>
      <c r="J1" s="50"/>
      <c r="K1" s="50"/>
    </row>
    <row r="2" spans="6:11" ht="12.75">
      <c r="F2" s="50" t="s">
        <v>78</v>
      </c>
      <c r="G2" s="50"/>
      <c r="H2" s="50"/>
      <c r="I2" s="50"/>
      <c r="J2" s="50"/>
      <c r="K2" s="50"/>
    </row>
    <row r="3" spans="6:11" ht="12.75">
      <c r="F3" s="50" t="s">
        <v>43</v>
      </c>
      <c r="G3" s="50"/>
      <c r="H3" s="50"/>
      <c r="I3" s="50"/>
      <c r="J3" s="50"/>
      <c r="K3" s="50"/>
    </row>
    <row r="4" spans="6:11" ht="12.75">
      <c r="F4" s="50" t="s">
        <v>60</v>
      </c>
      <c r="G4" s="50"/>
      <c r="H4" s="50"/>
      <c r="I4" s="50"/>
      <c r="J4" s="50"/>
      <c r="K4" s="50"/>
    </row>
    <row r="5" spans="6:11" ht="12.75">
      <c r="F5" s="15"/>
      <c r="G5" s="15"/>
      <c r="H5" s="15"/>
      <c r="I5" s="15"/>
      <c r="J5" s="15"/>
      <c r="K5" s="15"/>
    </row>
    <row r="6" spans="1:11" ht="12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1" t="s">
        <v>54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2.75">
      <c r="A8" s="51" t="s">
        <v>61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3:18" ht="12.75">
      <c r="M9" t="s">
        <v>30</v>
      </c>
      <c r="R9" t="s">
        <v>30</v>
      </c>
    </row>
    <row r="10" spans="1:11" ht="12.75" customHeight="1">
      <c r="A10" s="54" t="s">
        <v>2</v>
      </c>
      <c r="B10" s="55"/>
      <c r="C10" s="55"/>
      <c r="D10" s="56"/>
      <c r="E10" s="52" t="s">
        <v>62</v>
      </c>
      <c r="F10" s="52" t="s">
        <v>75</v>
      </c>
      <c r="G10" s="52" t="s">
        <v>76</v>
      </c>
      <c r="H10" s="52" t="s">
        <v>3</v>
      </c>
      <c r="I10" s="52" t="s">
        <v>70</v>
      </c>
      <c r="J10" s="52" t="s">
        <v>77</v>
      </c>
      <c r="K10" s="52" t="s">
        <v>4</v>
      </c>
    </row>
    <row r="11" spans="1:17" ht="33.75" customHeight="1">
      <c r="A11" s="57"/>
      <c r="B11" s="58"/>
      <c r="C11" s="58"/>
      <c r="D11" s="59"/>
      <c r="E11" s="53"/>
      <c r="F11" s="53"/>
      <c r="G11" s="53"/>
      <c r="H11" s="53"/>
      <c r="I11" s="60"/>
      <c r="J11" s="53"/>
      <c r="K11" s="53"/>
      <c r="Q11" t="s">
        <v>30</v>
      </c>
    </row>
    <row r="12" spans="1:13" ht="12.75">
      <c r="A12" s="44" t="s">
        <v>5</v>
      </c>
      <c r="B12" s="45"/>
      <c r="C12" s="45"/>
      <c r="D12" s="46"/>
      <c r="E12" s="4">
        <f>'кож.'!E12+'пос.'!E12</f>
        <v>33329</v>
      </c>
      <c r="F12" s="4">
        <f>'кож.'!F12+'пос.'!F12</f>
        <v>22886</v>
      </c>
      <c r="G12" s="5">
        <f>'кож.'!G12+'пос.'!G12</f>
        <v>23434.68</v>
      </c>
      <c r="H12" s="5">
        <f>G12/F12*100</f>
        <v>102.39744822162021</v>
      </c>
      <c r="I12" s="5">
        <f>G12/E12*100</f>
        <v>70.31318071349276</v>
      </c>
      <c r="J12" s="4">
        <f>'кож.'!J12+'пос.'!J12</f>
        <v>27609.4</v>
      </c>
      <c r="K12" s="6">
        <f>G12/J12</f>
        <v>0.8487935268423072</v>
      </c>
      <c r="M12" t="s">
        <v>30</v>
      </c>
    </row>
    <row r="13" spans="1:11" ht="12.75">
      <c r="A13" s="44" t="s">
        <v>6</v>
      </c>
      <c r="B13" s="45"/>
      <c r="C13" s="45"/>
      <c r="D13" s="46"/>
      <c r="E13" s="4">
        <f>'кож.'!E13+'пос.'!E13</f>
        <v>23075</v>
      </c>
      <c r="F13" s="4">
        <f>'кож.'!F13+'пос.'!F13</f>
        <v>16325</v>
      </c>
      <c r="G13" s="5">
        <f>'кож.'!G13+'пос.'!G13</f>
        <v>16513.7</v>
      </c>
      <c r="H13" s="5">
        <f>G13/F13*100</f>
        <v>101.15589586523737</v>
      </c>
      <c r="I13" s="5">
        <f aca="true" t="shared" si="0" ref="I13:I48">G13/E13*100</f>
        <v>71.5653304442037</v>
      </c>
      <c r="J13" s="5">
        <f>'кож.'!J13+'пос.'!J13</f>
        <v>15606.5</v>
      </c>
      <c r="K13" s="6">
        <f aca="true" t="shared" si="1" ref="K13:K48">G13/J13</f>
        <v>1.0581296254765642</v>
      </c>
    </row>
    <row r="14" spans="1:17" ht="12.75">
      <c r="A14" s="40" t="s">
        <v>7</v>
      </c>
      <c r="B14" s="41"/>
      <c r="C14" s="41"/>
      <c r="D14" s="42"/>
      <c r="E14" s="1">
        <f>'кож.'!E14+'пос.'!E14</f>
        <v>0</v>
      </c>
      <c r="F14" s="1">
        <f>'кож.'!F14+'пос.'!F14</f>
        <v>0</v>
      </c>
      <c r="G14" s="3">
        <f>'кож.'!G14+'пос.'!G14</f>
        <v>0</v>
      </c>
      <c r="H14" s="5"/>
      <c r="I14" s="5"/>
      <c r="J14" s="1">
        <f>'кож.'!J14+'пос.'!J14</f>
        <v>0</v>
      </c>
      <c r="K14" s="2"/>
      <c r="N14" t="s">
        <v>30</v>
      </c>
      <c r="Q14" t="s">
        <v>30</v>
      </c>
    </row>
    <row r="15" spans="1:13" ht="12.75">
      <c r="A15" s="40" t="s">
        <v>8</v>
      </c>
      <c r="B15" s="41"/>
      <c r="C15" s="41"/>
      <c r="D15" s="42"/>
      <c r="E15" s="1">
        <f>'кож.'!E15+'пос.'!E15</f>
        <v>23075</v>
      </c>
      <c r="F15" s="1">
        <f>'кож.'!F15+'пос.'!F15</f>
        <v>16325</v>
      </c>
      <c r="G15" s="3">
        <f>'кож.'!G15+'пос.'!G15</f>
        <v>16513.8</v>
      </c>
      <c r="H15" s="3">
        <f aca="true" t="shared" si="2" ref="H15:H27">G15/F15*100</f>
        <v>101.15650842266461</v>
      </c>
      <c r="I15" s="3">
        <f t="shared" si="0"/>
        <v>71.56576381365115</v>
      </c>
      <c r="J15" s="3">
        <f>'кож.'!J15+'пос.'!J15</f>
        <v>15606.5</v>
      </c>
      <c r="K15" s="2">
        <f t="shared" si="1"/>
        <v>1.0581360330631466</v>
      </c>
      <c r="M15" t="s">
        <v>30</v>
      </c>
    </row>
    <row r="16" spans="1:11" ht="12.75">
      <c r="A16" s="61" t="s">
        <v>58</v>
      </c>
      <c r="B16" s="62"/>
      <c r="C16" s="62"/>
      <c r="D16" s="63"/>
      <c r="E16" s="1">
        <f>'кож.'!E16+'пос.'!E16</f>
        <v>4579</v>
      </c>
      <c r="F16" s="1">
        <f>'кож.'!F16+'пос.'!F16</f>
        <v>3651</v>
      </c>
      <c r="G16" s="3">
        <f>'кож.'!G16+'пос.'!G16</f>
        <v>3651.5</v>
      </c>
      <c r="H16" s="3">
        <f t="shared" si="2"/>
        <v>100.01369487811557</v>
      </c>
      <c r="I16" s="3">
        <f t="shared" si="0"/>
        <v>79.74448569556671</v>
      </c>
      <c r="J16" s="3">
        <f>'кож.'!J16+'пос.'!J16</f>
        <v>8560.6</v>
      </c>
      <c r="K16" s="2">
        <f t="shared" si="1"/>
        <v>0.4265472046351891</v>
      </c>
    </row>
    <row r="17" spans="1:11" ht="12.75">
      <c r="A17" s="44" t="s">
        <v>9</v>
      </c>
      <c r="B17" s="45"/>
      <c r="C17" s="45"/>
      <c r="D17" s="46"/>
      <c r="E17" s="4">
        <f>'кож.'!E17+'пос.'!E17</f>
        <v>2295</v>
      </c>
      <c r="F17" s="4">
        <f>'кож.'!F17+'пос.'!F17</f>
        <v>1252</v>
      </c>
      <c r="G17" s="5">
        <f>'кож.'!G17+'пос.'!G17</f>
        <v>1255.58</v>
      </c>
      <c r="H17" s="5">
        <f t="shared" si="2"/>
        <v>100.28594249201277</v>
      </c>
      <c r="I17" s="5">
        <f t="shared" si="0"/>
        <v>54.70936819172113</v>
      </c>
      <c r="J17" s="5">
        <f>'кож.'!J17+'пос.'!J17</f>
        <v>1639.1</v>
      </c>
      <c r="K17" s="6">
        <f t="shared" si="1"/>
        <v>0.7660179366725642</v>
      </c>
    </row>
    <row r="18" spans="1:16" ht="12.75">
      <c r="A18" s="40" t="s">
        <v>11</v>
      </c>
      <c r="B18" s="41"/>
      <c r="C18" s="41"/>
      <c r="D18" s="42"/>
      <c r="E18" s="1">
        <f>'кож.'!E18+'пос.'!E18</f>
        <v>2048</v>
      </c>
      <c r="F18" s="1">
        <f>'кож.'!F18+'пос.'!F18</f>
        <v>1055</v>
      </c>
      <c r="G18" s="3">
        <f>'кож.'!G18+'пос.'!G18</f>
        <v>1055.6599999999999</v>
      </c>
      <c r="H18" s="3">
        <f t="shared" si="2"/>
        <v>100.06255924170615</v>
      </c>
      <c r="I18" s="3">
        <f t="shared" si="0"/>
        <v>51.54589843749999</v>
      </c>
      <c r="J18" s="3">
        <f>'кож.'!J18+'пос.'!J18</f>
        <v>1441.5</v>
      </c>
      <c r="K18" s="2">
        <f t="shared" si="1"/>
        <v>0.7323343739160596</v>
      </c>
      <c r="P18" t="s">
        <v>30</v>
      </c>
    </row>
    <row r="19" spans="1:16" ht="12.75">
      <c r="A19" s="40" t="s">
        <v>12</v>
      </c>
      <c r="B19" s="41"/>
      <c r="C19" s="41"/>
      <c r="D19" s="42"/>
      <c r="E19" s="1">
        <f>'кож.'!E19+'пос.'!E19</f>
        <v>137</v>
      </c>
      <c r="F19" s="1">
        <f>'кож.'!F19+'пос.'!F19</f>
        <v>130</v>
      </c>
      <c r="G19" s="3">
        <f>'кож.'!G19+'пос.'!G19</f>
        <v>123.32</v>
      </c>
      <c r="H19" s="3">
        <f t="shared" si="2"/>
        <v>94.86153846153846</v>
      </c>
      <c r="I19" s="3">
        <f t="shared" si="0"/>
        <v>90.01459854014598</v>
      </c>
      <c r="J19" s="3">
        <f>'кож.'!J19+'пос.'!J19</f>
        <v>144.89999999999998</v>
      </c>
      <c r="K19" s="2">
        <f t="shared" si="1"/>
        <v>0.8510697032436164</v>
      </c>
      <c r="P19" t="s">
        <v>30</v>
      </c>
    </row>
    <row r="20" spans="1:17" ht="12.75">
      <c r="A20" s="40" t="s">
        <v>10</v>
      </c>
      <c r="B20" s="41"/>
      <c r="C20" s="41"/>
      <c r="D20" s="42"/>
      <c r="E20" s="1">
        <f>'кож.'!E20+'пос.'!E20</f>
        <v>110</v>
      </c>
      <c r="F20" s="1">
        <f>'кож.'!F20+'пос.'!F20</f>
        <v>67</v>
      </c>
      <c r="G20" s="3">
        <f>'кож.'!G20+'пос.'!G20</f>
        <v>76.6</v>
      </c>
      <c r="H20" s="3">
        <f>G20/F20*100</f>
        <v>114.32835820895522</v>
      </c>
      <c r="I20" s="3">
        <f t="shared" si="0"/>
        <v>69.63636363636363</v>
      </c>
      <c r="J20" s="3">
        <f>'кож.'!J20+'пос.'!J20</f>
        <v>52.7</v>
      </c>
      <c r="K20" s="2">
        <f>G20/J20</f>
        <v>1.4535104364326374</v>
      </c>
      <c r="Q20" t="s">
        <v>30</v>
      </c>
    </row>
    <row r="21" spans="1:19" ht="12.75">
      <c r="A21" s="44" t="s">
        <v>13</v>
      </c>
      <c r="B21" s="45"/>
      <c r="C21" s="45"/>
      <c r="D21" s="46"/>
      <c r="E21" s="4">
        <f>'кож.'!E21+'пос.'!E21</f>
        <v>2895</v>
      </c>
      <c r="F21" s="4">
        <f>'кож.'!F21+'пос.'!F21</f>
        <v>1248</v>
      </c>
      <c r="G21" s="5">
        <f>'кож.'!G21+'пос.'!G21</f>
        <v>1586.7</v>
      </c>
      <c r="H21" s="5">
        <f t="shared" si="2"/>
        <v>127.13942307692308</v>
      </c>
      <c r="I21" s="5">
        <f t="shared" si="0"/>
        <v>54.80829015544042</v>
      </c>
      <c r="J21" s="5">
        <f>'кож.'!J21+'пос.'!J21</f>
        <v>1331.3</v>
      </c>
      <c r="K21" s="6">
        <f t="shared" si="1"/>
        <v>1.1918425599038533</v>
      </c>
      <c r="P21" t="s">
        <v>30</v>
      </c>
      <c r="Q21" t="s">
        <v>30</v>
      </c>
      <c r="R21" t="s">
        <v>30</v>
      </c>
      <c r="S21" t="s">
        <v>30</v>
      </c>
    </row>
    <row r="22" spans="1:17" ht="12.75">
      <c r="A22" s="40" t="s">
        <v>14</v>
      </c>
      <c r="B22" s="41"/>
      <c r="C22" s="41"/>
      <c r="D22" s="42"/>
      <c r="E22" s="1">
        <f>'пос.'!E22</f>
        <v>1378</v>
      </c>
      <c r="F22" s="1">
        <f>'пос.'!F22</f>
        <v>365</v>
      </c>
      <c r="G22" s="3">
        <f>'пос.'!G22</f>
        <v>370.7</v>
      </c>
      <c r="H22" s="3">
        <f t="shared" si="2"/>
        <v>101.56164383561644</v>
      </c>
      <c r="I22" s="3">
        <f t="shared" si="0"/>
        <v>26.90130624092888</v>
      </c>
      <c r="J22" s="3">
        <f>'пос.'!J22</f>
        <v>422.1</v>
      </c>
      <c r="K22" s="2">
        <f t="shared" si="1"/>
        <v>0.8782279080786543</v>
      </c>
      <c r="Q22" t="s">
        <v>30</v>
      </c>
    </row>
    <row r="23" spans="1:20" ht="12.75">
      <c r="A23" s="40" t="s">
        <v>15</v>
      </c>
      <c r="B23" s="41"/>
      <c r="C23" s="41"/>
      <c r="D23" s="42"/>
      <c r="E23" s="1">
        <f>'кож.'!E22+'пос.'!E23</f>
        <v>917</v>
      </c>
      <c r="F23" s="1">
        <f>'кож.'!F22+'пос.'!F23</f>
        <v>474</v>
      </c>
      <c r="G23" s="3">
        <f>'кож.'!G22+'пос.'!G23</f>
        <v>728.8</v>
      </c>
      <c r="H23" s="3">
        <f t="shared" si="2"/>
        <v>153.75527426160335</v>
      </c>
      <c r="I23" s="3">
        <f t="shared" si="0"/>
        <v>79.47655398037077</v>
      </c>
      <c r="J23" s="3">
        <f>'кож.'!J22+'пос.'!J23</f>
        <v>485.8</v>
      </c>
      <c r="K23" s="2">
        <f t="shared" si="1"/>
        <v>1.5002058460271714</v>
      </c>
      <c r="P23" t="s">
        <v>30</v>
      </c>
      <c r="S23" t="s">
        <v>30</v>
      </c>
      <c r="T23" t="s">
        <v>30</v>
      </c>
    </row>
    <row r="24" spans="1:17" ht="12.75">
      <c r="A24" s="40" t="s">
        <v>16</v>
      </c>
      <c r="B24" s="41"/>
      <c r="C24" s="41"/>
      <c r="D24" s="42"/>
      <c r="E24" s="1">
        <f>'пос.'!E24</f>
        <v>600</v>
      </c>
      <c r="F24" s="1">
        <f>'пос.'!F24</f>
        <v>409</v>
      </c>
      <c r="G24" s="3">
        <f>'пос.'!G24</f>
        <v>487.2</v>
      </c>
      <c r="H24" s="3">
        <f t="shared" si="2"/>
        <v>119.119804400978</v>
      </c>
      <c r="I24" s="3">
        <f t="shared" si="0"/>
        <v>81.19999999999999</v>
      </c>
      <c r="J24" s="3">
        <f>'пос.'!J24</f>
        <v>423.40000000000003</v>
      </c>
      <c r="K24" s="2">
        <f t="shared" si="1"/>
        <v>1.1506849315068493</v>
      </c>
      <c r="P24" t="s">
        <v>30</v>
      </c>
      <c r="Q24" t="s">
        <v>30</v>
      </c>
    </row>
    <row r="25" spans="1:17" ht="12.75">
      <c r="A25" s="40" t="s">
        <v>51</v>
      </c>
      <c r="B25" s="41"/>
      <c r="C25" s="41"/>
      <c r="D25" s="42"/>
      <c r="E25" s="1">
        <f>'пос.'!E25</f>
        <v>239</v>
      </c>
      <c r="F25" s="1">
        <f>'пос.'!F25</f>
        <v>217</v>
      </c>
      <c r="G25" s="3">
        <f>'пос.'!G25</f>
        <v>298.09999999999997</v>
      </c>
      <c r="H25" s="3">
        <f t="shared" si="2"/>
        <v>137.3732718894009</v>
      </c>
      <c r="I25" s="3">
        <f t="shared" si="0"/>
        <v>124.72803347280332</v>
      </c>
      <c r="J25" s="3">
        <f>'пос.'!J25</f>
        <v>229.19999999999996</v>
      </c>
      <c r="K25" s="2">
        <f t="shared" si="1"/>
        <v>1.3006108202443283</v>
      </c>
      <c r="P25" t="s">
        <v>30</v>
      </c>
      <c r="Q25" t="s">
        <v>30</v>
      </c>
    </row>
    <row r="26" spans="1:18" ht="12.75">
      <c r="A26" s="40" t="s">
        <v>52</v>
      </c>
      <c r="B26" s="41"/>
      <c r="C26" s="41"/>
      <c r="D26" s="42"/>
      <c r="E26" s="1">
        <f>'пос.'!E26</f>
        <v>361</v>
      </c>
      <c r="F26" s="1">
        <f>'пос.'!F26</f>
        <v>192</v>
      </c>
      <c r="G26" s="3">
        <f>'пос.'!G26</f>
        <v>189.1</v>
      </c>
      <c r="H26" s="3">
        <f t="shared" si="2"/>
        <v>98.48958333333333</v>
      </c>
      <c r="I26" s="3">
        <f t="shared" si="0"/>
        <v>52.38227146814405</v>
      </c>
      <c r="J26" s="3">
        <f>'пос.'!J26</f>
        <v>194.20000000000002</v>
      </c>
      <c r="K26" s="2">
        <f t="shared" si="1"/>
        <v>0.9737384140061791</v>
      </c>
      <c r="P26" t="s">
        <v>30</v>
      </c>
      <c r="R26" t="s">
        <v>30</v>
      </c>
    </row>
    <row r="27" spans="1:18" ht="12.75">
      <c r="A27" s="44" t="s">
        <v>17</v>
      </c>
      <c r="B27" s="45"/>
      <c r="C27" s="45"/>
      <c r="D27" s="46"/>
      <c r="E27" s="4">
        <f>'кож.'!E23+'пос.'!E27</f>
        <v>485</v>
      </c>
      <c r="F27" s="4">
        <f>'кож.'!F23+'пос.'!F27</f>
        <v>410</v>
      </c>
      <c r="G27" s="5">
        <f>'кож.'!G23+'пос.'!G27</f>
        <v>427.2</v>
      </c>
      <c r="H27" s="5">
        <f t="shared" si="2"/>
        <v>104.19512195121952</v>
      </c>
      <c r="I27" s="5">
        <f t="shared" si="0"/>
        <v>88.08247422680412</v>
      </c>
      <c r="J27" s="5">
        <f>'кож.'!J23+'пос.'!J27</f>
        <v>471.9</v>
      </c>
      <c r="K27" s="6">
        <f t="shared" si="1"/>
        <v>0.905276541640178</v>
      </c>
      <c r="P27" t="s">
        <v>30</v>
      </c>
      <c r="Q27" t="s">
        <v>30</v>
      </c>
      <c r="R27" t="s">
        <v>30</v>
      </c>
    </row>
    <row r="28" spans="1:17" ht="21" customHeight="1">
      <c r="A28" s="49" t="s">
        <v>18</v>
      </c>
      <c r="B28" s="45"/>
      <c r="C28" s="45"/>
      <c r="D28" s="46"/>
      <c r="E28" s="4">
        <f>'кож.'!E24</f>
        <v>0</v>
      </c>
      <c r="F28" s="4">
        <f>'кож.'!F24</f>
        <v>0</v>
      </c>
      <c r="G28" s="5">
        <f>'кож.'!G24</f>
        <v>0</v>
      </c>
      <c r="H28" s="5"/>
      <c r="I28" s="5"/>
      <c r="J28" s="5">
        <f>'кож.'!J24</f>
        <v>0</v>
      </c>
      <c r="K28" s="6"/>
      <c r="P28" t="s">
        <v>30</v>
      </c>
      <c r="Q28" t="s">
        <v>30</v>
      </c>
    </row>
    <row r="29" spans="1:11" ht="12.75">
      <c r="A29" s="40" t="s">
        <v>19</v>
      </c>
      <c r="B29" s="41"/>
      <c r="C29" s="41"/>
      <c r="D29" s="42"/>
      <c r="E29" s="1">
        <f>'кож.'!E25</f>
        <v>0</v>
      </c>
      <c r="F29" s="1">
        <f>'кож.'!F25</f>
        <v>0</v>
      </c>
      <c r="G29" s="3">
        <f>'кож.'!G25</f>
        <v>0</v>
      </c>
      <c r="H29" s="5"/>
      <c r="I29" s="5"/>
      <c r="J29" s="3">
        <f>'кож.'!J25</f>
        <v>0</v>
      </c>
      <c r="K29" s="2"/>
    </row>
    <row r="30" spans="1:17" ht="12.75">
      <c r="A30" s="40" t="s">
        <v>15</v>
      </c>
      <c r="B30" s="41"/>
      <c r="C30" s="41"/>
      <c r="D30" s="42"/>
      <c r="E30" s="1">
        <f>'кож.'!E26</f>
        <v>0</v>
      </c>
      <c r="F30" s="1">
        <f>'кож.'!F26</f>
        <v>0</v>
      </c>
      <c r="G30" s="3">
        <f>'кож.'!G26</f>
        <v>0</v>
      </c>
      <c r="H30" s="5"/>
      <c r="I30" s="5"/>
      <c r="J30" s="3">
        <f>'кож.'!J26</f>
        <v>0</v>
      </c>
      <c r="K30" s="2"/>
      <c r="Q30" t="s">
        <v>30</v>
      </c>
    </row>
    <row r="31" spans="1:16" ht="12.75">
      <c r="A31" s="40" t="s">
        <v>20</v>
      </c>
      <c r="B31" s="41"/>
      <c r="C31" s="41"/>
      <c r="D31" s="42"/>
      <c r="E31" s="1">
        <f>'кож.'!E27</f>
        <v>0</v>
      </c>
      <c r="F31" s="1">
        <f>'кож.'!F27</f>
        <v>0</v>
      </c>
      <c r="G31" s="3">
        <f>'кож.'!G27</f>
        <v>0</v>
      </c>
      <c r="H31" s="5"/>
      <c r="I31" s="5"/>
      <c r="J31" s="3">
        <f>'кож.'!J27</f>
        <v>0</v>
      </c>
      <c r="K31" s="2"/>
      <c r="P31" t="s">
        <v>30</v>
      </c>
    </row>
    <row r="32" spans="1:16" ht="12.75">
      <c r="A32" s="40" t="s">
        <v>16</v>
      </c>
      <c r="B32" s="41"/>
      <c r="C32" s="41"/>
      <c r="D32" s="42"/>
      <c r="E32" s="1">
        <f>'кож.'!E28</f>
        <v>0</v>
      </c>
      <c r="F32" s="1">
        <f>'кож.'!F28</f>
        <v>0</v>
      </c>
      <c r="G32" s="3">
        <f>'кож.'!G28</f>
        <v>0</v>
      </c>
      <c r="H32" s="5"/>
      <c r="I32" s="5"/>
      <c r="J32" s="3">
        <f>'кож.'!J28</f>
        <v>0</v>
      </c>
      <c r="K32" s="2"/>
      <c r="P32" t="s">
        <v>30</v>
      </c>
    </row>
    <row r="33" spans="1:16" ht="12.75">
      <c r="A33" s="40" t="s">
        <v>21</v>
      </c>
      <c r="B33" s="41"/>
      <c r="C33" s="41"/>
      <c r="D33" s="42"/>
      <c r="E33" s="1">
        <f>'кож.'!E29</f>
        <v>0</v>
      </c>
      <c r="F33" s="1">
        <f>'кож.'!F29</f>
        <v>0</v>
      </c>
      <c r="G33" s="3">
        <f>'кож.'!G29</f>
        <v>0</v>
      </c>
      <c r="H33" s="5"/>
      <c r="I33" s="5"/>
      <c r="J33" s="3">
        <f>'кож.'!J29</f>
        <v>0</v>
      </c>
      <c r="K33" s="2"/>
      <c r="P33" t="s">
        <v>30</v>
      </c>
    </row>
    <row r="34" spans="1:11" ht="12.75">
      <c r="A34" s="44" t="s">
        <v>22</v>
      </c>
      <c r="B34" s="45"/>
      <c r="C34" s="45"/>
      <c r="D34" s="46"/>
      <c r="E34" s="4">
        <f>'кож.'!E30+'пос.'!E28</f>
        <v>3470</v>
      </c>
      <c r="F34" s="4">
        <f>'кож.'!F30+'пос.'!F28</f>
        <v>1907</v>
      </c>
      <c r="G34" s="5">
        <f>'кож.'!G30+'пос.'!G28</f>
        <v>1558.8999999999999</v>
      </c>
      <c r="H34" s="5">
        <f>G34/F34*100</f>
        <v>81.7461982170949</v>
      </c>
      <c r="I34" s="5">
        <f t="shared" si="0"/>
        <v>44.925072046109506</v>
      </c>
      <c r="J34" s="5">
        <f>'кож.'!J30+'пос.'!J28</f>
        <v>2529.7000000000003</v>
      </c>
      <c r="K34" s="6">
        <f t="shared" si="1"/>
        <v>0.6162390797327745</v>
      </c>
    </row>
    <row r="35" spans="1:17" ht="12.75">
      <c r="A35" s="44" t="s">
        <v>23</v>
      </c>
      <c r="B35" s="45"/>
      <c r="C35" s="45"/>
      <c r="D35" s="46"/>
      <c r="E35" s="4">
        <f>'кож.'!E31+'пос.'!E29</f>
        <v>1125</v>
      </c>
      <c r="F35" s="4">
        <f>'кож.'!F31+'пос.'!F29</f>
        <v>484</v>
      </c>
      <c r="G35" s="5">
        <f>'кож.'!G31+'пос.'!G29</f>
        <v>375.7</v>
      </c>
      <c r="H35" s="5">
        <f>G35/F35*100</f>
        <v>77.62396694214875</v>
      </c>
      <c r="I35" s="5">
        <f t="shared" si="0"/>
        <v>33.39555555555555</v>
      </c>
      <c r="J35" s="5">
        <f>'кож.'!J31+'пос.'!J29</f>
        <v>432.8</v>
      </c>
      <c r="K35" s="6">
        <f t="shared" si="1"/>
        <v>0.8680683918669131</v>
      </c>
      <c r="P35" t="s">
        <v>30</v>
      </c>
      <c r="Q35" t="s">
        <v>30</v>
      </c>
    </row>
    <row r="36" spans="1:15" ht="12.75">
      <c r="A36" s="40" t="s">
        <v>46</v>
      </c>
      <c r="B36" s="41"/>
      <c r="C36" s="41"/>
      <c r="D36" s="42"/>
      <c r="E36" s="1">
        <f>'кож.'!E32+'пос.'!E30</f>
        <v>890</v>
      </c>
      <c r="F36" s="1">
        <f>'кож.'!F32+'пос.'!F30</f>
        <v>300</v>
      </c>
      <c r="G36" s="3">
        <f>'кож.'!G32+'пос.'!G30</f>
        <v>175.5</v>
      </c>
      <c r="H36" s="3">
        <f>G36/F36*100</f>
        <v>58.5</v>
      </c>
      <c r="I36" s="5">
        <f t="shared" si="0"/>
        <v>19.719101123595507</v>
      </c>
      <c r="J36" s="3">
        <f>'кож.'!J32+'пос.'!J30</f>
        <v>189.2</v>
      </c>
      <c r="K36" s="2">
        <f t="shared" si="1"/>
        <v>0.9275898520084567</v>
      </c>
      <c r="O36" t="s">
        <v>30</v>
      </c>
    </row>
    <row r="37" spans="1:11" ht="12.75">
      <c r="A37" s="40" t="s">
        <v>45</v>
      </c>
      <c r="B37" s="41"/>
      <c r="C37" s="41"/>
      <c r="D37" s="42"/>
      <c r="E37" s="1">
        <f>'кож.'!E33+'пос.'!E31</f>
        <v>0</v>
      </c>
      <c r="F37" s="1">
        <f>'кож.'!F33+'пос.'!F31</f>
        <v>0</v>
      </c>
      <c r="G37" s="3">
        <f>'кож.'!G33+'пос.'!G31</f>
        <v>15.2</v>
      </c>
      <c r="H37" s="3"/>
      <c r="I37" s="5"/>
      <c r="J37" s="3">
        <f>'кож.'!J33+'пос.'!J31</f>
        <v>27.3</v>
      </c>
      <c r="K37" s="2">
        <f t="shared" si="1"/>
        <v>0.5567765567765567</v>
      </c>
    </row>
    <row r="38" spans="1:17" ht="12.75">
      <c r="A38" s="40" t="s">
        <v>24</v>
      </c>
      <c r="B38" s="41"/>
      <c r="C38" s="41"/>
      <c r="D38" s="42"/>
      <c r="E38" s="1">
        <f>'кож.'!E34+'пос.'!E32</f>
        <v>235</v>
      </c>
      <c r="F38" s="1">
        <f>'кож.'!F34+'пос.'!F32</f>
        <v>184</v>
      </c>
      <c r="G38" s="3">
        <f>'кож.'!G34+'пос.'!G32</f>
        <v>185</v>
      </c>
      <c r="H38" s="3">
        <f aca="true" t="shared" si="3" ref="H38:H48">G38/F38*100</f>
        <v>100.54347826086956</v>
      </c>
      <c r="I38" s="5">
        <f t="shared" si="0"/>
        <v>78.72340425531915</v>
      </c>
      <c r="J38" s="3">
        <f>'кож.'!J34+'пос.'!J32</f>
        <v>216.3</v>
      </c>
      <c r="K38" s="2">
        <f t="shared" si="1"/>
        <v>0.8552935737401757</v>
      </c>
      <c r="M38" t="s">
        <v>30</v>
      </c>
      <c r="O38" t="s">
        <v>30</v>
      </c>
      <c r="P38" t="s">
        <v>30</v>
      </c>
      <c r="Q38" t="s">
        <v>30</v>
      </c>
    </row>
    <row r="39" spans="1:17" ht="24.75" customHeight="1">
      <c r="A39" s="49" t="s">
        <v>25</v>
      </c>
      <c r="B39" s="45"/>
      <c r="C39" s="45"/>
      <c r="D39" s="46"/>
      <c r="E39" s="4">
        <f>'кож.'!E35+'пос.'!E33</f>
        <v>508</v>
      </c>
      <c r="F39" s="4">
        <f>'кож.'!F35+'пос.'!F33</f>
        <v>369</v>
      </c>
      <c r="G39" s="5">
        <f>'кож.'!G35+'пос.'!G33</f>
        <v>318.9</v>
      </c>
      <c r="H39" s="5">
        <f t="shared" si="3"/>
        <v>86.42276422764226</v>
      </c>
      <c r="I39" s="5">
        <f t="shared" si="0"/>
        <v>62.7755905511811</v>
      </c>
      <c r="J39" s="5">
        <f>'кож.'!J35+'пос.'!J33</f>
        <v>338.4</v>
      </c>
      <c r="K39" s="6">
        <f>G39/J39</f>
        <v>0.9423758865248227</v>
      </c>
      <c r="P39" t="s">
        <v>30</v>
      </c>
      <c r="Q39" t="s">
        <v>30</v>
      </c>
    </row>
    <row r="40" spans="1:17" ht="24" customHeight="1">
      <c r="A40" s="43" t="s">
        <v>26</v>
      </c>
      <c r="B40" s="41"/>
      <c r="C40" s="41"/>
      <c r="D40" s="42"/>
      <c r="E40" s="1">
        <f>'кож.'!E36+'пос.'!E34</f>
        <v>764</v>
      </c>
      <c r="F40" s="1">
        <f>'кож.'!F36+'пос.'!F34</f>
        <v>518</v>
      </c>
      <c r="G40" s="3">
        <f>'кож.'!G36+'пос.'!G34</f>
        <v>393.39</v>
      </c>
      <c r="H40" s="3">
        <f t="shared" si="3"/>
        <v>75.94401544401545</v>
      </c>
      <c r="I40" s="5">
        <f t="shared" si="0"/>
        <v>51.49083769633508</v>
      </c>
      <c r="J40" s="3">
        <f>'кож.'!J36+'пос.'!J34</f>
        <v>485.5</v>
      </c>
      <c r="K40" s="2">
        <f>G40/J40</f>
        <v>0.8102780638516992</v>
      </c>
      <c r="O40" t="s">
        <v>30</v>
      </c>
      <c r="P40" t="s">
        <v>30</v>
      </c>
      <c r="Q40" t="s">
        <v>30</v>
      </c>
    </row>
    <row r="41" spans="1:18" ht="13.5" customHeight="1">
      <c r="A41" s="43" t="s">
        <v>47</v>
      </c>
      <c r="B41" s="47"/>
      <c r="C41" s="47"/>
      <c r="D41" s="48"/>
      <c r="E41" s="1">
        <f>'кож.'!E37+'пос.'!E35</f>
        <v>0</v>
      </c>
      <c r="F41" s="1">
        <f>'кож.'!F37+'пос.'!F35</f>
        <v>0</v>
      </c>
      <c r="G41" s="3">
        <f>'кож.'!G37+'пос.'!G35</f>
        <v>8.59</v>
      </c>
      <c r="H41" s="3"/>
      <c r="I41" s="5"/>
      <c r="J41" s="3">
        <f>'кож.'!J37+'пос.'!J35</f>
        <v>40.5</v>
      </c>
      <c r="K41" s="2">
        <f>G41/J41</f>
        <v>0.21209876543209877</v>
      </c>
      <c r="R41" t="s">
        <v>30</v>
      </c>
    </row>
    <row r="42" spans="1:17" ht="13.5" customHeight="1">
      <c r="A42" s="43" t="s">
        <v>44</v>
      </c>
      <c r="B42" s="47"/>
      <c r="C42" s="47"/>
      <c r="D42" s="48"/>
      <c r="E42" s="1">
        <f>'кож.'!E38+'пос.'!E36</f>
        <v>255</v>
      </c>
      <c r="F42" s="1">
        <f>'кож.'!F38+'пос.'!F36</f>
        <v>116</v>
      </c>
      <c r="G42" s="3">
        <f>'кож.'!G38+'пос.'!G36</f>
        <v>70.9</v>
      </c>
      <c r="H42" s="3">
        <f t="shared" si="3"/>
        <v>61.12068965517242</v>
      </c>
      <c r="I42" s="5">
        <f t="shared" si="0"/>
        <v>27.803921568627455</v>
      </c>
      <c r="J42" s="3">
        <f>'кож.'!J38+'пос.'!J36</f>
        <v>315.3</v>
      </c>
      <c r="K42" s="2">
        <f>G42/J42</f>
        <v>0.22486520773866162</v>
      </c>
      <c r="O42" t="s">
        <v>30</v>
      </c>
      <c r="P42" t="s">
        <v>30</v>
      </c>
      <c r="Q42" t="s">
        <v>30</v>
      </c>
    </row>
    <row r="43" spans="1:17" ht="12.75">
      <c r="A43" s="44" t="s">
        <v>27</v>
      </c>
      <c r="B43" s="45"/>
      <c r="C43" s="45"/>
      <c r="D43" s="46"/>
      <c r="E43" s="4">
        <f>'кож.'!E39+'пос.'!E37</f>
        <v>960</v>
      </c>
      <c r="F43" s="4">
        <f>'кож.'!F39+'пос.'!F37</f>
        <v>380</v>
      </c>
      <c r="G43" s="3">
        <f>'кож.'!G39+'пос.'!G37</f>
        <v>221.49</v>
      </c>
      <c r="H43" s="3">
        <f t="shared" si="3"/>
        <v>58.28684210526316</v>
      </c>
      <c r="I43" s="5">
        <f t="shared" si="0"/>
        <v>23.071875</v>
      </c>
      <c r="J43" s="3">
        <f>'кож.'!J39+'пос.'!J37</f>
        <v>730.2</v>
      </c>
      <c r="K43" s="2">
        <f t="shared" si="1"/>
        <v>0.3033278553820871</v>
      </c>
      <c r="P43" t="s">
        <v>30</v>
      </c>
      <c r="Q43" t="s">
        <v>30</v>
      </c>
    </row>
    <row r="44" spans="1:11" ht="12.75">
      <c r="A44" s="44" t="s">
        <v>28</v>
      </c>
      <c r="B44" s="45"/>
      <c r="C44" s="45"/>
      <c r="D44" s="46"/>
      <c r="E44" s="4">
        <f>'кож.'!E40+'пос.'!E38</f>
        <v>622</v>
      </c>
      <c r="F44" s="4">
        <f>'кож.'!F40+'пос.'!F38</f>
        <v>558</v>
      </c>
      <c r="G44" s="5">
        <f>'кож.'!G40+'пос.'!G38</f>
        <v>580.5</v>
      </c>
      <c r="H44" s="5">
        <f t="shared" si="3"/>
        <v>104.03225806451613</v>
      </c>
      <c r="I44" s="5">
        <f t="shared" si="0"/>
        <v>93.32797427652733</v>
      </c>
      <c r="J44" s="5">
        <f>'кож.'!J40+'пос.'!J38</f>
        <v>747.7</v>
      </c>
      <c r="K44" s="6">
        <f t="shared" si="1"/>
        <v>0.7763809014310552</v>
      </c>
    </row>
    <row r="45" spans="1:17" ht="12.75">
      <c r="A45" s="40" t="s">
        <v>48</v>
      </c>
      <c r="B45" s="41"/>
      <c r="C45" s="41"/>
      <c r="D45" s="42"/>
      <c r="E45" s="1">
        <f>'кож.'!E41+'пос.'!E39</f>
        <v>0</v>
      </c>
      <c r="F45" s="1">
        <f>'кож.'!F41+'пос.'!F39</f>
        <v>0</v>
      </c>
      <c r="G45" s="3">
        <f>'кож.'!G41+'пос.'!G39</f>
        <v>0</v>
      </c>
      <c r="H45" s="3"/>
      <c r="I45" s="5"/>
      <c r="J45" s="3">
        <f>'кож.'!J41+'пос.'!J39</f>
        <v>0</v>
      </c>
      <c r="K45" s="2"/>
      <c r="Q45" t="s">
        <v>30</v>
      </c>
    </row>
    <row r="46" spans="1:11" ht="12.75">
      <c r="A46" s="40" t="s">
        <v>49</v>
      </c>
      <c r="B46" s="41"/>
      <c r="C46" s="41"/>
      <c r="D46" s="42"/>
      <c r="E46" s="1">
        <f>'кож.'!E42+'пос.'!E40</f>
        <v>122</v>
      </c>
      <c r="F46" s="1">
        <f>'кож.'!F42+'пос.'!F40</f>
        <v>58</v>
      </c>
      <c r="G46" s="3">
        <f>'кож.'!G42+'пос.'!G40</f>
        <v>24.4</v>
      </c>
      <c r="H46" s="3">
        <f>G46/F46*100</f>
        <v>42.068965517241374</v>
      </c>
      <c r="I46" s="5">
        <f t="shared" si="0"/>
        <v>20</v>
      </c>
      <c r="J46" s="3">
        <f>'кож.'!J42+'пос.'!J40</f>
        <v>86.1</v>
      </c>
      <c r="K46" s="2">
        <f>G46/J46</f>
        <v>0.28339140534262486</v>
      </c>
    </row>
    <row r="47" spans="1:17" ht="12.75">
      <c r="A47" s="40" t="s">
        <v>28</v>
      </c>
      <c r="B47" s="41"/>
      <c r="C47" s="41"/>
      <c r="D47" s="42"/>
      <c r="E47" s="1">
        <f>'кож.'!E43+'пос.'!E41</f>
        <v>500</v>
      </c>
      <c r="F47" s="1">
        <f>'кож.'!F43+'пос.'!F41</f>
        <v>500</v>
      </c>
      <c r="G47" s="3">
        <f>'кож.'!G43+'пос.'!G41</f>
        <v>556.1</v>
      </c>
      <c r="H47" s="3"/>
      <c r="I47" s="5">
        <f t="shared" si="0"/>
        <v>111.22000000000001</v>
      </c>
      <c r="J47" s="3">
        <f>'кож.'!J43+'пос.'!J41</f>
        <v>664.6</v>
      </c>
      <c r="K47" s="2"/>
      <c r="Q47" t="s">
        <v>30</v>
      </c>
    </row>
    <row r="48" spans="1:18" ht="12.75">
      <c r="A48" s="44" t="s">
        <v>29</v>
      </c>
      <c r="B48" s="45"/>
      <c r="C48" s="45"/>
      <c r="D48" s="46"/>
      <c r="E48" s="4">
        <f>'кож.'!E44+'пос.'!E42</f>
        <v>33595</v>
      </c>
      <c r="F48" s="4">
        <f>'кож.'!F44+'пос.'!F42</f>
        <v>23159</v>
      </c>
      <c r="G48" s="5">
        <f>'кож.'!G44+'пос.'!G42</f>
        <v>23261.43</v>
      </c>
      <c r="H48" s="5">
        <f t="shared" si="3"/>
        <v>100.44229025432878</v>
      </c>
      <c r="I48" s="5">
        <f t="shared" si="0"/>
        <v>69.24075011162375</v>
      </c>
      <c r="J48" s="5">
        <f>'кож.'!J44+'пос.'!J42</f>
        <v>28283.100000000002</v>
      </c>
      <c r="K48" s="6">
        <f t="shared" si="1"/>
        <v>0.8224498021786861</v>
      </c>
      <c r="M48" t="s">
        <v>30</v>
      </c>
      <c r="R48" t="s">
        <v>30</v>
      </c>
    </row>
    <row r="50" spans="16:18" ht="12.75">
      <c r="P50" t="s">
        <v>59</v>
      </c>
      <c r="R50" t="s">
        <v>30</v>
      </c>
    </row>
    <row r="54" ht="12.75">
      <c r="J54" t="s">
        <v>30</v>
      </c>
    </row>
    <row r="61" ht="12.75">
      <c r="F61" t="s">
        <v>30</v>
      </c>
    </row>
  </sheetData>
  <sheetProtection/>
  <mergeCells count="52">
    <mergeCell ref="A33:D33"/>
    <mergeCell ref="A25:D25"/>
    <mergeCell ref="A27:D27"/>
    <mergeCell ref="A30:D30"/>
    <mergeCell ref="A31:D31"/>
    <mergeCell ref="A32:D32"/>
    <mergeCell ref="A29:D29"/>
    <mergeCell ref="A28:D28"/>
    <mergeCell ref="A26:D26"/>
    <mergeCell ref="A24:D24"/>
    <mergeCell ref="A22:D22"/>
    <mergeCell ref="A23:D23"/>
    <mergeCell ref="A18:D18"/>
    <mergeCell ref="A19:D19"/>
    <mergeCell ref="A21:D21"/>
    <mergeCell ref="A20:D20"/>
    <mergeCell ref="A12:D12"/>
    <mergeCell ref="A13:D13"/>
    <mergeCell ref="A14:D14"/>
    <mergeCell ref="A15:D15"/>
    <mergeCell ref="A16:D16"/>
    <mergeCell ref="A17:D17"/>
    <mergeCell ref="A7:K7"/>
    <mergeCell ref="A8:K8"/>
    <mergeCell ref="K10:K11"/>
    <mergeCell ref="J10:J11"/>
    <mergeCell ref="H10:H11"/>
    <mergeCell ref="G10:G11"/>
    <mergeCell ref="F10:F11"/>
    <mergeCell ref="A10:D11"/>
    <mergeCell ref="E10:E11"/>
    <mergeCell ref="I10:I11"/>
    <mergeCell ref="A48:D48"/>
    <mergeCell ref="A42:D42"/>
    <mergeCell ref="A45:D45"/>
    <mergeCell ref="A46:D46"/>
    <mergeCell ref="A38:D38"/>
    <mergeCell ref="F1:K1"/>
    <mergeCell ref="F2:K2"/>
    <mergeCell ref="F3:K3"/>
    <mergeCell ref="F4:K4"/>
    <mergeCell ref="A6:K6"/>
    <mergeCell ref="A47:D47"/>
    <mergeCell ref="A40:D40"/>
    <mergeCell ref="A37:D37"/>
    <mergeCell ref="A34:D34"/>
    <mergeCell ref="A43:D43"/>
    <mergeCell ref="A44:D44"/>
    <mergeCell ref="A41:D41"/>
    <mergeCell ref="A35:D35"/>
    <mergeCell ref="A36:D36"/>
    <mergeCell ref="A39:D3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R18" sqref="R18"/>
    </sheetView>
  </sheetViews>
  <sheetFormatPr defaultColWidth="9.00390625" defaultRowHeight="12.75"/>
  <cols>
    <col min="4" max="4" width="7.75390625" style="0" customWidth="1"/>
    <col min="5" max="6" width="9.375" style="0" customWidth="1"/>
    <col min="10" max="10" width="9.375" style="0" bestFit="1" customWidth="1"/>
    <col min="12" max="12" width="6.375" style="0" customWidth="1"/>
    <col min="13" max="14" width="9.125" style="0" hidden="1" customWidth="1"/>
  </cols>
  <sheetData>
    <row r="1" spans="6:11" ht="12.75">
      <c r="F1" s="50" t="s">
        <v>31</v>
      </c>
      <c r="G1" s="50"/>
      <c r="H1" s="50"/>
      <c r="I1" s="50"/>
      <c r="J1" s="50"/>
      <c r="K1" s="50"/>
    </row>
    <row r="2" spans="6:11" ht="12.75">
      <c r="F2" s="50" t="s">
        <v>78</v>
      </c>
      <c r="G2" s="50"/>
      <c r="H2" s="50"/>
      <c r="I2" s="50"/>
      <c r="J2" s="50"/>
      <c r="K2" s="50"/>
    </row>
    <row r="3" spans="6:11" ht="12.75">
      <c r="F3" s="50" t="s">
        <v>43</v>
      </c>
      <c r="G3" s="50"/>
      <c r="H3" s="50"/>
      <c r="I3" s="50"/>
      <c r="J3" s="50"/>
      <c r="K3" s="50"/>
    </row>
    <row r="4" spans="6:11" ht="12.75">
      <c r="F4" s="50" t="s">
        <v>63</v>
      </c>
      <c r="G4" s="50"/>
      <c r="H4" s="50"/>
      <c r="I4" s="50"/>
      <c r="J4" s="50"/>
      <c r="K4" s="50"/>
    </row>
    <row r="5" spans="6:11" ht="12.75">
      <c r="F5" s="15"/>
      <c r="G5" s="15"/>
      <c r="H5" s="15"/>
      <c r="I5" s="15"/>
      <c r="J5" s="15"/>
      <c r="K5" s="15"/>
    </row>
    <row r="6" spans="1:11" ht="12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1" t="s">
        <v>55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2.75">
      <c r="A8" s="51" t="s">
        <v>64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3:17" ht="12.75">
      <c r="M9" t="s">
        <v>30</v>
      </c>
      <c r="Q9" t="s">
        <v>30</v>
      </c>
    </row>
    <row r="10" spans="1:11" ht="12.75" customHeight="1">
      <c r="A10" s="54" t="s">
        <v>2</v>
      </c>
      <c r="B10" s="55"/>
      <c r="C10" s="55"/>
      <c r="D10" s="56"/>
      <c r="E10" s="52" t="s">
        <v>65</v>
      </c>
      <c r="F10" s="52" t="s">
        <v>75</v>
      </c>
      <c r="G10" s="52" t="s">
        <v>72</v>
      </c>
      <c r="H10" s="52" t="s">
        <v>3</v>
      </c>
      <c r="I10" s="52" t="s">
        <v>70</v>
      </c>
      <c r="J10" s="52" t="s">
        <v>73</v>
      </c>
      <c r="K10" s="52" t="s">
        <v>4</v>
      </c>
    </row>
    <row r="11" spans="1:11" ht="34.5" customHeight="1">
      <c r="A11" s="57"/>
      <c r="B11" s="58"/>
      <c r="C11" s="58"/>
      <c r="D11" s="59"/>
      <c r="E11" s="53"/>
      <c r="F11" s="53"/>
      <c r="G11" s="53"/>
      <c r="H11" s="53"/>
      <c r="I11" s="60"/>
      <c r="J11" s="53"/>
      <c r="K11" s="53"/>
    </row>
    <row r="12" spans="1:13" ht="12.75">
      <c r="A12" s="44" t="s">
        <v>5</v>
      </c>
      <c r="B12" s="45"/>
      <c r="C12" s="45"/>
      <c r="D12" s="46"/>
      <c r="E12" s="4">
        <f>E13+E16+E17+E21+E23+E24</f>
        <v>29363</v>
      </c>
      <c r="F12" s="4">
        <f>F13+F16+F17+F21+F23+F24</f>
        <v>20892</v>
      </c>
      <c r="G12" s="5">
        <f>G13+G16+G17+G21+G23+G24</f>
        <v>21351.3</v>
      </c>
      <c r="H12" s="5">
        <f>G12/F12*100</f>
        <v>102.19844916714531</v>
      </c>
      <c r="I12" s="5">
        <f>G12/E12*100</f>
        <v>72.71498143922624</v>
      </c>
      <c r="J12" s="4">
        <f>J13+J16+J17+J21+J23+J24</f>
        <v>25371.5</v>
      </c>
      <c r="K12" s="6">
        <f>G12/J12</f>
        <v>0.8415466172674063</v>
      </c>
      <c r="M12" t="s">
        <v>30</v>
      </c>
    </row>
    <row r="13" spans="1:11" ht="12.75">
      <c r="A13" s="44" t="s">
        <v>6</v>
      </c>
      <c r="B13" s="45"/>
      <c r="C13" s="45"/>
      <c r="D13" s="46"/>
      <c r="E13" s="4">
        <f>E14+E15</f>
        <v>22152</v>
      </c>
      <c r="F13" s="4">
        <f>F14+F15</f>
        <v>15672</v>
      </c>
      <c r="G13" s="5">
        <f>G14+G15</f>
        <v>15853.1</v>
      </c>
      <c r="H13" s="5">
        <f>G13/F13*100</f>
        <v>101.1555640632976</v>
      </c>
      <c r="I13" s="5">
        <f aca="true" t="shared" si="0" ref="I13:I44">G13/E13*100</f>
        <v>71.56509570241964</v>
      </c>
      <c r="J13" s="4">
        <f>J14+J15</f>
        <v>14982.4</v>
      </c>
      <c r="K13" s="6">
        <f>G13/J13</f>
        <v>1.0581148547629218</v>
      </c>
    </row>
    <row r="14" spans="1:16" ht="12.75">
      <c r="A14" s="40" t="s">
        <v>7</v>
      </c>
      <c r="B14" s="41"/>
      <c r="C14" s="41"/>
      <c r="D14" s="42"/>
      <c r="E14" s="1">
        <v>0</v>
      </c>
      <c r="F14" s="1">
        <v>0</v>
      </c>
      <c r="G14" s="3">
        <v>0</v>
      </c>
      <c r="H14" s="5"/>
      <c r="I14" s="5"/>
      <c r="J14" s="1"/>
      <c r="K14" s="2"/>
      <c r="P14" t="s">
        <v>30</v>
      </c>
    </row>
    <row r="15" spans="1:13" ht="12.75">
      <c r="A15" s="40" t="s">
        <v>8</v>
      </c>
      <c r="B15" s="41"/>
      <c r="C15" s="41"/>
      <c r="D15" s="42"/>
      <c r="E15" s="1">
        <v>22152</v>
      </c>
      <c r="F15" s="1">
        <v>15672</v>
      </c>
      <c r="G15" s="3">
        <v>15853.1</v>
      </c>
      <c r="H15" s="3">
        <f aca="true" t="shared" si="1" ref="H15:H21">G15/F15*100</f>
        <v>101.1555640632976</v>
      </c>
      <c r="I15" s="3">
        <f t="shared" si="0"/>
        <v>71.56509570241964</v>
      </c>
      <c r="J15" s="1">
        <v>14982.4</v>
      </c>
      <c r="K15" s="2">
        <f aca="true" t="shared" si="2" ref="K15:K21">G15/J15</f>
        <v>1.0581148547629218</v>
      </c>
      <c r="M15" t="s">
        <v>30</v>
      </c>
    </row>
    <row r="16" spans="1:16" ht="12.75">
      <c r="A16" s="61" t="s">
        <v>58</v>
      </c>
      <c r="B16" s="62"/>
      <c r="C16" s="62"/>
      <c r="D16" s="63"/>
      <c r="E16" s="1">
        <v>4579</v>
      </c>
      <c r="F16" s="1">
        <v>3651</v>
      </c>
      <c r="G16" s="3">
        <v>3651.5</v>
      </c>
      <c r="H16" s="3"/>
      <c r="I16" s="3">
        <f t="shared" si="0"/>
        <v>79.74448569556671</v>
      </c>
      <c r="J16" s="1">
        <v>8560.6</v>
      </c>
      <c r="K16" s="2"/>
      <c r="P16" t="s">
        <v>30</v>
      </c>
    </row>
    <row r="17" spans="1:13" ht="12.75">
      <c r="A17" s="44" t="s">
        <v>9</v>
      </c>
      <c r="B17" s="45"/>
      <c r="C17" s="45"/>
      <c r="D17" s="46"/>
      <c r="E17" s="4">
        <f>E18+E19+E20</f>
        <v>1230</v>
      </c>
      <c r="F17" s="4">
        <f>F18+F19+F20</f>
        <v>685</v>
      </c>
      <c r="G17" s="5">
        <f>G18+G19+G20</f>
        <v>690.6999999999999</v>
      </c>
      <c r="H17" s="5">
        <f t="shared" si="1"/>
        <v>100.83211678832116</v>
      </c>
      <c r="I17" s="5">
        <f t="shared" si="0"/>
        <v>56.15447154471545</v>
      </c>
      <c r="J17" s="4">
        <f>J18+J19+J20</f>
        <v>875.0000000000001</v>
      </c>
      <c r="K17" s="6">
        <f t="shared" si="2"/>
        <v>0.7893714285714284</v>
      </c>
      <c r="M17" t="s">
        <v>30</v>
      </c>
    </row>
    <row r="18" spans="1:17" ht="12.75">
      <c r="A18" s="40" t="s">
        <v>11</v>
      </c>
      <c r="B18" s="41"/>
      <c r="C18" s="41"/>
      <c r="D18" s="42"/>
      <c r="E18" s="1">
        <v>1024</v>
      </c>
      <c r="F18" s="1">
        <v>527</v>
      </c>
      <c r="G18" s="3">
        <v>527.8</v>
      </c>
      <c r="H18" s="3">
        <f t="shared" si="1"/>
        <v>100.15180265654648</v>
      </c>
      <c r="I18" s="3">
        <f t="shared" si="0"/>
        <v>51.54296874999999</v>
      </c>
      <c r="J18" s="3">
        <v>720.7</v>
      </c>
      <c r="K18" s="2">
        <f t="shared" si="2"/>
        <v>0.7323435548772026</v>
      </c>
      <c r="Q18" t="s">
        <v>30</v>
      </c>
    </row>
    <row r="19" spans="1:20" ht="12.75">
      <c r="A19" s="40" t="s">
        <v>12</v>
      </c>
      <c r="B19" s="41"/>
      <c r="C19" s="41"/>
      <c r="D19" s="42"/>
      <c r="E19" s="1">
        <v>96</v>
      </c>
      <c r="F19" s="1">
        <v>91</v>
      </c>
      <c r="G19" s="3">
        <v>86.3</v>
      </c>
      <c r="H19" s="3">
        <f t="shared" si="1"/>
        <v>94.83516483516483</v>
      </c>
      <c r="I19" s="3">
        <f t="shared" si="0"/>
        <v>89.89583333333333</v>
      </c>
      <c r="J19" s="1">
        <v>101.6</v>
      </c>
      <c r="K19" s="2">
        <f t="shared" si="2"/>
        <v>0.8494094488188977</v>
      </c>
      <c r="P19" t="s">
        <v>30</v>
      </c>
      <c r="T19" t="s">
        <v>30</v>
      </c>
    </row>
    <row r="20" spans="1:11" ht="12.75">
      <c r="A20" s="40" t="s">
        <v>10</v>
      </c>
      <c r="B20" s="41"/>
      <c r="C20" s="41"/>
      <c r="D20" s="42"/>
      <c r="E20" s="1">
        <v>110</v>
      </c>
      <c r="F20" s="1">
        <v>67</v>
      </c>
      <c r="G20" s="3">
        <v>76.6</v>
      </c>
      <c r="H20" s="3">
        <f>G20/F20*100</f>
        <v>114.32835820895522</v>
      </c>
      <c r="I20" s="3">
        <f t="shared" si="0"/>
        <v>69.63636363636363</v>
      </c>
      <c r="J20" s="1">
        <v>52.7</v>
      </c>
      <c r="K20" s="2">
        <f>G20/J20</f>
        <v>1.4535104364326374</v>
      </c>
    </row>
    <row r="21" spans="1:19" ht="12.75">
      <c r="A21" s="44" t="s">
        <v>13</v>
      </c>
      <c r="B21" s="45"/>
      <c r="C21" s="45"/>
      <c r="D21" s="46"/>
      <c r="E21" s="4">
        <f>E22</f>
        <v>917</v>
      </c>
      <c r="F21" s="4">
        <f>F22</f>
        <v>474</v>
      </c>
      <c r="G21" s="5">
        <f>G22</f>
        <v>728.8</v>
      </c>
      <c r="H21" s="5">
        <f t="shared" si="1"/>
        <v>153.75527426160335</v>
      </c>
      <c r="I21" s="5">
        <f t="shared" si="0"/>
        <v>79.47655398037077</v>
      </c>
      <c r="J21" s="4">
        <f>J22</f>
        <v>483.6</v>
      </c>
      <c r="K21" s="6">
        <f t="shared" si="2"/>
        <v>1.5070306038047971</v>
      </c>
      <c r="M21" t="s">
        <v>30</v>
      </c>
      <c r="S21" t="s">
        <v>30</v>
      </c>
    </row>
    <row r="22" spans="1:16" ht="12.75">
      <c r="A22" s="40" t="s">
        <v>15</v>
      </c>
      <c r="B22" s="41"/>
      <c r="C22" s="41"/>
      <c r="D22" s="42"/>
      <c r="E22" s="1">
        <v>917</v>
      </c>
      <c r="F22" s="1">
        <v>474</v>
      </c>
      <c r="G22" s="3">
        <v>728.8</v>
      </c>
      <c r="H22" s="3">
        <f>G22/F22*100</f>
        <v>153.75527426160335</v>
      </c>
      <c r="I22" s="3">
        <f t="shared" si="0"/>
        <v>79.47655398037077</v>
      </c>
      <c r="J22" s="1">
        <v>483.6</v>
      </c>
      <c r="K22" s="2">
        <f>G22/J22</f>
        <v>1.5070306038047971</v>
      </c>
      <c r="P22" t="s">
        <v>30</v>
      </c>
    </row>
    <row r="23" spans="1:16" ht="12.75">
      <c r="A23" s="44" t="s">
        <v>17</v>
      </c>
      <c r="B23" s="45"/>
      <c r="C23" s="45"/>
      <c r="D23" s="46"/>
      <c r="E23" s="4">
        <v>485</v>
      </c>
      <c r="F23" s="4">
        <v>410</v>
      </c>
      <c r="G23" s="5">
        <v>427.2</v>
      </c>
      <c r="H23" s="5">
        <f>G23/F23*100</f>
        <v>104.19512195121952</v>
      </c>
      <c r="I23" s="5">
        <f t="shared" si="0"/>
        <v>88.08247422680412</v>
      </c>
      <c r="J23" s="4">
        <v>469.9</v>
      </c>
      <c r="K23" s="6">
        <f>G23/J23</f>
        <v>0.9091296020429879</v>
      </c>
      <c r="P23" t="s">
        <v>30</v>
      </c>
    </row>
    <row r="24" spans="1:11" ht="21" customHeight="1">
      <c r="A24" s="49" t="s">
        <v>18</v>
      </c>
      <c r="B24" s="45"/>
      <c r="C24" s="45"/>
      <c r="D24" s="46"/>
      <c r="E24" s="4">
        <f>E25+E26+E27+E28+E29</f>
        <v>0</v>
      </c>
      <c r="F24" s="4">
        <f>F25+F26+F27+F28+F29</f>
        <v>0</v>
      </c>
      <c r="G24" s="5">
        <f>G25+G26+G27+G28+G29</f>
        <v>0</v>
      </c>
      <c r="H24" s="5"/>
      <c r="I24" s="5"/>
      <c r="J24" s="4">
        <f>J25+J26+J27+J28+J29</f>
        <v>0</v>
      </c>
      <c r="K24" s="6"/>
    </row>
    <row r="25" spans="1:17" ht="12.75">
      <c r="A25" s="40" t="s">
        <v>19</v>
      </c>
      <c r="B25" s="41"/>
      <c r="C25" s="41"/>
      <c r="D25" s="42"/>
      <c r="E25" s="1"/>
      <c r="F25" s="1"/>
      <c r="G25" s="3"/>
      <c r="H25" s="3"/>
      <c r="I25" s="5"/>
      <c r="J25" s="1"/>
      <c r="K25" s="2"/>
      <c r="Q25" t="s">
        <v>30</v>
      </c>
    </row>
    <row r="26" spans="1:17" ht="12.75">
      <c r="A26" s="40" t="s">
        <v>15</v>
      </c>
      <c r="B26" s="41"/>
      <c r="C26" s="41"/>
      <c r="D26" s="42"/>
      <c r="E26" s="1"/>
      <c r="F26" s="1"/>
      <c r="G26" s="3"/>
      <c r="H26" s="3"/>
      <c r="I26" s="5"/>
      <c r="J26" s="1"/>
      <c r="K26" s="2"/>
      <c r="P26" t="s">
        <v>30</v>
      </c>
      <c r="Q26" t="s">
        <v>30</v>
      </c>
    </row>
    <row r="27" spans="1:16" ht="12.75">
      <c r="A27" s="40" t="s">
        <v>20</v>
      </c>
      <c r="B27" s="41"/>
      <c r="C27" s="41"/>
      <c r="D27" s="42"/>
      <c r="E27" s="1"/>
      <c r="F27" s="1"/>
      <c r="G27" s="3"/>
      <c r="H27" s="3"/>
      <c r="I27" s="5"/>
      <c r="J27" s="1"/>
      <c r="K27" s="2"/>
      <c r="P27" t="s">
        <v>30</v>
      </c>
    </row>
    <row r="28" spans="1:17" ht="12.75">
      <c r="A28" s="40" t="s">
        <v>16</v>
      </c>
      <c r="B28" s="41"/>
      <c r="C28" s="41"/>
      <c r="D28" s="42"/>
      <c r="E28" s="1"/>
      <c r="F28" s="1"/>
      <c r="G28" s="3"/>
      <c r="H28" s="3"/>
      <c r="I28" s="5"/>
      <c r="J28" s="1"/>
      <c r="K28" s="2"/>
      <c r="Q28" t="s">
        <v>30</v>
      </c>
    </row>
    <row r="29" spans="1:19" ht="12.75">
      <c r="A29" s="40" t="s">
        <v>21</v>
      </c>
      <c r="B29" s="41"/>
      <c r="C29" s="41"/>
      <c r="D29" s="42"/>
      <c r="E29" s="1"/>
      <c r="F29" s="1"/>
      <c r="G29" s="3"/>
      <c r="H29" s="3"/>
      <c r="I29" s="5"/>
      <c r="J29" s="1"/>
      <c r="K29" s="2"/>
      <c r="P29" t="s">
        <v>30</v>
      </c>
      <c r="S29" t="s">
        <v>30</v>
      </c>
    </row>
    <row r="30" spans="1:17" ht="12.75">
      <c r="A30" s="44" t="s">
        <v>22</v>
      </c>
      <c r="B30" s="45"/>
      <c r="C30" s="45"/>
      <c r="D30" s="46"/>
      <c r="E30" s="4">
        <f>E31+E35+E37+E38+E39+E40</f>
        <v>3348</v>
      </c>
      <c r="F30" s="4">
        <f>F31+F35+F37+F38+F39+F40</f>
        <v>1849</v>
      </c>
      <c r="G30" s="5">
        <f>G31+G35+G37+G38+G39+G40</f>
        <v>1519.3</v>
      </c>
      <c r="H30" s="5">
        <f aca="true" t="shared" si="3" ref="H30:H44">G30/F30*100</f>
        <v>82.16873985938345</v>
      </c>
      <c r="I30" s="5">
        <f t="shared" si="0"/>
        <v>45.37933094384707</v>
      </c>
      <c r="J30" s="4">
        <f>J31+J35+J37+J38+J39+J40</f>
        <v>2410.4</v>
      </c>
      <c r="K30" s="6">
        <f>G30/J30</f>
        <v>0.6303103219382674</v>
      </c>
      <c r="Q30" t="s">
        <v>30</v>
      </c>
    </row>
    <row r="31" spans="1:11" ht="12.75">
      <c r="A31" s="44" t="s">
        <v>23</v>
      </c>
      <c r="B31" s="45"/>
      <c r="C31" s="45"/>
      <c r="D31" s="46"/>
      <c r="E31" s="4">
        <f>E32+E33+E34</f>
        <v>1125</v>
      </c>
      <c r="F31" s="4">
        <f>F32+F33+F34</f>
        <v>484</v>
      </c>
      <c r="G31" s="5">
        <f>G32+G33+G34</f>
        <v>360.5</v>
      </c>
      <c r="H31" s="5">
        <f t="shared" si="3"/>
        <v>74.48347107438018</v>
      </c>
      <c r="I31" s="5">
        <f t="shared" si="0"/>
        <v>32.044444444444444</v>
      </c>
      <c r="J31" s="4">
        <f>J32+J33+J34</f>
        <v>405.5</v>
      </c>
      <c r="K31" s="6">
        <f>G31/J31</f>
        <v>0.8890258939580764</v>
      </c>
    </row>
    <row r="32" spans="1:11" ht="12.75">
      <c r="A32" s="40" t="s">
        <v>46</v>
      </c>
      <c r="B32" s="41"/>
      <c r="C32" s="41"/>
      <c r="D32" s="42"/>
      <c r="E32" s="1">
        <v>890</v>
      </c>
      <c r="F32" s="1">
        <v>300</v>
      </c>
      <c r="G32" s="3">
        <v>175.5</v>
      </c>
      <c r="H32" s="3">
        <f t="shared" si="3"/>
        <v>58.5</v>
      </c>
      <c r="I32" s="5">
        <f t="shared" si="0"/>
        <v>19.719101123595507</v>
      </c>
      <c r="J32" s="1">
        <v>189.2</v>
      </c>
      <c r="K32" s="2">
        <f>G32/J32</f>
        <v>0.9275898520084567</v>
      </c>
    </row>
    <row r="33" spans="1:16" ht="12.75">
      <c r="A33" s="40" t="s">
        <v>45</v>
      </c>
      <c r="B33" s="41"/>
      <c r="C33" s="41"/>
      <c r="D33" s="42"/>
      <c r="E33" s="1"/>
      <c r="F33" s="1"/>
      <c r="G33" s="3"/>
      <c r="H33" s="3"/>
      <c r="I33" s="5"/>
      <c r="J33" s="1"/>
      <c r="K33" s="2"/>
      <c r="P33" t="s">
        <v>30</v>
      </c>
    </row>
    <row r="34" spans="1:11" ht="12.75">
      <c r="A34" s="40" t="s">
        <v>24</v>
      </c>
      <c r="B34" s="41"/>
      <c r="C34" s="41"/>
      <c r="D34" s="42"/>
      <c r="E34" s="1">
        <v>235</v>
      </c>
      <c r="F34" s="1">
        <v>184</v>
      </c>
      <c r="G34" s="3">
        <v>185</v>
      </c>
      <c r="H34" s="3">
        <f t="shared" si="3"/>
        <v>100.54347826086956</v>
      </c>
      <c r="I34" s="5">
        <f t="shared" si="0"/>
        <v>78.72340425531915</v>
      </c>
      <c r="J34" s="1">
        <v>216.3</v>
      </c>
      <c r="K34" s="2">
        <f>G34/J34</f>
        <v>0.8552935737401757</v>
      </c>
    </row>
    <row r="35" spans="1:17" ht="24.75" customHeight="1">
      <c r="A35" s="49" t="s">
        <v>25</v>
      </c>
      <c r="B35" s="45"/>
      <c r="C35" s="45"/>
      <c r="D35" s="46"/>
      <c r="E35" s="4">
        <f>E36</f>
        <v>508</v>
      </c>
      <c r="F35" s="4">
        <f>F36</f>
        <v>369</v>
      </c>
      <c r="G35" s="5">
        <f>G36</f>
        <v>318.9</v>
      </c>
      <c r="H35" s="5">
        <f t="shared" si="3"/>
        <v>86.42276422764226</v>
      </c>
      <c r="I35" s="5">
        <f t="shared" si="0"/>
        <v>62.7755905511811</v>
      </c>
      <c r="J35" s="4">
        <f>J36</f>
        <v>338.4</v>
      </c>
      <c r="K35" s="6">
        <f aca="true" t="shared" si="4" ref="K35:K44">G35/J35</f>
        <v>0.9423758865248227</v>
      </c>
      <c r="Q35" t="s">
        <v>30</v>
      </c>
    </row>
    <row r="36" spans="1:19" ht="24" customHeight="1">
      <c r="A36" s="43" t="s">
        <v>26</v>
      </c>
      <c r="B36" s="41"/>
      <c r="C36" s="41"/>
      <c r="D36" s="42"/>
      <c r="E36" s="1">
        <v>508</v>
      </c>
      <c r="F36" s="1">
        <v>369</v>
      </c>
      <c r="G36" s="3">
        <v>318.9</v>
      </c>
      <c r="H36" s="3">
        <f t="shared" si="3"/>
        <v>86.42276422764226</v>
      </c>
      <c r="I36" s="5">
        <f t="shared" si="0"/>
        <v>62.7755905511811</v>
      </c>
      <c r="J36" s="1">
        <v>338.4</v>
      </c>
      <c r="K36" s="2">
        <f t="shared" si="4"/>
        <v>0.9423758865248227</v>
      </c>
      <c r="M36" t="s">
        <v>30</v>
      </c>
      <c r="O36" t="s">
        <v>30</v>
      </c>
      <c r="S36" t="s">
        <v>30</v>
      </c>
    </row>
    <row r="37" spans="1:19" ht="14.25" customHeight="1">
      <c r="A37" s="43" t="s">
        <v>47</v>
      </c>
      <c r="B37" s="47"/>
      <c r="C37" s="47"/>
      <c r="D37" s="48"/>
      <c r="E37" s="1"/>
      <c r="F37" s="1"/>
      <c r="G37" s="3"/>
      <c r="H37" s="3"/>
      <c r="I37" s="5"/>
      <c r="J37" s="1"/>
      <c r="K37" s="2"/>
      <c r="S37" t="s">
        <v>30</v>
      </c>
    </row>
    <row r="38" spans="1:18" ht="14.25" customHeight="1">
      <c r="A38" s="43" t="s">
        <v>44</v>
      </c>
      <c r="B38" s="47"/>
      <c r="C38" s="47"/>
      <c r="D38" s="48"/>
      <c r="E38" s="1">
        <v>255</v>
      </c>
      <c r="F38" s="1">
        <v>116</v>
      </c>
      <c r="G38" s="3">
        <v>70.9</v>
      </c>
      <c r="H38" s="3">
        <f t="shared" si="3"/>
        <v>61.12068965517242</v>
      </c>
      <c r="I38" s="5">
        <f t="shared" si="0"/>
        <v>27.803921568627455</v>
      </c>
      <c r="J38" s="1">
        <v>315.3</v>
      </c>
      <c r="K38" s="2">
        <f t="shared" si="4"/>
        <v>0.22486520773866162</v>
      </c>
      <c r="R38" t="s">
        <v>30</v>
      </c>
    </row>
    <row r="39" spans="1:17" ht="12.75">
      <c r="A39" s="40" t="s">
        <v>27</v>
      </c>
      <c r="B39" s="41"/>
      <c r="C39" s="41"/>
      <c r="D39" s="42"/>
      <c r="E39" s="1">
        <v>960</v>
      </c>
      <c r="F39" s="1">
        <v>380</v>
      </c>
      <c r="G39" s="3">
        <v>212.9</v>
      </c>
      <c r="H39" s="3">
        <f t="shared" si="3"/>
        <v>56.02631578947369</v>
      </c>
      <c r="I39" s="5">
        <f t="shared" si="0"/>
        <v>22.177083333333332</v>
      </c>
      <c r="J39" s="1">
        <v>695.6</v>
      </c>
      <c r="K39" s="2">
        <f t="shared" si="4"/>
        <v>0.3060667050028752</v>
      </c>
      <c r="Q39" t="s">
        <v>30</v>
      </c>
    </row>
    <row r="40" spans="1:11" ht="12.75">
      <c r="A40" s="44" t="s">
        <v>28</v>
      </c>
      <c r="B40" s="45"/>
      <c r="C40" s="45"/>
      <c r="D40" s="46"/>
      <c r="E40" s="4">
        <f>E41+E42+E43</f>
        <v>500</v>
      </c>
      <c r="F40" s="4">
        <f>F41+F42+F43</f>
        <v>500</v>
      </c>
      <c r="G40" s="5">
        <f>G41+G42+G43</f>
        <v>556.1</v>
      </c>
      <c r="H40" s="5">
        <f t="shared" si="3"/>
        <v>111.22000000000001</v>
      </c>
      <c r="I40" s="5">
        <f t="shared" si="0"/>
        <v>111.22000000000001</v>
      </c>
      <c r="J40" s="4">
        <f>J41+J42+J43</f>
        <v>655.6</v>
      </c>
      <c r="K40" s="6">
        <f t="shared" si="4"/>
        <v>0.8482306284319707</v>
      </c>
    </row>
    <row r="41" spans="1:16" ht="12.75">
      <c r="A41" s="40" t="s">
        <v>48</v>
      </c>
      <c r="B41" s="41"/>
      <c r="C41" s="41"/>
      <c r="D41" s="42"/>
      <c r="E41" s="1"/>
      <c r="F41" s="1"/>
      <c r="G41" s="3"/>
      <c r="H41" s="3"/>
      <c r="I41" s="5"/>
      <c r="J41" s="1"/>
      <c r="K41" s="2"/>
      <c r="P41" t="s">
        <v>30</v>
      </c>
    </row>
    <row r="42" spans="1:11" ht="12.75">
      <c r="A42" s="40" t="s">
        <v>49</v>
      </c>
      <c r="B42" s="41"/>
      <c r="C42" s="41"/>
      <c r="D42" s="42"/>
      <c r="E42" s="1"/>
      <c r="F42" s="1"/>
      <c r="G42" s="3"/>
      <c r="H42" s="3"/>
      <c r="I42" s="5"/>
      <c r="J42" s="1"/>
      <c r="K42" s="2"/>
    </row>
    <row r="43" spans="1:11" ht="12.75">
      <c r="A43" s="40" t="s">
        <v>28</v>
      </c>
      <c r="B43" s="41"/>
      <c r="C43" s="41"/>
      <c r="D43" s="42"/>
      <c r="E43" s="1">
        <v>500</v>
      </c>
      <c r="F43" s="1">
        <v>500</v>
      </c>
      <c r="G43" s="3">
        <v>556.1</v>
      </c>
      <c r="H43" s="3"/>
      <c r="I43" s="5">
        <f t="shared" si="0"/>
        <v>111.22000000000001</v>
      </c>
      <c r="J43" s="1">
        <v>655.6</v>
      </c>
      <c r="K43" s="2"/>
    </row>
    <row r="44" spans="1:11" ht="12.75">
      <c r="A44" s="44" t="s">
        <v>29</v>
      </c>
      <c r="B44" s="45"/>
      <c r="C44" s="45"/>
      <c r="D44" s="46"/>
      <c r="E44" s="4">
        <f>E12+E30</f>
        <v>32711</v>
      </c>
      <c r="F44" s="4">
        <f>F12+F30</f>
        <v>22741</v>
      </c>
      <c r="G44" s="5">
        <f>G12+G30</f>
        <v>22870.6</v>
      </c>
      <c r="H44" s="5">
        <f t="shared" si="3"/>
        <v>100.56989578294709</v>
      </c>
      <c r="I44" s="5">
        <f t="shared" si="0"/>
        <v>69.91715325119989</v>
      </c>
      <c r="J44" s="5">
        <f>J12+J30</f>
        <v>27781.9</v>
      </c>
      <c r="K44" s="6">
        <f t="shared" si="4"/>
        <v>0.8232194342359593</v>
      </c>
    </row>
    <row r="47" ht="12.75">
      <c r="O47" t="s">
        <v>30</v>
      </c>
    </row>
  </sheetData>
  <sheetProtection/>
  <mergeCells count="48">
    <mergeCell ref="I10:I11"/>
    <mergeCell ref="A41:D41"/>
    <mergeCell ref="A42:D42"/>
    <mergeCell ref="A43:D43"/>
    <mergeCell ref="A25:D25"/>
    <mergeCell ref="A24:D24"/>
    <mergeCell ref="A30:D30"/>
    <mergeCell ref="A26:D26"/>
    <mergeCell ref="A28:D28"/>
    <mergeCell ref="A29:D29"/>
    <mergeCell ref="A44:D44"/>
    <mergeCell ref="A31:D31"/>
    <mergeCell ref="A32:D32"/>
    <mergeCell ref="A33:D33"/>
    <mergeCell ref="A38:D38"/>
    <mergeCell ref="A37:D37"/>
    <mergeCell ref="A36:D36"/>
    <mergeCell ref="A35:D35"/>
    <mergeCell ref="A40:D40"/>
    <mergeCell ref="A39:D39"/>
    <mergeCell ref="A13:D13"/>
    <mergeCell ref="A14:D14"/>
    <mergeCell ref="A23:D23"/>
    <mergeCell ref="A18:D18"/>
    <mergeCell ref="A12:D12"/>
    <mergeCell ref="A10:D11"/>
    <mergeCell ref="A20:D20"/>
    <mergeCell ref="A19:D19"/>
    <mergeCell ref="A6:K6"/>
    <mergeCell ref="A7:K7"/>
    <mergeCell ref="A27:D27"/>
    <mergeCell ref="A34:D34"/>
    <mergeCell ref="G10:G11"/>
    <mergeCell ref="A16:D16"/>
    <mergeCell ref="A22:D22"/>
    <mergeCell ref="A21:D21"/>
    <mergeCell ref="A15:D15"/>
    <mergeCell ref="A17:D17"/>
    <mergeCell ref="A8:K8"/>
    <mergeCell ref="K10:K11"/>
    <mergeCell ref="F10:F11"/>
    <mergeCell ref="E10:E11"/>
    <mergeCell ref="F1:K1"/>
    <mergeCell ref="F2:K2"/>
    <mergeCell ref="F3:K3"/>
    <mergeCell ref="F4:K4"/>
    <mergeCell ref="H10:H11"/>
    <mergeCell ref="J10:J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P8" sqref="P8"/>
    </sheetView>
  </sheetViews>
  <sheetFormatPr defaultColWidth="9.00390625" defaultRowHeight="12.75"/>
  <cols>
    <col min="4" max="4" width="7.75390625" style="0" customWidth="1"/>
    <col min="5" max="5" width="11.25390625" style="0" customWidth="1"/>
    <col min="6" max="6" width="11.375" style="0" customWidth="1"/>
    <col min="8" max="8" width="7.875" style="0" customWidth="1"/>
    <col min="9" max="9" width="8.25390625" style="0" customWidth="1"/>
    <col min="11" max="11" width="8.875" style="0" customWidth="1"/>
    <col min="12" max="12" width="5.25390625" style="0" customWidth="1"/>
    <col min="13" max="13" width="5.75390625" style="0" customWidth="1"/>
    <col min="14" max="14" width="5.00390625" style="0" customWidth="1"/>
    <col min="15" max="15" width="4.375" style="0" customWidth="1"/>
    <col min="16" max="16" width="4.00390625" style="0" customWidth="1"/>
    <col min="17" max="17" width="3.25390625" style="0" customWidth="1"/>
    <col min="18" max="18" width="5.125" style="0" customWidth="1"/>
  </cols>
  <sheetData>
    <row r="1" spans="6:11" ht="12.75">
      <c r="F1" s="50" t="s">
        <v>32</v>
      </c>
      <c r="G1" s="50"/>
      <c r="H1" s="50"/>
      <c r="I1" s="50"/>
      <c r="J1" s="50"/>
      <c r="K1" s="50"/>
    </row>
    <row r="2" spans="6:11" ht="12.75">
      <c r="F2" s="50" t="s">
        <v>78</v>
      </c>
      <c r="G2" s="50"/>
      <c r="H2" s="50"/>
      <c r="I2" s="50"/>
      <c r="J2" s="50"/>
      <c r="K2" s="50"/>
    </row>
    <row r="3" spans="6:11" ht="12.75">
      <c r="F3" s="50" t="s">
        <v>43</v>
      </c>
      <c r="G3" s="50"/>
      <c r="H3" s="50"/>
      <c r="I3" s="50"/>
      <c r="J3" s="50"/>
      <c r="K3" s="50"/>
    </row>
    <row r="4" spans="6:11" ht="12.75">
      <c r="F4" s="50" t="s">
        <v>68</v>
      </c>
      <c r="G4" s="50"/>
      <c r="H4" s="50"/>
      <c r="I4" s="50"/>
      <c r="J4" s="50"/>
      <c r="K4" s="50"/>
    </row>
    <row r="5" spans="6:11" ht="12.75">
      <c r="F5" s="15"/>
      <c r="G5" s="15"/>
      <c r="H5" s="15"/>
      <c r="I5" s="15"/>
      <c r="J5" s="15"/>
      <c r="K5" s="15"/>
    </row>
    <row r="6" spans="1:11" ht="12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1" t="s">
        <v>56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2.75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ht="12.75">
      <c r="M9" t="s">
        <v>30</v>
      </c>
    </row>
    <row r="10" spans="1:16" ht="12.75" customHeight="1">
      <c r="A10" s="54" t="s">
        <v>2</v>
      </c>
      <c r="B10" s="55"/>
      <c r="C10" s="55"/>
      <c r="D10" s="56"/>
      <c r="E10" s="52" t="s">
        <v>62</v>
      </c>
      <c r="F10" s="52" t="s">
        <v>75</v>
      </c>
      <c r="G10" s="52" t="s">
        <v>72</v>
      </c>
      <c r="H10" s="52" t="s">
        <v>3</v>
      </c>
      <c r="I10" s="52" t="s">
        <v>70</v>
      </c>
      <c r="J10" s="52" t="s">
        <v>73</v>
      </c>
      <c r="K10" s="52" t="s">
        <v>4</v>
      </c>
      <c r="P10" t="s">
        <v>30</v>
      </c>
    </row>
    <row r="11" spans="1:11" ht="34.5" customHeight="1">
      <c r="A11" s="57"/>
      <c r="B11" s="58"/>
      <c r="C11" s="58"/>
      <c r="D11" s="59"/>
      <c r="E11" s="53"/>
      <c r="F11" s="53"/>
      <c r="G11" s="53"/>
      <c r="H11" s="53"/>
      <c r="I11" s="60"/>
      <c r="J11" s="53"/>
      <c r="K11" s="53"/>
    </row>
    <row r="12" spans="1:16" ht="12.75">
      <c r="A12" s="44" t="s">
        <v>5</v>
      </c>
      <c r="B12" s="45"/>
      <c r="C12" s="45"/>
      <c r="D12" s="46"/>
      <c r="E12" s="4">
        <f>поселения!E12+поселения!Q12+'поселения (2)'!E12+'поселения (2)'!L12+поселен!E7+поселен!L7+поселен!S7</f>
        <v>3966</v>
      </c>
      <c r="F12" s="4">
        <f>поселения!F12+поселения!R12+'поселения (2)'!F12+'поселения (2)'!M12+поселен!F7+поселен!M7+поселен!T7</f>
        <v>1994</v>
      </c>
      <c r="G12" s="5">
        <f>поселения!G12+поселения!S12+'поселения (2)'!G12+'поселения (2)'!N12+поселен!G7+поселен!N7+поселен!U7</f>
        <v>2083.3799999999997</v>
      </c>
      <c r="H12" s="5">
        <f>G12/F12*100</f>
        <v>104.48244734202605</v>
      </c>
      <c r="I12" s="5">
        <f>G12/E12*100</f>
        <v>52.53101361573373</v>
      </c>
      <c r="J12" s="4">
        <f>поселения!J12+поселения!V12+'поселения (2)'!J12+'поселения (2)'!Q12+поселен!J7+поселен!Q7+поселен!X7</f>
        <v>2237.9</v>
      </c>
      <c r="K12" s="6">
        <f>G12/J12</f>
        <v>0.930953125698199</v>
      </c>
      <c r="P12" t="s">
        <v>30</v>
      </c>
    </row>
    <row r="13" spans="1:16" ht="12.75">
      <c r="A13" s="44" t="s">
        <v>6</v>
      </c>
      <c r="B13" s="45"/>
      <c r="C13" s="45"/>
      <c r="D13" s="46"/>
      <c r="E13" s="4">
        <f>поселения!E13+поселения!Q13+'поселения (2)'!E13+'поселения (2)'!L13+поселен!E8+поселен!L8+поселен!S8</f>
        <v>923</v>
      </c>
      <c r="F13" s="4">
        <f>поселения!F13+поселения!R13+'поселения (2)'!F13+'поселения (2)'!M13+поселен!F8+поселен!M8+поселен!T8</f>
        <v>653</v>
      </c>
      <c r="G13" s="5">
        <f>поселения!G13+поселения!S13+'поселения (2)'!G13+'поселения (2)'!N13+поселен!G8+поселен!N8+поселен!U8</f>
        <v>660.6</v>
      </c>
      <c r="H13" s="5">
        <f>G13/F13*100</f>
        <v>101.16385911179174</v>
      </c>
      <c r="I13" s="5">
        <f>G13/E13*100</f>
        <v>71.57096424702058</v>
      </c>
      <c r="J13" s="4">
        <f>поселения!J13+поселения!V13+'поселения (2)'!J13+'поселения (2)'!Q13+поселен!J8+поселен!Q8+поселен!X8</f>
        <v>624.1</v>
      </c>
      <c r="K13" s="6">
        <f>G13/J13</f>
        <v>1.058484217272873</v>
      </c>
      <c r="P13" t="s">
        <v>30</v>
      </c>
    </row>
    <row r="14" spans="1:11" ht="12.75">
      <c r="A14" s="40" t="s">
        <v>7</v>
      </c>
      <c r="B14" s="41"/>
      <c r="C14" s="41"/>
      <c r="D14" s="42"/>
      <c r="E14" s="4">
        <f>поселения!E14+поселения!Q14+'поселения (2)'!E14+'поселения (2)'!L14+поселен!E9+поселен!L9+поселен!S9</f>
        <v>0</v>
      </c>
      <c r="F14" s="4">
        <f>поселения!F14+поселения!R14+'поселения (2)'!F14+'поселения (2)'!M14+поселен!F9+поселен!M9+поселен!T9</f>
        <v>0</v>
      </c>
      <c r="G14" s="5">
        <f>поселения!G14+поселения!S14+'поселения (2)'!G14+'поселения (2)'!N14+поселен!G9+поселен!N9+поселен!U9</f>
        <v>0</v>
      </c>
      <c r="H14" s="5"/>
      <c r="I14" s="5"/>
      <c r="J14" s="4">
        <f>поселения!J14+поселения!V14+'поселения (2)'!J14+'поселения (2)'!Q14+поселен!J9+поселен!Q9+поселен!X9</f>
        <v>0</v>
      </c>
      <c r="K14" s="2"/>
    </row>
    <row r="15" spans="1:18" ht="12.75">
      <c r="A15" s="40" t="s">
        <v>8</v>
      </c>
      <c r="B15" s="41"/>
      <c r="C15" s="41"/>
      <c r="D15" s="42"/>
      <c r="E15" s="4">
        <f>поселения!E15+поселения!Q15+'поселения (2)'!E15+'поселения (2)'!L15+поселен!E10+поселен!L10+поселен!S10</f>
        <v>923</v>
      </c>
      <c r="F15" s="4">
        <f>поселения!F15+поселения!R15+'поселения (2)'!F15+'поселения (2)'!M15+поселен!F10+поселен!M10+поселен!T10</f>
        <v>653</v>
      </c>
      <c r="G15" s="5">
        <f>поселения!G15+поселения!S15+'поселения (2)'!G15+'поселения (2)'!N15+поселен!G10+поселен!N10+поселен!U10</f>
        <v>660.7</v>
      </c>
      <c r="H15" s="3">
        <f aca="true" t="shared" si="0" ref="H15:H22">G15/F15*100</f>
        <v>101.17917304747321</v>
      </c>
      <c r="I15" s="5">
        <f>G15/E15*100</f>
        <v>71.58179848320694</v>
      </c>
      <c r="J15" s="4">
        <f>поселения!J15+поселения!V15+'поселения (2)'!J15+'поселения (2)'!Q15+поселен!J10+поселен!Q10+поселен!X10</f>
        <v>624.1</v>
      </c>
      <c r="K15" s="2">
        <f aca="true" t="shared" si="1" ref="K15:K22">G15/J15</f>
        <v>1.0586444480051274</v>
      </c>
      <c r="M15" t="s">
        <v>30</v>
      </c>
      <c r="R15" t="s">
        <v>30</v>
      </c>
    </row>
    <row r="16" spans="1:11" ht="12.75">
      <c r="A16" s="61" t="s">
        <v>58</v>
      </c>
      <c r="B16" s="62"/>
      <c r="C16" s="62"/>
      <c r="D16" s="63"/>
      <c r="E16" s="4">
        <f>поселения!E16+поселения!Q16+'поселения (2)'!E16+'поселения (2)'!L16+поселен!E11+поселен!L11+поселен!S11</f>
        <v>0</v>
      </c>
      <c r="F16" s="4">
        <f>поселения!F16+поселения!R16+'поселения (2)'!F16+'поселения (2)'!M16+поселен!F11+поселен!M11+поселен!T11</f>
        <v>0</v>
      </c>
      <c r="G16" s="5">
        <f>поселения!G16+поселения!S16+'поселения (2)'!G16+'поселения (2)'!N16+поселен!G11+поселен!N11+поселен!U11</f>
        <v>0</v>
      </c>
      <c r="H16" s="3"/>
      <c r="I16" s="5"/>
      <c r="J16" s="4">
        <f>поселения!J16+поселения!V16+'поселения (2)'!J16+'поселения (2)'!Q16+поселен!J11+поселен!Q11+поселен!X11</f>
        <v>0</v>
      </c>
      <c r="K16" s="2"/>
    </row>
    <row r="17" spans="1:11" ht="12.75">
      <c r="A17" s="44" t="s">
        <v>9</v>
      </c>
      <c r="B17" s="45"/>
      <c r="C17" s="45"/>
      <c r="D17" s="46"/>
      <c r="E17" s="4">
        <f>поселения!E17+поселения!Q17+'поселения (2)'!E17+'поселения (2)'!L17+поселен!E12+поселен!L12+поселен!S12</f>
        <v>1065</v>
      </c>
      <c r="F17" s="4">
        <f>поселения!F17+поселения!R17+'поселения (2)'!F17+'поселения (2)'!M17+поселен!F12+поселен!M12+поселен!T12</f>
        <v>567</v>
      </c>
      <c r="G17" s="5">
        <f>поселения!G17+поселения!S17+'поселения (2)'!G17+'поселения (2)'!N17+поселен!G12+поселен!N12+поселен!U12</f>
        <v>564.88</v>
      </c>
      <c r="H17" s="5">
        <f t="shared" si="0"/>
        <v>99.62610229276896</v>
      </c>
      <c r="I17" s="5">
        <f>G17/E17*100</f>
        <v>53.04037558685446</v>
      </c>
      <c r="J17" s="4">
        <f>поселения!J17+поселения!V17+'поселения (2)'!J17+'поселения (2)'!Q17+поселен!J12+поселен!Q12+поселен!X12</f>
        <v>764.0999999999998</v>
      </c>
      <c r="K17" s="6">
        <f t="shared" si="1"/>
        <v>0.7392749640099465</v>
      </c>
    </row>
    <row r="18" spans="1:19" ht="12.75">
      <c r="A18" s="40" t="s">
        <v>11</v>
      </c>
      <c r="B18" s="41"/>
      <c r="C18" s="41"/>
      <c r="D18" s="42"/>
      <c r="E18" s="4">
        <f>поселения!E18+поселения!Q18+'поселения (2)'!E18+'поселения (2)'!L18+поселен!E13+поселен!L13+поселен!S13</f>
        <v>1024</v>
      </c>
      <c r="F18" s="4">
        <f>поселения!F18+поселения!R18+'поселения (2)'!F18+'поселения (2)'!M18+поселен!F13+поселен!M13+поселен!T13</f>
        <v>528</v>
      </c>
      <c r="G18" s="5">
        <f>поселения!G18+поселения!S18+'поселения (2)'!G18+'поселения (2)'!N18+поселен!G13+поселен!N13+поселен!U13</f>
        <v>527.86</v>
      </c>
      <c r="H18" s="3">
        <f t="shared" si="0"/>
        <v>99.97348484848484</v>
      </c>
      <c r="I18" s="3">
        <f>G18/E18*100</f>
        <v>51.548828125</v>
      </c>
      <c r="J18" s="4">
        <f>поселения!J18+поселения!V18+'поселения (2)'!J18+'поселения (2)'!Q18+поселен!J13+поселен!Q13+поселен!X13</f>
        <v>720.8000000000001</v>
      </c>
      <c r="K18" s="2">
        <f t="shared" si="1"/>
        <v>0.7323251942286348</v>
      </c>
      <c r="S18" t="s">
        <v>30</v>
      </c>
    </row>
    <row r="19" spans="1:18" ht="12.75">
      <c r="A19" s="40" t="s">
        <v>12</v>
      </c>
      <c r="B19" s="41"/>
      <c r="C19" s="41"/>
      <c r="D19" s="42"/>
      <c r="E19" s="4">
        <f>поселения!E19+поселения!Q19+'поселения (2)'!E19+'поселения (2)'!L19+поселен!E14+поселен!L14+поселен!S14</f>
        <v>41</v>
      </c>
      <c r="F19" s="4">
        <f>поселения!F19+поселения!R19+'поселения (2)'!F19+'поселения (2)'!M19+поселен!F14+поселен!M14+поселен!T14</f>
        <v>39</v>
      </c>
      <c r="G19" s="5">
        <f>поселения!G19+поселения!S19+'поселения (2)'!G19+'поселения (2)'!N19+поселен!G14+поселен!N14+поселен!U14</f>
        <v>37.02</v>
      </c>
      <c r="H19" s="3">
        <f t="shared" si="0"/>
        <v>94.92307692307693</v>
      </c>
      <c r="I19" s="3">
        <f>G19/E19*100</f>
        <v>90.29268292682927</v>
      </c>
      <c r="J19" s="4">
        <f>поселения!J19+поселения!V19+'поселения (2)'!J19+'поселения (2)'!Q19+поселен!J14+поселен!Q14+поселен!X14</f>
        <v>43.3</v>
      </c>
      <c r="K19" s="2">
        <f t="shared" si="1"/>
        <v>0.8549653579676676</v>
      </c>
      <c r="O19" t="s">
        <v>30</v>
      </c>
      <c r="R19" t="s">
        <v>30</v>
      </c>
    </row>
    <row r="20" spans="1:18" ht="12.75">
      <c r="A20" s="40" t="s">
        <v>10</v>
      </c>
      <c r="B20" s="41"/>
      <c r="C20" s="41"/>
      <c r="D20" s="42"/>
      <c r="E20" s="4">
        <f>поселения!E20+поселения!Q20+'поселения (2)'!E20+'поселения (2)'!L20+поселен!E15+поселен!L15+поселен!S15</f>
        <v>0</v>
      </c>
      <c r="F20" s="4">
        <f>поселения!F20+поселения!R20+'поселения (2)'!F20+'поселения (2)'!M20+поселен!F15+поселен!M15+поселен!T15</f>
        <v>0</v>
      </c>
      <c r="G20" s="5">
        <f>поселения!G20+поселения!S20+'поселения (2)'!G20+'поселения (2)'!N20+поселен!G15+поселен!N15+поселен!U15</f>
        <v>0</v>
      </c>
      <c r="H20" s="3"/>
      <c r="I20" s="3"/>
      <c r="J20" s="4">
        <f>поселения!J20+поселения!V20+'поселения (2)'!J20+'поселения (2)'!Q20+поселен!J15+поселен!Q15+поселен!X15</f>
        <v>0</v>
      </c>
      <c r="K20" s="2"/>
      <c r="R20" t="s">
        <v>30</v>
      </c>
    </row>
    <row r="21" spans="1:19" ht="12.75">
      <c r="A21" s="44" t="s">
        <v>13</v>
      </c>
      <c r="B21" s="45"/>
      <c r="C21" s="45"/>
      <c r="D21" s="46"/>
      <c r="E21" s="4">
        <f>поселения!E21+поселения!Q21+'поселения (2)'!E21+'поселения (2)'!L21+поселен!E16+поселен!L16+поселен!S16</f>
        <v>1978</v>
      </c>
      <c r="F21" s="4">
        <f>поселения!F21+поселения!R21+'поселения (2)'!F21+'поселения (2)'!M21+поселен!F16+поселен!M16+поселен!T16</f>
        <v>774</v>
      </c>
      <c r="G21" s="5">
        <f>поселения!G21+поселения!S21+'поселения (2)'!G21+'поселения (2)'!N21+поселен!G16+поселен!N16+поселен!U16</f>
        <v>857.9000000000001</v>
      </c>
      <c r="H21" s="5">
        <f t="shared" si="0"/>
        <v>110.83979328165377</v>
      </c>
      <c r="I21" s="5">
        <f>G21/E21*100</f>
        <v>43.37209302325582</v>
      </c>
      <c r="J21" s="4">
        <f>поселения!J21+поселения!V21+'поселения (2)'!J21+'поселения (2)'!Q21+поселен!J16+поселен!Q16+поселен!X16</f>
        <v>847.6999999999999</v>
      </c>
      <c r="K21" s="6">
        <f t="shared" si="1"/>
        <v>1.0120325586882153</v>
      </c>
      <c r="L21" t="s">
        <v>30</v>
      </c>
      <c r="O21" t="s">
        <v>30</v>
      </c>
      <c r="P21" t="s">
        <v>30</v>
      </c>
      <c r="R21" t="s">
        <v>30</v>
      </c>
      <c r="S21" t="s">
        <v>30</v>
      </c>
    </row>
    <row r="22" spans="1:11" ht="12.75">
      <c r="A22" s="40" t="s">
        <v>14</v>
      </c>
      <c r="B22" s="41"/>
      <c r="C22" s="41"/>
      <c r="D22" s="42"/>
      <c r="E22" s="4">
        <f>поселения!E22+поселения!Q22+'поселения (2)'!E22+'поселения (2)'!L22+поселен!E17+поселен!L17+поселен!S17</f>
        <v>1378</v>
      </c>
      <c r="F22" s="4">
        <f>поселения!F22+поселения!R22+'поселения (2)'!F22+'поселения (2)'!M22+поселен!F17+поселен!M17+поселен!T17</f>
        <v>365</v>
      </c>
      <c r="G22" s="5">
        <f>поселения!G22+поселения!S22+'поселения (2)'!G22+'поселения (2)'!N22+поселен!G17+поселен!N17+поселен!U17</f>
        <v>370.7</v>
      </c>
      <c r="H22" s="3">
        <f t="shared" si="0"/>
        <v>101.56164383561644</v>
      </c>
      <c r="I22" s="3">
        <f>G22/E22*100</f>
        <v>26.90130624092888</v>
      </c>
      <c r="J22" s="4">
        <f>поселения!J22+поселения!V22+'поселения (2)'!J22+'поселения (2)'!Q22+поселен!J17+поселен!Q17+поселен!X17</f>
        <v>422.1</v>
      </c>
      <c r="K22" s="2">
        <f t="shared" si="1"/>
        <v>0.8782279080786543</v>
      </c>
    </row>
    <row r="23" spans="1:15" ht="12.75">
      <c r="A23" s="40" t="s">
        <v>15</v>
      </c>
      <c r="B23" s="41"/>
      <c r="C23" s="41"/>
      <c r="D23" s="42"/>
      <c r="E23" s="4">
        <f>поселения!E23+поселения!Q23+'поселения (2)'!E23+'поселения (2)'!L23+поселен!E18+поселен!L18+поселен!S18</f>
        <v>0</v>
      </c>
      <c r="F23" s="4">
        <f>поселения!F23+поселения!R23+'поселения (2)'!F23+'поселения (2)'!M23+поселен!F18+поселен!M18+поселен!T18</f>
        <v>0</v>
      </c>
      <c r="G23" s="5">
        <f>поселения!G23+поселения!S23+'поселения (2)'!G23+'поселения (2)'!N23+поселен!G18+поселен!N18+поселен!U18</f>
        <v>0</v>
      </c>
      <c r="H23" s="3"/>
      <c r="I23" s="3"/>
      <c r="J23" s="4">
        <f>поселения!J23+поселения!V23+'поселения (2)'!J23+'поселения (2)'!Q23+поселен!J18+поселен!Q18+поселен!X18</f>
        <v>2.2</v>
      </c>
      <c r="K23" s="2"/>
      <c r="N23" t="s">
        <v>30</v>
      </c>
      <c r="O23" t="s">
        <v>30</v>
      </c>
    </row>
    <row r="24" spans="1:19" ht="12.75">
      <c r="A24" s="44" t="s">
        <v>16</v>
      </c>
      <c r="B24" s="45"/>
      <c r="C24" s="45"/>
      <c r="D24" s="46"/>
      <c r="E24" s="4">
        <f>поселения!E24+поселения!Q24+'поселения (2)'!E24+'поселения (2)'!L24+поселен!E19+поселен!L19+поселен!S19</f>
        <v>600</v>
      </c>
      <c r="F24" s="4">
        <f>поселения!F24+поселения!R24+'поселения (2)'!F24+'поселения (2)'!M24+поселен!F19+поселен!M19+поселен!T19</f>
        <v>409</v>
      </c>
      <c r="G24" s="5">
        <f>поселения!G24+поселения!S24+'поселения (2)'!G24+'поселения (2)'!N24+поселен!G19+поселен!N19+поселен!U19</f>
        <v>487.2</v>
      </c>
      <c r="H24" s="5">
        <f aca="true" t="shared" si="2" ref="H24:H29">G24/F24*100</f>
        <v>119.119804400978</v>
      </c>
      <c r="I24" s="5">
        <f>G24/E24*100</f>
        <v>81.19999999999999</v>
      </c>
      <c r="J24" s="4">
        <f>поселения!J24+поселения!V24+'поселения (2)'!J24+'поселения (2)'!Q24+поселен!J19+поселен!Q19+поселен!X19</f>
        <v>423.40000000000003</v>
      </c>
      <c r="K24" s="6">
        <f aca="true" t="shared" si="3" ref="K24:K29">G24/J24</f>
        <v>1.1506849315068493</v>
      </c>
      <c r="Q24" t="s">
        <v>30</v>
      </c>
      <c r="R24" t="s">
        <v>30</v>
      </c>
      <c r="S24" t="s">
        <v>30</v>
      </c>
    </row>
    <row r="25" spans="1:16" ht="12.75">
      <c r="A25" s="40" t="s">
        <v>52</v>
      </c>
      <c r="B25" s="41"/>
      <c r="C25" s="41"/>
      <c r="D25" s="42"/>
      <c r="E25" s="4">
        <f>поселения!E25+поселения!Q25+'поселения (2)'!E25+'поселения (2)'!L25+поселен!E20+поселен!L20+поселен!S20</f>
        <v>239</v>
      </c>
      <c r="F25" s="4">
        <f>поселения!F25+поселения!R25+'поселения (2)'!F25+'поселения (2)'!M25+поселен!F20+поселен!M20+поселен!T20</f>
        <v>217</v>
      </c>
      <c r="G25" s="5">
        <f>поселения!G25+поселения!S25+'поселения (2)'!G25+'поселения (2)'!N25+поселен!G20+поселен!N20+поселен!U20</f>
        <v>298.09999999999997</v>
      </c>
      <c r="H25" s="3">
        <f t="shared" si="2"/>
        <v>137.3732718894009</v>
      </c>
      <c r="I25" s="3">
        <f>G25/E25*100</f>
        <v>124.72803347280332</v>
      </c>
      <c r="J25" s="4">
        <f>поселения!J25+поселения!V25+'поселения (2)'!J25+'поселения (2)'!Q25+поселен!J20+поселен!Q20+поселен!X20</f>
        <v>229.19999999999996</v>
      </c>
      <c r="K25" s="2">
        <f t="shared" si="3"/>
        <v>1.3006108202443283</v>
      </c>
      <c r="P25" t="s">
        <v>30</v>
      </c>
    </row>
    <row r="26" spans="1:16" ht="12.75">
      <c r="A26" s="40" t="s">
        <v>51</v>
      </c>
      <c r="B26" s="41"/>
      <c r="C26" s="41"/>
      <c r="D26" s="42"/>
      <c r="E26" s="4">
        <f>поселения!E26+поселения!Q26+'поселения (2)'!E26+'поселения (2)'!L26+поселен!E21+поселен!L21+поселен!S21</f>
        <v>361</v>
      </c>
      <c r="F26" s="4">
        <f>поселения!F26+поселения!R26+'поселения (2)'!F26+'поселения (2)'!M26+поселен!F21+поселен!M21+поселен!T21</f>
        <v>192</v>
      </c>
      <c r="G26" s="5">
        <f>поселения!G26+поселения!S26+'поселения (2)'!G26+'поселения (2)'!N26+поселен!G21+поселен!N21+поселен!U21</f>
        <v>189.1</v>
      </c>
      <c r="H26" s="3">
        <f t="shared" si="2"/>
        <v>98.48958333333333</v>
      </c>
      <c r="I26" s="3">
        <f>G26/E26*100</f>
        <v>52.38227146814405</v>
      </c>
      <c r="J26" s="4">
        <f>поселения!J26+поселения!V26+'поселения (2)'!J26+'поселения (2)'!Q26+поселен!J21+поселен!Q21+поселен!X21</f>
        <v>194.20000000000002</v>
      </c>
      <c r="K26" s="2">
        <f t="shared" si="3"/>
        <v>0.9737384140061791</v>
      </c>
      <c r="P26" t="s">
        <v>30</v>
      </c>
    </row>
    <row r="27" spans="1:16" ht="12.75">
      <c r="A27" s="44" t="s">
        <v>17</v>
      </c>
      <c r="B27" s="45"/>
      <c r="C27" s="45"/>
      <c r="D27" s="46"/>
      <c r="E27" s="4">
        <f>поселения!E27+поселения!Q27+'поселения (2)'!E27+'поселения (2)'!L27+поселен!E22+поселен!L22+поселен!S22</f>
        <v>0</v>
      </c>
      <c r="F27" s="4">
        <f>поселения!F27+поселения!R27+'поселения (2)'!F27+'поселения (2)'!M27+поселен!F22+поселен!M22+поселен!T22</f>
        <v>0</v>
      </c>
      <c r="G27" s="5">
        <f>поселения!G27+поселения!S27+'поселения (2)'!G27+'поселения (2)'!N27+поселен!G22+поселен!N22+поселен!U22</f>
        <v>0</v>
      </c>
      <c r="H27" s="5"/>
      <c r="I27" s="5"/>
      <c r="J27" s="4">
        <f>поселения!J27+поселения!V27+'поселения (2)'!J27+'поселения (2)'!Q27+поселен!J22+поселен!Q22+поселен!X22</f>
        <v>2</v>
      </c>
      <c r="K27" s="6">
        <f t="shared" si="3"/>
        <v>0</v>
      </c>
      <c r="O27" t="s">
        <v>30</v>
      </c>
      <c r="P27" t="s">
        <v>30</v>
      </c>
    </row>
    <row r="28" spans="1:16" ht="12.75">
      <c r="A28" s="44" t="s">
        <v>22</v>
      </c>
      <c r="B28" s="45"/>
      <c r="C28" s="45"/>
      <c r="D28" s="46"/>
      <c r="E28" s="4">
        <f>поселения!E28+поселения!Q28+'поселения (2)'!E28+'поселения (2)'!L28+поселен!E23+поселен!L23+поселен!S23</f>
        <v>122</v>
      </c>
      <c r="F28" s="4">
        <f>поселения!F28+поселения!R28+'поселения (2)'!F28+'поселения (2)'!M28+поселен!F23+поселен!M23+поселен!T23</f>
        <v>58</v>
      </c>
      <c r="G28" s="5">
        <f>поселения!G28+поселения!S28+'поселения (2)'!G28+'поселения (2)'!N28+поселен!G23+поселен!N23+поселен!U23</f>
        <v>39.6</v>
      </c>
      <c r="H28" s="5">
        <f t="shared" si="2"/>
        <v>68.27586206896552</v>
      </c>
      <c r="I28" s="5">
        <f>G28/E28*100</f>
        <v>32.459016393442624</v>
      </c>
      <c r="J28" s="4">
        <f>поселения!J28+поселения!V28+'поселения (2)'!J28+'поселения (2)'!Q28+поселен!J23+поселен!Q23+поселен!X23</f>
        <v>119.3</v>
      </c>
      <c r="K28" s="6">
        <f t="shared" si="3"/>
        <v>0.3319362950544845</v>
      </c>
      <c r="N28" t="s">
        <v>30</v>
      </c>
      <c r="P28" t="s">
        <v>30</v>
      </c>
    </row>
    <row r="29" spans="1:17" ht="12.75">
      <c r="A29" s="44" t="s">
        <v>23</v>
      </c>
      <c r="B29" s="45"/>
      <c r="C29" s="45"/>
      <c r="D29" s="46"/>
      <c r="E29" s="4">
        <f>поселения!E29+поселения!Q29+'поселения (2)'!E29+'поселения (2)'!L29+поселен!E24+поселен!L24+поселен!S24</f>
        <v>0</v>
      </c>
      <c r="F29" s="4">
        <f>поселения!F29+поселения!R29+'поселения (2)'!F29+'поселения (2)'!M29+поселен!F24+поселен!M24+поселен!T24</f>
        <v>0</v>
      </c>
      <c r="G29" s="5">
        <f>поселения!G29+поселения!S29+'поселения (2)'!G29+'поселения (2)'!N29+поселен!G24+поселен!N24+поселен!U24</f>
        <v>15.2</v>
      </c>
      <c r="H29" s="5" t="e">
        <f t="shared" si="2"/>
        <v>#DIV/0!</v>
      </c>
      <c r="I29" s="5"/>
      <c r="J29" s="4">
        <f>поселения!J29+поселения!V29+'поселения (2)'!J29+'поселения (2)'!Q29+поселен!J24+поселен!Q24+поселен!X24</f>
        <v>27.3</v>
      </c>
      <c r="K29" s="6">
        <f t="shared" si="3"/>
        <v>0.5567765567765567</v>
      </c>
      <c r="O29" t="s">
        <v>30</v>
      </c>
      <c r="P29" t="s">
        <v>30</v>
      </c>
      <c r="Q29" t="s">
        <v>30</v>
      </c>
    </row>
    <row r="30" spans="1:17" ht="12.75">
      <c r="A30" s="40" t="s">
        <v>46</v>
      </c>
      <c r="B30" s="41"/>
      <c r="C30" s="41"/>
      <c r="D30" s="42"/>
      <c r="E30" s="4">
        <f>поселения!E30+поселения!Q30+'поселения (2)'!E30+'поселения (2)'!L30+поселен!E25+поселен!L25+поселен!S25</f>
        <v>0</v>
      </c>
      <c r="F30" s="4">
        <f>поселения!F30+поселения!R30+'поселения (2)'!F30+'поселения (2)'!M30+поселен!F25+поселен!M25+поселен!T25</f>
        <v>0</v>
      </c>
      <c r="G30" s="5">
        <f>поселения!G30+поселения!S30+'поселения (2)'!G30+'поселения (2)'!N30+поселен!G25+поселен!N25+поселен!U25</f>
        <v>0</v>
      </c>
      <c r="H30" s="3"/>
      <c r="I30" s="5"/>
      <c r="J30" s="4">
        <f>поселения!J30+поселения!V30+'поселения (2)'!J30+'поселения (2)'!Q30+поселен!J25+поселен!Q25+поселен!X25</f>
        <v>0</v>
      </c>
      <c r="K30" s="2"/>
      <c r="O30" t="s">
        <v>30</v>
      </c>
      <c r="Q30" t="s">
        <v>30</v>
      </c>
    </row>
    <row r="31" spans="1:20" ht="12.75">
      <c r="A31" s="40" t="s">
        <v>45</v>
      </c>
      <c r="B31" s="41"/>
      <c r="C31" s="41"/>
      <c r="D31" s="42"/>
      <c r="E31" s="4">
        <f>поселения!E31+поселения!Q31+'поселения (2)'!E31+'поселения (2)'!L31+поселен!E26+поселен!L26+поселен!S26</f>
        <v>0</v>
      </c>
      <c r="F31" s="4">
        <f>поселения!F31+поселения!R31+'поселения (2)'!F31+'поселения (2)'!M31+поселен!F26+поселен!M26+поселен!T26</f>
        <v>0</v>
      </c>
      <c r="G31" s="5">
        <f>поселения!G31+поселения!S31+'поселения (2)'!G31+'поселения (2)'!N31+поселен!G26+поселен!N26+поселен!U26</f>
        <v>15.2</v>
      </c>
      <c r="H31" s="3"/>
      <c r="I31" s="5"/>
      <c r="J31" s="4">
        <f>поселения!J31+поселения!V31+'поселения (2)'!J31+'поселения (2)'!Q31+поселен!J26+поселен!Q26+поселен!X26</f>
        <v>27.3</v>
      </c>
      <c r="K31" s="2">
        <f>G31/J31</f>
        <v>0.5567765567765567</v>
      </c>
      <c r="S31" t="s">
        <v>30</v>
      </c>
      <c r="T31" t="s">
        <v>30</v>
      </c>
    </row>
    <row r="32" spans="1:20" ht="12.75">
      <c r="A32" s="40" t="s">
        <v>24</v>
      </c>
      <c r="B32" s="41"/>
      <c r="C32" s="41"/>
      <c r="D32" s="42"/>
      <c r="E32" s="4">
        <f>поселения!E32+поселения!Q32+'поселения (2)'!E32+'поселения (2)'!L32+поселен!E27+поселен!L27+поселен!S27</f>
        <v>0</v>
      </c>
      <c r="F32" s="4">
        <f>поселения!F32+поселения!R32+'поселения (2)'!F32+'поселения (2)'!M32+поселен!F27+поселен!M27+поселен!T27</f>
        <v>0</v>
      </c>
      <c r="G32" s="5">
        <f>поселения!G32+поселения!S32+'поселения (2)'!G32+'поселения (2)'!N32+поселен!G27+поселен!N27+поселен!U27</f>
        <v>0</v>
      </c>
      <c r="H32" s="3"/>
      <c r="I32" s="5"/>
      <c r="J32" s="4">
        <f>поселения!J32+поселения!V32+'поселения (2)'!J32+'поселения (2)'!Q32+поселен!J27+поселен!Q27+поселен!X27</f>
        <v>0</v>
      </c>
      <c r="K32" s="2" t="e">
        <f>G32/J32</f>
        <v>#DIV/0!</v>
      </c>
      <c r="P32" t="s">
        <v>30</v>
      </c>
      <c r="T32" t="s">
        <v>30</v>
      </c>
    </row>
    <row r="33" spans="1:15" ht="24.75" customHeight="1">
      <c r="A33" s="49" t="s">
        <v>25</v>
      </c>
      <c r="B33" s="45"/>
      <c r="C33" s="45"/>
      <c r="D33" s="46"/>
      <c r="E33" s="4">
        <f>поселения!E33+поселения!Q33+'поселения (2)'!E33+'поселения (2)'!L33+поселен!E28+поселен!L28+поселен!S28</f>
        <v>0</v>
      </c>
      <c r="F33" s="4">
        <f>поселения!F33+поселения!R33+'поселения (2)'!F33+'поселения (2)'!M33+поселен!F28+поселен!M28+поселен!T28</f>
        <v>0</v>
      </c>
      <c r="G33" s="5">
        <f>поселения!G33+поселения!S33+'поселения (2)'!G33+'поселения (2)'!N33+поселен!G28+поселен!N28+поселен!U28</f>
        <v>0</v>
      </c>
      <c r="H33" s="5"/>
      <c r="I33" s="5"/>
      <c r="J33" s="4">
        <f>поселения!J33+поселения!V33+'поселения (2)'!J33+'поселения (2)'!Q33+поселен!J28+поселен!Q28+поселен!X28</f>
        <v>0</v>
      </c>
      <c r="K33" s="2"/>
      <c r="M33" t="s">
        <v>30</v>
      </c>
      <c r="O33" t="s">
        <v>30</v>
      </c>
    </row>
    <row r="34" spans="1:16" ht="24" customHeight="1">
      <c r="A34" s="43" t="s">
        <v>26</v>
      </c>
      <c r="B34" s="41"/>
      <c r="C34" s="41"/>
      <c r="D34" s="42"/>
      <c r="E34" s="4">
        <f>поселения!E34+поселения!Q34+'поселения (2)'!E34+'поселения (2)'!L34+поселен!E29+поселен!L29+поселен!S29</f>
        <v>256</v>
      </c>
      <c r="F34" s="4">
        <f>поселения!F34+поселения!R34+'поселения (2)'!F34+'поселения (2)'!M34+поселен!F29+поселен!M29+поселен!T29</f>
        <v>149</v>
      </c>
      <c r="G34" s="5">
        <f>поселения!G34+поселения!S34+'поселения (2)'!G34+'поселения (2)'!N34+поселен!G29+поселен!N29+поселен!U29</f>
        <v>74.49</v>
      </c>
      <c r="H34" s="3"/>
      <c r="I34" s="5"/>
      <c r="J34" s="4">
        <f>поселения!J34+поселения!V34+'поселения (2)'!J34+'поселения (2)'!Q34+поселен!J29+поселен!Q29+поселен!X29</f>
        <v>147.1</v>
      </c>
      <c r="K34" s="2"/>
      <c r="P34" t="s">
        <v>30</v>
      </c>
    </row>
    <row r="35" spans="1:16" ht="13.5" customHeight="1">
      <c r="A35" s="43" t="s">
        <v>47</v>
      </c>
      <c r="B35" s="47"/>
      <c r="C35" s="47"/>
      <c r="D35" s="48"/>
      <c r="E35" s="4">
        <f>поселения!E35+поселения!Q35+'поселения (2)'!E35+'поселения (2)'!L35+поселен!E30+поселен!L30+поселен!S30</f>
        <v>0</v>
      </c>
      <c r="F35" s="4">
        <f>поселения!F35+поселения!R35+'поселения (2)'!F35+'поселения (2)'!M35+поселен!F30+поселен!M30+поселен!T30</f>
        <v>0</v>
      </c>
      <c r="G35" s="5">
        <f>поселения!G35+поселения!S35+'поселения (2)'!G35+'поселения (2)'!N35+поселен!G30+поселен!N30+поселен!U30</f>
        <v>8.59</v>
      </c>
      <c r="H35" s="3"/>
      <c r="I35" s="5"/>
      <c r="J35" s="4">
        <f>поселения!J35+поселения!V35+'поселения (2)'!J35+'поселения (2)'!Q35+поселен!J30+поселен!Q30+поселен!X30</f>
        <v>40.5</v>
      </c>
      <c r="K35" s="2"/>
      <c r="N35" t="s">
        <v>30</v>
      </c>
      <c r="O35" t="s">
        <v>30</v>
      </c>
      <c r="P35" t="s">
        <v>30</v>
      </c>
    </row>
    <row r="36" spans="1:19" ht="12.75" customHeight="1">
      <c r="A36" s="43" t="s">
        <v>44</v>
      </c>
      <c r="B36" s="47"/>
      <c r="C36" s="47"/>
      <c r="D36" s="48"/>
      <c r="E36" s="4">
        <f>поселения!E36+поселения!Q36+'поселения (2)'!E36+'поселения (2)'!L36+поселен!E31+поселен!L31+поселен!S31</f>
        <v>0</v>
      </c>
      <c r="F36" s="4">
        <f>поселения!F36+поселения!R36+'поселения (2)'!F36+'поселения (2)'!M36+поселен!F31+поселен!M31+поселен!T31</f>
        <v>0</v>
      </c>
      <c r="G36" s="5">
        <f>поселения!G36+поселения!S36+'поселения (2)'!G36+'поселения (2)'!N36+поселен!G31+поселен!N31+поселен!U31</f>
        <v>0</v>
      </c>
      <c r="H36" s="3"/>
      <c r="I36" s="5"/>
      <c r="J36" s="4">
        <f>поселения!J36+поселения!V36+'поселения (2)'!J36+'поселения (2)'!Q36+поселен!J31+поселен!Q31+поселен!X31</f>
        <v>0</v>
      </c>
      <c r="K36" s="2"/>
      <c r="M36" t="s">
        <v>30</v>
      </c>
      <c r="P36" t="s">
        <v>30</v>
      </c>
      <c r="Q36" t="s">
        <v>30</v>
      </c>
      <c r="S36" t="s">
        <v>30</v>
      </c>
    </row>
    <row r="37" spans="1:20" ht="12.75">
      <c r="A37" s="44" t="s">
        <v>27</v>
      </c>
      <c r="B37" s="45"/>
      <c r="C37" s="45"/>
      <c r="D37" s="46"/>
      <c r="E37" s="4">
        <f>поселения!E37+поселения!Q37+'поселения (2)'!E37+'поселения (2)'!L37+поселен!E32+поселен!L32+поселен!S32</f>
        <v>0</v>
      </c>
      <c r="F37" s="4">
        <f>поселения!F37+поселения!R37+'поселения (2)'!F37+'поселения (2)'!M37+поселен!F32+поселен!M32+поселен!T32</f>
        <v>0</v>
      </c>
      <c r="G37" s="5">
        <f>поселения!G37+поселения!S37+'поселения (2)'!G37+'поселения (2)'!N37+поселен!G32+поселен!N32+поселен!U32</f>
        <v>8.59</v>
      </c>
      <c r="H37" s="3"/>
      <c r="I37" s="5"/>
      <c r="J37" s="4">
        <f>поселения!J37+поселения!V37+'поселения (2)'!J37+'поселения (2)'!Q37+поселен!J32+поселен!Q32+поселен!X32</f>
        <v>34.6</v>
      </c>
      <c r="K37" s="2"/>
      <c r="P37" t="s">
        <v>30</v>
      </c>
      <c r="T37" t="s">
        <v>30</v>
      </c>
    </row>
    <row r="38" spans="1:13" ht="12.75">
      <c r="A38" s="44" t="s">
        <v>28</v>
      </c>
      <c r="B38" s="45"/>
      <c r="C38" s="45"/>
      <c r="D38" s="46"/>
      <c r="E38" s="4">
        <f>поселения!E38+поселения!Q38+'поселения (2)'!E38+'поселения (2)'!L38+поселен!E33+поселен!L33+поселен!S33</f>
        <v>122</v>
      </c>
      <c r="F38" s="4">
        <f>поселения!F38+поселения!R38+'поселения (2)'!F38+'поселения (2)'!M38+поселен!F33+поселен!M33+поселен!T33</f>
        <v>58</v>
      </c>
      <c r="G38" s="5">
        <f>поселения!G38+поселения!S38+'поселения (2)'!G38+'поселения (2)'!N38+поселен!G33+поселен!N33+поселен!U33</f>
        <v>24.4</v>
      </c>
      <c r="H38" s="5">
        <f>G38/F38*100</f>
        <v>42.068965517241374</v>
      </c>
      <c r="I38" s="5">
        <f>G38/E38*100</f>
        <v>20</v>
      </c>
      <c r="J38" s="4">
        <f>поселения!J38+поселения!V38+'поселения (2)'!J38+'поселения (2)'!Q38+поселен!J33+поселен!Q33+поселен!X33</f>
        <v>92.1</v>
      </c>
      <c r="K38" s="6">
        <f>G38/J38</f>
        <v>0.26492942453854507</v>
      </c>
      <c r="M38" t="s">
        <v>30</v>
      </c>
    </row>
    <row r="39" spans="1:18" ht="12.75">
      <c r="A39" s="40" t="s">
        <v>48</v>
      </c>
      <c r="B39" s="41"/>
      <c r="C39" s="41"/>
      <c r="D39" s="42"/>
      <c r="E39" s="4">
        <f>поселения!E39+поселения!Q39+'поселения (2)'!E39+'поселения (2)'!L39+поселен!E34+поселен!L34+поселен!S34</f>
        <v>0</v>
      </c>
      <c r="F39" s="4">
        <f>поселения!F39+поселения!R39+'поселения (2)'!F39+'поселения (2)'!M39+поселен!F34+поселен!M34+поселен!T34</f>
        <v>0</v>
      </c>
      <c r="G39" s="5">
        <f>поселения!G39+поселения!S39+'поселения (2)'!G39+'поселения (2)'!N39+поселен!G34+поселен!N34+поселен!U34</f>
        <v>0</v>
      </c>
      <c r="H39" s="3"/>
      <c r="I39" s="5"/>
      <c r="J39" s="4">
        <f>поселения!J39+поселения!V39+'поселения (2)'!J39+'поселения (2)'!Q39+поселен!J34+поселен!Q34+поселен!X34</f>
        <v>0</v>
      </c>
      <c r="K39" s="2"/>
      <c r="R39" t="s">
        <v>30</v>
      </c>
    </row>
    <row r="40" spans="1:11" ht="12.75">
      <c r="A40" s="40" t="s">
        <v>49</v>
      </c>
      <c r="B40" s="41"/>
      <c r="C40" s="41"/>
      <c r="D40" s="42"/>
      <c r="E40" s="4">
        <f>поселения!E40+поселения!Q40+'поселения (2)'!E40+'поселения (2)'!L40+поселен!E35+поселен!L35+поселен!S35</f>
        <v>122</v>
      </c>
      <c r="F40" s="4">
        <f>поселения!F40+поселения!R40+'поселения (2)'!F40+'поселения (2)'!M40+поселен!F35+поселен!M35+поселен!T35</f>
        <v>58</v>
      </c>
      <c r="G40" s="5">
        <f>поселения!G40+поселения!S40+'поселения (2)'!G40+'поселения (2)'!N40+поселен!G35+поселен!N35+поселен!U35</f>
        <v>24.4</v>
      </c>
      <c r="H40" s="3">
        <f>G40/F40*100</f>
        <v>42.068965517241374</v>
      </c>
      <c r="I40" s="5">
        <f>G40/E40*100</f>
        <v>20</v>
      </c>
      <c r="J40" s="4">
        <f>поселения!J40+поселения!V40+'поселения (2)'!J40+'поселения (2)'!Q40+поселен!J35+поселен!Q35+поселен!X35</f>
        <v>86.1</v>
      </c>
      <c r="K40" s="2">
        <f>G40/J40</f>
        <v>0.28339140534262486</v>
      </c>
    </row>
    <row r="41" spans="1:11" ht="12.75">
      <c r="A41" s="40" t="s">
        <v>50</v>
      </c>
      <c r="B41" s="41"/>
      <c r="C41" s="41"/>
      <c r="D41" s="42"/>
      <c r="E41" s="4">
        <f>поселения!E41+поселения!Q41+'поселения (2)'!E41+'поселения (2)'!L41+поселен!E36+поселен!L36+поселен!S36</f>
        <v>0</v>
      </c>
      <c r="F41" s="4">
        <f>поселения!F41+поселения!R41+'поселения (2)'!F41+'поселения (2)'!M41+поселен!F36+поселен!M36+поселен!T36</f>
        <v>0</v>
      </c>
      <c r="G41" s="5">
        <f>поселения!G41+поселения!S41+'поселения (2)'!G41+'поселения (2)'!N41+поселен!G36+поселен!N36+поселен!U36</f>
        <v>0</v>
      </c>
      <c r="H41" s="3"/>
      <c r="I41" s="5"/>
      <c r="J41" s="4">
        <f>поселения!J41+поселения!V41+'поселения (2)'!J41+'поселения (2)'!Q41+поселен!J36+поселен!Q36+поселен!X36</f>
        <v>9</v>
      </c>
      <c r="K41" s="2"/>
    </row>
    <row r="42" spans="1:11" ht="12.75">
      <c r="A42" s="44" t="s">
        <v>29</v>
      </c>
      <c r="B42" s="45"/>
      <c r="C42" s="45"/>
      <c r="D42" s="46"/>
      <c r="E42" s="4">
        <f>поселения!E42+поселения!Q42+'поселения (2)'!E42+'поселения (2)'!L42+поселен!E37+поселен!L37+поселен!S37</f>
        <v>884</v>
      </c>
      <c r="F42" s="4">
        <f>поселения!F42+поселения!R42+'поселения (2)'!F42+'поселения (2)'!M42+поселен!F37+поселен!M37+поселен!T37</f>
        <v>418</v>
      </c>
      <c r="G42" s="5">
        <f>поселения!G42+поселения!S42+'поселения (2)'!G42+'поселения (2)'!N42+поселен!G37+поселен!N37+поселен!U37</f>
        <v>390.83</v>
      </c>
      <c r="H42" s="5">
        <f>G42/F42*100</f>
        <v>93.5</v>
      </c>
      <c r="I42" s="5">
        <f>G42/E42*100</f>
        <v>44.21153846153846</v>
      </c>
      <c r="J42" s="4">
        <f>поселения!J42+поселения!V42+'поселения (2)'!J42+'поселения (2)'!Q42+поселен!J37+поселен!Q37+поселен!X37</f>
        <v>501.2</v>
      </c>
      <c r="K42" s="6">
        <f>G42/J42</f>
        <v>0.7797885075818036</v>
      </c>
    </row>
    <row r="43" ht="12.75">
      <c r="M43" t="s">
        <v>30</v>
      </c>
    </row>
    <row r="45" ht="0.75" customHeight="1"/>
    <row r="46" ht="12.75" hidden="1"/>
    <row r="47" ht="12.75">
      <c r="H47" t="s">
        <v>30</v>
      </c>
    </row>
  </sheetData>
  <sheetProtection/>
  <mergeCells count="46">
    <mergeCell ref="E10:E11"/>
    <mergeCell ref="I10:I11"/>
    <mergeCell ref="A39:D39"/>
    <mergeCell ref="A40:D40"/>
    <mergeCell ref="A41:D41"/>
    <mergeCell ref="A25:D25"/>
    <mergeCell ref="A26:D26"/>
    <mergeCell ref="A34:D34"/>
    <mergeCell ref="A31:D31"/>
    <mergeCell ref="A35:D35"/>
    <mergeCell ref="A27:D27"/>
    <mergeCell ref="A38:D38"/>
    <mergeCell ref="A23:D23"/>
    <mergeCell ref="A24:D24"/>
    <mergeCell ref="A36:D36"/>
    <mergeCell ref="A28:D28"/>
    <mergeCell ref="A32:D32"/>
    <mergeCell ref="A29:D29"/>
    <mergeCell ref="A30:D30"/>
    <mergeCell ref="A33:D33"/>
    <mergeCell ref="A18:D18"/>
    <mergeCell ref="A14:D14"/>
    <mergeCell ref="A19:D19"/>
    <mergeCell ref="A21:D21"/>
    <mergeCell ref="A20:D20"/>
    <mergeCell ref="A16:D16"/>
    <mergeCell ref="A42:D42"/>
    <mergeCell ref="F1:K1"/>
    <mergeCell ref="F2:K2"/>
    <mergeCell ref="F3:K3"/>
    <mergeCell ref="F4:K4"/>
    <mergeCell ref="A6:K6"/>
    <mergeCell ref="H10:H11"/>
    <mergeCell ref="G10:G11"/>
    <mergeCell ref="F10:F11"/>
    <mergeCell ref="A10:D11"/>
    <mergeCell ref="A7:K7"/>
    <mergeCell ref="A8:K8"/>
    <mergeCell ref="A37:D37"/>
    <mergeCell ref="A12:D12"/>
    <mergeCell ref="A13:D13"/>
    <mergeCell ref="A15:D15"/>
    <mergeCell ref="A22:D22"/>
    <mergeCell ref="K10:K11"/>
    <mergeCell ref="J10:J11"/>
    <mergeCell ref="A17:D1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view="pageBreakPreview" zoomScaleSheetLayoutView="100" zoomScalePageLayoutView="0" workbookViewId="0" topLeftCell="A1">
      <selection activeCell="F3" sqref="F3:S3"/>
    </sheetView>
  </sheetViews>
  <sheetFormatPr defaultColWidth="9.00390625" defaultRowHeight="12.75"/>
  <cols>
    <col min="4" max="5" width="10.375" style="0" customWidth="1"/>
    <col min="6" max="7" width="8.75390625" style="0" customWidth="1"/>
    <col min="8" max="8" width="8.00390625" style="0" customWidth="1"/>
    <col min="9" max="9" width="8.75390625" style="0" customWidth="1"/>
    <col min="10" max="10" width="9.125" style="0" customWidth="1"/>
    <col min="11" max="11" width="8.125" style="0" customWidth="1"/>
    <col min="12" max="16" width="9.125" style="0" hidden="1" customWidth="1"/>
    <col min="17" max="17" width="9.125" style="0" customWidth="1"/>
    <col min="18" max="19" width="8.375" style="0" customWidth="1"/>
    <col min="20" max="20" width="7.00390625" style="0" customWidth="1"/>
    <col min="21" max="21" width="8.75390625" style="0" customWidth="1"/>
    <col min="22" max="22" width="9.00390625" style="0" customWidth="1"/>
    <col min="23" max="23" width="7.625" style="0" customWidth="1"/>
  </cols>
  <sheetData>
    <row r="1" spans="6:19" ht="12.75">
      <c r="F1" s="50" t="s">
        <v>33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6:20" ht="12.75">
      <c r="F2" s="50" t="s">
        <v>78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t="s">
        <v>30</v>
      </c>
    </row>
    <row r="3" spans="6:22" ht="12.75">
      <c r="F3" s="50" t="s">
        <v>43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t="s">
        <v>30</v>
      </c>
      <c r="V3" t="s">
        <v>30</v>
      </c>
    </row>
    <row r="4" spans="6:22" ht="12.75">
      <c r="F4" s="50" t="s">
        <v>67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t="s">
        <v>30</v>
      </c>
      <c r="V4" t="s">
        <v>30</v>
      </c>
    </row>
    <row r="5" spans="1:22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S5" t="s">
        <v>30</v>
      </c>
      <c r="T5" t="s">
        <v>30</v>
      </c>
      <c r="V5" t="s">
        <v>30</v>
      </c>
    </row>
    <row r="6" spans="1:23" ht="12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T6" t="s">
        <v>30</v>
      </c>
      <c r="V6" t="s">
        <v>30</v>
      </c>
      <c r="W6" t="s">
        <v>30</v>
      </c>
    </row>
    <row r="7" spans="1:24" ht="12.75">
      <c r="A7" s="51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T7" t="s">
        <v>30</v>
      </c>
      <c r="X7" t="s">
        <v>30</v>
      </c>
    </row>
    <row r="8" spans="1:22" ht="13.5" thickBot="1">
      <c r="A8" s="51" t="s">
        <v>66</v>
      </c>
      <c r="B8" s="51"/>
      <c r="C8" s="51"/>
      <c r="D8" s="51"/>
      <c r="E8" s="51"/>
      <c r="F8" s="51"/>
      <c r="G8" s="51"/>
      <c r="H8" s="51"/>
      <c r="I8" s="51"/>
      <c r="J8" s="51"/>
      <c r="K8" s="51"/>
      <c r="V8" t="s">
        <v>30</v>
      </c>
    </row>
    <row r="9" spans="1:23" ht="12.75">
      <c r="A9" s="92" t="s">
        <v>2</v>
      </c>
      <c r="B9" s="93"/>
      <c r="C9" s="93"/>
      <c r="D9" s="94"/>
      <c r="E9" s="101" t="s">
        <v>35</v>
      </c>
      <c r="F9" s="102"/>
      <c r="G9" s="102"/>
      <c r="H9" s="102"/>
      <c r="I9" s="102"/>
      <c r="J9" s="102"/>
      <c r="K9" s="103"/>
      <c r="L9" s="31"/>
      <c r="M9" s="7" t="s">
        <v>30</v>
      </c>
      <c r="N9" s="7"/>
      <c r="O9" s="7"/>
      <c r="P9" s="29"/>
      <c r="Q9" s="101" t="s">
        <v>36</v>
      </c>
      <c r="R9" s="102"/>
      <c r="S9" s="102"/>
      <c r="T9" s="102"/>
      <c r="U9" s="102"/>
      <c r="V9" s="102"/>
      <c r="W9" s="103"/>
    </row>
    <row r="10" spans="1:23" ht="21.75" customHeight="1">
      <c r="A10" s="95"/>
      <c r="B10" s="96"/>
      <c r="C10" s="96"/>
      <c r="D10" s="97"/>
      <c r="E10" s="80" t="s">
        <v>62</v>
      </c>
      <c r="F10" s="78" t="s">
        <v>75</v>
      </c>
      <c r="G10" s="76" t="s">
        <v>72</v>
      </c>
      <c r="H10" s="78" t="s">
        <v>3</v>
      </c>
      <c r="I10" s="104" t="s">
        <v>70</v>
      </c>
      <c r="J10" s="76" t="s">
        <v>73</v>
      </c>
      <c r="K10" s="71" t="s">
        <v>38</v>
      </c>
      <c r="L10" s="8"/>
      <c r="M10" s="8"/>
      <c r="N10" s="8"/>
      <c r="O10" s="8"/>
      <c r="P10" s="8"/>
      <c r="Q10" s="80" t="s">
        <v>62</v>
      </c>
      <c r="R10" s="78" t="s">
        <v>75</v>
      </c>
      <c r="S10" s="76" t="s">
        <v>72</v>
      </c>
      <c r="T10" s="78" t="s">
        <v>3</v>
      </c>
      <c r="U10" s="104" t="s">
        <v>70</v>
      </c>
      <c r="V10" s="76" t="s">
        <v>73</v>
      </c>
      <c r="W10" s="71" t="s">
        <v>38</v>
      </c>
    </row>
    <row r="11" spans="1:25" ht="26.25" customHeight="1">
      <c r="A11" s="98"/>
      <c r="B11" s="99"/>
      <c r="C11" s="99"/>
      <c r="D11" s="100"/>
      <c r="E11" s="81"/>
      <c r="F11" s="79"/>
      <c r="G11" s="77"/>
      <c r="H11" s="79"/>
      <c r="I11" s="105"/>
      <c r="J11" s="77"/>
      <c r="K11" s="72"/>
      <c r="L11" s="8"/>
      <c r="M11" s="8"/>
      <c r="N11" s="8"/>
      <c r="O11" s="8"/>
      <c r="P11" s="8"/>
      <c r="Q11" s="81"/>
      <c r="R11" s="79"/>
      <c r="S11" s="77"/>
      <c r="T11" s="79"/>
      <c r="U11" s="105"/>
      <c r="V11" s="77"/>
      <c r="W11" s="72"/>
      <c r="Y11" t="s">
        <v>30</v>
      </c>
    </row>
    <row r="12" spans="1:25" ht="12.75">
      <c r="A12" s="67" t="s">
        <v>5</v>
      </c>
      <c r="B12" s="68"/>
      <c r="C12" s="68"/>
      <c r="D12" s="69"/>
      <c r="E12" s="20">
        <f>E13+E16+E17+E21+E27+E28</f>
        <v>2224</v>
      </c>
      <c r="F12" s="9">
        <f>F13+F16+F17+F21+F27+F28</f>
        <v>1150</v>
      </c>
      <c r="G12" s="10">
        <f>G13+G16+G17+G21+G27+G28</f>
        <v>1283.85</v>
      </c>
      <c r="H12" s="10">
        <f>G12/F12*100</f>
        <v>111.6391304347826</v>
      </c>
      <c r="I12" s="10">
        <f>G12/E12*100</f>
        <v>57.72706834532374</v>
      </c>
      <c r="J12" s="9">
        <f>J13+J16+J17+J21+J27+J28</f>
        <v>1353.6</v>
      </c>
      <c r="K12" s="21">
        <f>G12/J12</f>
        <v>0.948470744680851</v>
      </c>
      <c r="L12" s="32">
        <f>L13+L17+L21+L27+L28</f>
        <v>0</v>
      </c>
      <c r="M12" s="9">
        <f>M13+M17+M21+M27+M28</f>
        <v>0</v>
      </c>
      <c r="N12" s="9">
        <f>N13+N17+N21+N27+N28</f>
        <v>0</v>
      </c>
      <c r="O12" s="9">
        <f>O13+O17+O21+O27+O28</f>
        <v>0</v>
      </c>
      <c r="P12" s="16">
        <f>P13+P17+P21+P27+P28</f>
        <v>0</v>
      </c>
      <c r="Q12" s="20">
        <f>Q13+Q16+Q17+Q21+Q27+Q28</f>
        <v>401</v>
      </c>
      <c r="R12" s="9">
        <f>R13+R16+R17+R21+R27+R28</f>
        <v>208</v>
      </c>
      <c r="S12" s="10">
        <f>S13+S16+S17+S21+S27+S28</f>
        <v>237.8</v>
      </c>
      <c r="T12" s="10">
        <f>S12/R12*100</f>
        <v>114.3269230769231</v>
      </c>
      <c r="U12" s="10">
        <f>S12/Q12*100</f>
        <v>59.30174563591023</v>
      </c>
      <c r="V12" s="9">
        <f>V13+V16+V17+V21+V27+V28</f>
        <v>198.79999999999998</v>
      </c>
      <c r="W12" s="21">
        <f>S12/V12</f>
        <v>1.1961770623742456</v>
      </c>
      <c r="Y12" t="s">
        <v>30</v>
      </c>
    </row>
    <row r="13" spans="1:25" ht="12.75">
      <c r="A13" s="67" t="s">
        <v>6</v>
      </c>
      <c r="B13" s="68"/>
      <c r="C13" s="68"/>
      <c r="D13" s="69"/>
      <c r="E13" s="20">
        <f>E14+E15</f>
        <v>646</v>
      </c>
      <c r="F13" s="9">
        <f>F14+F15</f>
        <v>431</v>
      </c>
      <c r="G13" s="10">
        <f>G14+G15</f>
        <v>431.3</v>
      </c>
      <c r="H13" s="10">
        <f>G13/F13*100</f>
        <v>100.06960556844548</v>
      </c>
      <c r="I13" s="10">
        <f aca="true" t="shared" si="0" ref="I13:I48">G13/E13*100</f>
        <v>66.76470588235294</v>
      </c>
      <c r="J13" s="9">
        <f>J14+J15</f>
        <v>421.9</v>
      </c>
      <c r="K13" s="21">
        <f>G13/J13</f>
        <v>1.022280161175634</v>
      </c>
      <c r="L13" s="11"/>
      <c r="M13" s="11"/>
      <c r="N13" s="11"/>
      <c r="O13" s="11"/>
      <c r="P13" s="11"/>
      <c r="Q13" s="20">
        <f>Q14+Q15</f>
        <v>65</v>
      </c>
      <c r="R13" s="9">
        <f>R14+R15</f>
        <v>60</v>
      </c>
      <c r="S13" s="10">
        <f>S14+S15</f>
        <v>64.9</v>
      </c>
      <c r="T13" s="10">
        <f>S13/R13*100</f>
        <v>108.16666666666667</v>
      </c>
      <c r="U13" s="10">
        <f aca="true" t="shared" si="1" ref="U13:U48">S13/Q13*100</f>
        <v>99.84615384615385</v>
      </c>
      <c r="V13" s="9">
        <f>V14+V15</f>
        <v>47.3</v>
      </c>
      <c r="W13" s="21">
        <f>S13/V13</f>
        <v>1.3720930232558142</v>
      </c>
      <c r="Y13" t="s">
        <v>30</v>
      </c>
    </row>
    <row r="14" spans="1:26" ht="12.75">
      <c r="A14" s="64" t="s">
        <v>7</v>
      </c>
      <c r="B14" s="65"/>
      <c r="C14" s="65"/>
      <c r="D14" s="66"/>
      <c r="E14" s="22">
        <v>0</v>
      </c>
      <c r="F14" s="12">
        <v>0</v>
      </c>
      <c r="G14" s="13">
        <v>0</v>
      </c>
      <c r="H14" s="10"/>
      <c r="I14" s="10"/>
      <c r="J14" s="12"/>
      <c r="K14" s="23"/>
      <c r="L14" s="8"/>
      <c r="M14" s="8"/>
      <c r="N14" s="8"/>
      <c r="O14" s="8"/>
      <c r="P14" s="8"/>
      <c r="Q14" s="22">
        <v>0</v>
      </c>
      <c r="R14" s="12">
        <v>0</v>
      </c>
      <c r="S14" s="13">
        <v>0</v>
      </c>
      <c r="T14" s="10"/>
      <c r="U14" s="10"/>
      <c r="V14" s="12"/>
      <c r="W14" s="23"/>
      <c r="Z14" t="s">
        <v>30</v>
      </c>
    </row>
    <row r="15" spans="1:26" ht="12.75">
      <c r="A15" s="64" t="s">
        <v>8</v>
      </c>
      <c r="B15" s="65"/>
      <c r="C15" s="65"/>
      <c r="D15" s="66"/>
      <c r="E15" s="22">
        <v>646</v>
      </c>
      <c r="F15" s="12">
        <v>431</v>
      </c>
      <c r="G15" s="13">
        <v>431.3</v>
      </c>
      <c r="H15" s="13">
        <f aca="true" t="shared" si="2" ref="H15:H22">G15/F15*100</f>
        <v>100.06960556844548</v>
      </c>
      <c r="I15" s="13">
        <f t="shared" si="0"/>
        <v>66.76470588235294</v>
      </c>
      <c r="J15" s="12">
        <v>421.9</v>
      </c>
      <c r="K15" s="23">
        <f aca="true" t="shared" si="3" ref="K15:K22">G15/J15</f>
        <v>1.022280161175634</v>
      </c>
      <c r="L15" s="8"/>
      <c r="M15" s="8" t="s">
        <v>30</v>
      </c>
      <c r="N15" s="8"/>
      <c r="O15" s="8"/>
      <c r="P15" s="8"/>
      <c r="Q15" s="22">
        <v>65</v>
      </c>
      <c r="R15" s="12">
        <v>60</v>
      </c>
      <c r="S15" s="13">
        <v>64.9</v>
      </c>
      <c r="T15" s="13">
        <f aca="true" t="shared" si="4" ref="T15:T22">S15/R15*100</f>
        <v>108.16666666666667</v>
      </c>
      <c r="U15" s="13">
        <f t="shared" si="1"/>
        <v>99.84615384615385</v>
      </c>
      <c r="V15" s="12">
        <v>47.3</v>
      </c>
      <c r="W15" s="23">
        <f aca="true" t="shared" si="5" ref="W15:W22">S15/V15</f>
        <v>1.3720930232558142</v>
      </c>
      <c r="Z15" t="s">
        <v>30</v>
      </c>
    </row>
    <row r="16" spans="1:23" ht="12.75">
      <c r="A16" s="73" t="s">
        <v>58</v>
      </c>
      <c r="B16" s="74"/>
      <c r="C16" s="74"/>
      <c r="D16" s="75"/>
      <c r="E16" s="22"/>
      <c r="F16" s="12"/>
      <c r="G16" s="13"/>
      <c r="H16" s="13"/>
      <c r="I16" s="13"/>
      <c r="J16" s="12"/>
      <c r="K16" s="23"/>
      <c r="L16" s="8"/>
      <c r="M16" s="8"/>
      <c r="N16" s="8"/>
      <c r="O16" s="8"/>
      <c r="P16" s="8"/>
      <c r="Q16" s="22"/>
      <c r="R16" s="12"/>
      <c r="S16" s="13"/>
      <c r="T16" s="13"/>
      <c r="U16" s="10"/>
      <c r="V16" s="12"/>
      <c r="W16" s="23"/>
    </row>
    <row r="17" spans="1:23" ht="12.75">
      <c r="A17" s="67" t="s">
        <v>9</v>
      </c>
      <c r="B17" s="68"/>
      <c r="C17" s="68"/>
      <c r="D17" s="69"/>
      <c r="E17" s="20">
        <f>E18+E19+E20</f>
        <v>803</v>
      </c>
      <c r="F17" s="9">
        <f>F18+F19+F20</f>
        <v>413</v>
      </c>
      <c r="G17" s="10">
        <f>G18+G19+G20</f>
        <v>418.55</v>
      </c>
      <c r="H17" s="10">
        <f t="shared" si="2"/>
        <v>101.34382566585958</v>
      </c>
      <c r="I17" s="10">
        <f t="shared" si="0"/>
        <v>52.12328767123287</v>
      </c>
      <c r="J17" s="9">
        <f>J18+J19+J20</f>
        <v>542.4</v>
      </c>
      <c r="K17" s="21">
        <f t="shared" si="3"/>
        <v>0.7716629793510325</v>
      </c>
      <c r="L17" s="8"/>
      <c r="M17" s="8"/>
      <c r="N17" s="8"/>
      <c r="O17" s="8"/>
      <c r="P17" s="8"/>
      <c r="Q17" s="20">
        <f>Q18+Q19+Q20</f>
        <v>17</v>
      </c>
      <c r="R17" s="9">
        <f>R18+R19+R20</f>
        <v>13</v>
      </c>
      <c r="S17" s="10">
        <f>S18+S19+S20</f>
        <v>13</v>
      </c>
      <c r="T17" s="10">
        <f t="shared" si="4"/>
        <v>100</v>
      </c>
      <c r="U17" s="10">
        <f t="shared" si="1"/>
        <v>76.47058823529412</v>
      </c>
      <c r="V17" s="9">
        <f>V18+V19+V20</f>
        <v>19.299999999999997</v>
      </c>
      <c r="W17" s="21">
        <f t="shared" si="5"/>
        <v>0.6735751295336788</v>
      </c>
    </row>
    <row r="18" spans="1:27" ht="12.75">
      <c r="A18" s="64" t="s">
        <v>11</v>
      </c>
      <c r="B18" s="65"/>
      <c r="C18" s="65"/>
      <c r="D18" s="66"/>
      <c r="E18" s="22">
        <v>798</v>
      </c>
      <c r="F18" s="12">
        <v>408</v>
      </c>
      <c r="G18" s="13">
        <v>409.5</v>
      </c>
      <c r="H18" s="13">
        <f t="shared" si="2"/>
        <v>100.36764705882352</v>
      </c>
      <c r="I18" s="13">
        <f t="shared" si="0"/>
        <v>51.31578947368421</v>
      </c>
      <c r="J18" s="12">
        <v>533.1</v>
      </c>
      <c r="K18" s="23">
        <f t="shared" si="3"/>
        <v>0.7681485649971862</v>
      </c>
      <c r="L18" s="8" t="s">
        <v>30</v>
      </c>
      <c r="M18" s="8"/>
      <c r="N18" s="8"/>
      <c r="O18" s="8"/>
      <c r="P18" s="8"/>
      <c r="Q18" s="22">
        <v>8</v>
      </c>
      <c r="R18" s="12">
        <v>4</v>
      </c>
      <c r="S18" s="13">
        <v>5.6</v>
      </c>
      <c r="T18" s="13">
        <f t="shared" si="4"/>
        <v>140</v>
      </c>
      <c r="U18" s="13">
        <f t="shared" si="1"/>
        <v>70</v>
      </c>
      <c r="V18" s="12">
        <v>9.2</v>
      </c>
      <c r="W18" s="23">
        <f t="shared" si="5"/>
        <v>0.6086956521739131</v>
      </c>
      <c r="Y18" t="s">
        <v>30</v>
      </c>
      <c r="Z18" t="s">
        <v>30</v>
      </c>
      <c r="AA18" t="s">
        <v>30</v>
      </c>
    </row>
    <row r="19" spans="1:25" ht="12.75">
      <c r="A19" s="64" t="s">
        <v>12</v>
      </c>
      <c r="B19" s="65"/>
      <c r="C19" s="65"/>
      <c r="D19" s="66"/>
      <c r="E19" s="22">
        <v>5</v>
      </c>
      <c r="F19" s="12">
        <v>5</v>
      </c>
      <c r="G19" s="13">
        <v>9.05</v>
      </c>
      <c r="H19" s="13">
        <f t="shared" si="2"/>
        <v>181</v>
      </c>
      <c r="I19" s="13">
        <f t="shared" si="0"/>
        <v>181</v>
      </c>
      <c r="J19" s="12">
        <v>9.3</v>
      </c>
      <c r="K19" s="23">
        <f t="shared" si="3"/>
        <v>0.9731182795698925</v>
      </c>
      <c r="L19" s="8"/>
      <c r="M19" s="8"/>
      <c r="N19" s="8"/>
      <c r="O19" s="8"/>
      <c r="P19" s="8"/>
      <c r="Q19" s="22">
        <v>9</v>
      </c>
      <c r="R19" s="12">
        <v>9</v>
      </c>
      <c r="S19" s="13">
        <v>7.4</v>
      </c>
      <c r="T19" s="13">
        <f t="shared" si="4"/>
        <v>82.22222222222223</v>
      </c>
      <c r="U19" s="13">
        <f t="shared" si="1"/>
        <v>82.22222222222223</v>
      </c>
      <c r="V19" s="12">
        <v>10.1</v>
      </c>
      <c r="W19" s="23">
        <f t="shared" si="5"/>
        <v>0.7326732673267328</v>
      </c>
      <c r="Y19" t="s">
        <v>30</v>
      </c>
    </row>
    <row r="20" spans="1:23" ht="12.75">
      <c r="A20" s="64" t="s">
        <v>10</v>
      </c>
      <c r="B20" s="65"/>
      <c r="C20" s="65"/>
      <c r="D20" s="66"/>
      <c r="E20" s="22"/>
      <c r="F20" s="12"/>
      <c r="G20" s="13"/>
      <c r="H20" s="13"/>
      <c r="I20" s="13"/>
      <c r="J20" s="12"/>
      <c r="K20" s="23"/>
      <c r="L20" s="8"/>
      <c r="M20" s="8"/>
      <c r="N20" s="8"/>
      <c r="O20" s="8"/>
      <c r="P20" s="8"/>
      <c r="Q20" s="22"/>
      <c r="R20" s="12"/>
      <c r="S20" s="13"/>
      <c r="T20" s="13"/>
      <c r="U20" s="13"/>
      <c r="V20" s="12"/>
      <c r="W20" s="23"/>
    </row>
    <row r="21" spans="1:25" ht="12.75">
      <c r="A21" s="67" t="s">
        <v>13</v>
      </c>
      <c r="B21" s="68"/>
      <c r="C21" s="68"/>
      <c r="D21" s="69"/>
      <c r="E21" s="20">
        <f>E22+E23+E24</f>
        <v>775</v>
      </c>
      <c r="F21" s="9">
        <f>F22+F23+F24</f>
        <v>306</v>
      </c>
      <c r="G21" s="10">
        <f>G22+G23+G24</f>
        <v>434</v>
      </c>
      <c r="H21" s="10">
        <f t="shared" si="2"/>
        <v>141.83006535947712</v>
      </c>
      <c r="I21" s="10">
        <f t="shared" si="0"/>
        <v>56.00000000000001</v>
      </c>
      <c r="J21" s="9">
        <f>J22+J23+J24</f>
        <v>389.3</v>
      </c>
      <c r="K21" s="21">
        <f t="shared" si="3"/>
        <v>1.114821474441305</v>
      </c>
      <c r="L21" s="8"/>
      <c r="M21" s="8"/>
      <c r="N21" s="8"/>
      <c r="O21" s="8"/>
      <c r="P21" s="8"/>
      <c r="Q21" s="20">
        <f>Q22+Q23+Q24</f>
        <v>319</v>
      </c>
      <c r="R21" s="9">
        <f>R22+R23+R24</f>
        <v>135</v>
      </c>
      <c r="S21" s="10">
        <f>S22+S23+S24</f>
        <v>159.9</v>
      </c>
      <c r="T21" s="10">
        <f t="shared" si="4"/>
        <v>118.44444444444444</v>
      </c>
      <c r="U21" s="10">
        <f t="shared" si="1"/>
        <v>50.12539184952979</v>
      </c>
      <c r="V21" s="9">
        <f>V22+V23+V24</f>
        <v>132.2</v>
      </c>
      <c r="W21" s="21">
        <f t="shared" si="5"/>
        <v>1.2095310136157338</v>
      </c>
      <c r="Y21" t="s">
        <v>30</v>
      </c>
    </row>
    <row r="22" spans="1:25" ht="12.75">
      <c r="A22" s="64" t="s">
        <v>14</v>
      </c>
      <c r="B22" s="65"/>
      <c r="C22" s="65"/>
      <c r="D22" s="66"/>
      <c r="E22" s="22">
        <v>555</v>
      </c>
      <c r="F22" s="12">
        <v>157</v>
      </c>
      <c r="G22" s="13">
        <v>197.9</v>
      </c>
      <c r="H22" s="13">
        <f t="shared" si="2"/>
        <v>126.05095541401275</v>
      </c>
      <c r="I22" s="13">
        <f t="shared" si="0"/>
        <v>35.65765765765766</v>
      </c>
      <c r="J22" s="12">
        <v>199.3</v>
      </c>
      <c r="K22" s="23">
        <f t="shared" si="3"/>
        <v>0.9929754139488208</v>
      </c>
      <c r="L22" s="8"/>
      <c r="M22" s="8" t="s">
        <v>30</v>
      </c>
      <c r="N22" s="8"/>
      <c r="O22" s="8"/>
      <c r="P22" s="8"/>
      <c r="Q22" s="22">
        <v>198</v>
      </c>
      <c r="R22" s="12">
        <v>51</v>
      </c>
      <c r="S22" s="13">
        <v>74</v>
      </c>
      <c r="T22" s="13">
        <f t="shared" si="4"/>
        <v>145.09803921568627</v>
      </c>
      <c r="U22" s="13">
        <f t="shared" si="1"/>
        <v>37.37373737373738</v>
      </c>
      <c r="V22" s="12">
        <v>68.7</v>
      </c>
      <c r="W22" s="23">
        <f t="shared" si="5"/>
        <v>1.0771470160116448</v>
      </c>
      <c r="Y22" t="s">
        <v>30</v>
      </c>
    </row>
    <row r="23" spans="1:23" ht="12.75">
      <c r="A23" s="64" t="s">
        <v>15</v>
      </c>
      <c r="B23" s="65"/>
      <c r="C23" s="65"/>
      <c r="D23" s="66"/>
      <c r="E23" s="22"/>
      <c r="F23" s="12"/>
      <c r="G23" s="13"/>
      <c r="H23" s="13"/>
      <c r="I23" s="13"/>
      <c r="J23" s="12"/>
      <c r="K23" s="23"/>
      <c r="L23" s="8"/>
      <c r="M23" s="8"/>
      <c r="N23" s="8"/>
      <c r="O23" s="8"/>
      <c r="P23" s="8"/>
      <c r="Q23" s="22"/>
      <c r="R23" s="12"/>
      <c r="S23" s="13"/>
      <c r="T23" s="13"/>
      <c r="U23" s="13"/>
      <c r="V23" s="12"/>
      <c r="W23" s="23"/>
    </row>
    <row r="24" spans="1:23" ht="12.75">
      <c r="A24" s="64" t="s">
        <v>16</v>
      </c>
      <c r="B24" s="65"/>
      <c r="C24" s="65"/>
      <c r="D24" s="66"/>
      <c r="E24" s="20">
        <f>E25+E26</f>
        <v>220</v>
      </c>
      <c r="F24" s="9">
        <f>F25+F26</f>
        <v>149</v>
      </c>
      <c r="G24" s="10">
        <f>G25+G26</f>
        <v>236.1</v>
      </c>
      <c r="H24" s="10">
        <f>G24/F24*100</f>
        <v>158.4563758389262</v>
      </c>
      <c r="I24" s="10">
        <f t="shared" si="0"/>
        <v>107.31818181818183</v>
      </c>
      <c r="J24" s="9">
        <f>J25+J26</f>
        <v>190</v>
      </c>
      <c r="K24" s="21">
        <f>G24/J24</f>
        <v>1.2426315789473683</v>
      </c>
      <c r="L24" s="8"/>
      <c r="M24" s="8"/>
      <c r="N24" s="8"/>
      <c r="O24" s="8"/>
      <c r="P24" s="8"/>
      <c r="Q24" s="20">
        <f>Q25+Q26</f>
        <v>121</v>
      </c>
      <c r="R24" s="9">
        <f>R25+R26</f>
        <v>84</v>
      </c>
      <c r="S24" s="10">
        <f>S25+S26</f>
        <v>85.9</v>
      </c>
      <c r="T24" s="10">
        <f>S24/R24*100</f>
        <v>102.26190476190477</v>
      </c>
      <c r="U24" s="10">
        <f t="shared" si="1"/>
        <v>70.9917355371901</v>
      </c>
      <c r="V24" s="9">
        <f>V25+V26</f>
        <v>63.5</v>
      </c>
      <c r="W24" s="21">
        <f>S24/V24</f>
        <v>1.352755905511811</v>
      </c>
    </row>
    <row r="25" spans="1:23" ht="12.75">
      <c r="A25" s="64" t="s">
        <v>51</v>
      </c>
      <c r="B25" s="65"/>
      <c r="C25" s="65"/>
      <c r="D25" s="66"/>
      <c r="E25" s="22">
        <v>100</v>
      </c>
      <c r="F25" s="12">
        <v>100</v>
      </c>
      <c r="G25" s="13">
        <v>157.1</v>
      </c>
      <c r="H25" s="13">
        <f>G25/F25*100</f>
        <v>157.1</v>
      </c>
      <c r="I25" s="13">
        <f t="shared" si="0"/>
        <v>157.1</v>
      </c>
      <c r="J25" s="12">
        <v>113.6</v>
      </c>
      <c r="K25" s="23">
        <f>G25/J25</f>
        <v>1.3829225352112677</v>
      </c>
      <c r="L25" s="8"/>
      <c r="M25" s="8"/>
      <c r="N25" s="8"/>
      <c r="O25" s="8"/>
      <c r="P25" s="8"/>
      <c r="Q25" s="22">
        <v>17</v>
      </c>
      <c r="R25" s="12">
        <v>17</v>
      </c>
      <c r="S25" s="13">
        <v>38.7</v>
      </c>
      <c r="T25" s="13">
        <f>S25/R25*100</f>
        <v>227.64705882352945</v>
      </c>
      <c r="U25" s="13">
        <f t="shared" si="1"/>
        <v>227.64705882352945</v>
      </c>
      <c r="V25" s="12">
        <v>28.1</v>
      </c>
      <c r="W25" s="23">
        <f>S25/V25</f>
        <v>1.3772241992882563</v>
      </c>
    </row>
    <row r="26" spans="1:23" ht="12.75">
      <c r="A26" s="64" t="s">
        <v>52</v>
      </c>
      <c r="B26" s="65"/>
      <c r="C26" s="65"/>
      <c r="D26" s="66"/>
      <c r="E26" s="22">
        <v>120</v>
      </c>
      <c r="F26" s="12">
        <v>49</v>
      </c>
      <c r="G26" s="13">
        <v>79</v>
      </c>
      <c r="H26" s="13">
        <f>G26/F26*100</f>
        <v>161.22448979591837</v>
      </c>
      <c r="I26" s="13">
        <f t="shared" si="0"/>
        <v>65.83333333333333</v>
      </c>
      <c r="J26" s="12">
        <v>76.4</v>
      </c>
      <c r="K26" s="23">
        <f>G26/J26</f>
        <v>1.0340314136125655</v>
      </c>
      <c r="L26" s="8"/>
      <c r="M26" s="8"/>
      <c r="N26" s="8"/>
      <c r="O26" s="8"/>
      <c r="P26" s="8"/>
      <c r="Q26" s="22">
        <v>104</v>
      </c>
      <c r="R26" s="12">
        <v>67</v>
      </c>
      <c r="S26" s="13">
        <v>47.2</v>
      </c>
      <c r="T26" s="13">
        <f>S26/R26*100</f>
        <v>70.44776119402985</v>
      </c>
      <c r="U26" s="13">
        <f t="shared" si="1"/>
        <v>45.38461538461539</v>
      </c>
      <c r="V26" s="12">
        <v>35.4</v>
      </c>
      <c r="W26" s="23">
        <f>S26/V26</f>
        <v>1.3333333333333335</v>
      </c>
    </row>
    <row r="27" spans="1:26" ht="12.75">
      <c r="A27" s="67" t="s">
        <v>17</v>
      </c>
      <c r="B27" s="68"/>
      <c r="C27" s="68"/>
      <c r="D27" s="69"/>
      <c r="E27" s="20"/>
      <c r="F27" s="9"/>
      <c r="G27" s="10"/>
      <c r="H27" s="10"/>
      <c r="I27" s="13"/>
      <c r="J27" s="9"/>
      <c r="K27" s="21"/>
      <c r="L27" s="8"/>
      <c r="M27" s="8"/>
      <c r="N27" s="8"/>
      <c r="O27" s="8"/>
      <c r="P27" s="8"/>
      <c r="Q27" s="20"/>
      <c r="R27" s="9"/>
      <c r="S27" s="10"/>
      <c r="T27" s="10"/>
      <c r="U27" s="13"/>
      <c r="V27" s="9"/>
      <c r="W27" s="21"/>
      <c r="Y27" t="s">
        <v>30</v>
      </c>
      <c r="Z27" t="s">
        <v>30</v>
      </c>
    </row>
    <row r="28" spans="1:23" ht="12.75" hidden="1">
      <c r="A28" s="70" t="s">
        <v>18</v>
      </c>
      <c r="B28" s="68"/>
      <c r="C28" s="68"/>
      <c r="D28" s="69"/>
      <c r="E28" s="20">
        <f>E29+E30+E31+E32+E33</f>
        <v>0</v>
      </c>
      <c r="F28" s="9">
        <f>F29+F30+F31+F32+F33</f>
        <v>0</v>
      </c>
      <c r="G28" s="10">
        <f>G29+G30+G31+G32+G33</f>
        <v>0</v>
      </c>
      <c r="H28" s="10" t="e">
        <f>G28/F28*100</f>
        <v>#DIV/0!</v>
      </c>
      <c r="I28" s="10" t="e">
        <f t="shared" si="0"/>
        <v>#DIV/0!</v>
      </c>
      <c r="J28" s="9">
        <f>J29+J30+J31+J32+J33</f>
        <v>0</v>
      </c>
      <c r="K28" s="21"/>
      <c r="L28" s="8"/>
      <c r="M28" s="8"/>
      <c r="N28" s="8"/>
      <c r="O28" s="8"/>
      <c r="P28" s="8"/>
      <c r="Q28" s="20">
        <f>Q29+Q30+Q31+Q32+Q33</f>
        <v>0</v>
      </c>
      <c r="R28" s="9">
        <f>R29+R30+R31+R32+R33</f>
        <v>0</v>
      </c>
      <c r="S28" s="10">
        <f>S29+S30+S31+S32+S33</f>
        <v>0</v>
      </c>
      <c r="T28" s="10" t="e">
        <f>S28/R28*100</f>
        <v>#DIV/0!</v>
      </c>
      <c r="U28" s="10" t="e">
        <f t="shared" si="1"/>
        <v>#DIV/0!</v>
      </c>
      <c r="V28" s="9">
        <f>V29+V30+V31+V32+V33</f>
        <v>0</v>
      </c>
      <c r="W28" s="21"/>
    </row>
    <row r="29" spans="1:23" ht="12.75" hidden="1">
      <c r="A29" s="64" t="s">
        <v>19</v>
      </c>
      <c r="B29" s="65"/>
      <c r="C29" s="65"/>
      <c r="D29" s="66"/>
      <c r="E29" s="22"/>
      <c r="F29" s="12"/>
      <c r="G29" s="13"/>
      <c r="H29" s="10"/>
      <c r="I29" s="10" t="e">
        <f t="shared" si="0"/>
        <v>#DIV/0!</v>
      </c>
      <c r="J29" s="12"/>
      <c r="K29" s="21"/>
      <c r="L29" s="8"/>
      <c r="M29" s="8"/>
      <c r="N29" s="8"/>
      <c r="O29" s="8"/>
      <c r="P29" s="8"/>
      <c r="Q29" s="22"/>
      <c r="R29" s="12"/>
      <c r="S29" s="13"/>
      <c r="T29" s="10"/>
      <c r="U29" s="10" t="e">
        <f t="shared" si="1"/>
        <v>#DIV/0!</v>
      </c>
      <c r="V29" s="12"/>
      <c r="W29" s="21"/>
    </row>
    <row r="30" spans="1:25" ht="12.75" hidden="1">
      <c r="A30" s="64" t="s">
        <v>15</v>
      </c>
      <c r="B30" s="65"/>
      <c r="C30" s="65"/>
      <c r="D30" s="66"/>
      <c r="E30" s="22"/>
      <c r="F30" s="12"/>
      <c r="G30" s="13"/>
      <c r="H30" s="10"/>
      <c r="I30" s="10" t="e">
        <f t="shared" si="0"/>
        <v>#DIV/0!</v>
      </c>
      <c r="J30" s="12"/>
      <c r="K30" s="21"/>
      <c r="L30" s="8"/>
      <c r="M30" s="8"/>
      <c r="N30" s="8"/>
      <c r="O30" s="8"/>
      <c r="P30" s="8"/>
      <c r="Q30" s="22"/>
      <c r="R30" s="12"/>
      <c r="S30" s="13"/>
      <c r="T30" s="10"/>
      <c r="U30" s="10" t="e">
        <f t="shared" si="1"/>
        <v>#DIV/0!</v>
      </c>
      <c r="V30" s="12"/>
      <c r="W30" s="21"/>
      <c r="Y30" t="s">
        <v>30</v>
      </c>
    </row>
    <row r="31" spans="1:23" ht="12.75" hidden="1">
      <c r="A31" s="64" t="s">
        <v>20</v>
      </c>
      <c r="B31" s="65"/>
      <c r="C31" s="65"/>
      <c r="D31" s="66"/>
      <c r="E31" s="22"/>
      <c r="F31" s="12"/>
      <c r="G31" s="13"/>
      <c r="H31" s="10"/>
      <c r="I31" s="10" t="e">
        <f t="shared" si="0"/>
        <v>#DIV/0!</v>
      </c>
      <c r="J31" s="12"/>
      <c r="K31" s="21"/>
      <c r="L31" s="8"/>
      <c r="M31" s="8"/>
      <c r="N31" s="8"/>
      <c r="O31" s="8"/>
      <c r="P31" s="8"/>
      <c r="Q31" s="22"/>
      <c r="R31" s="12"/>
      <c r="S31" s="13"/>
      <c r="T31" s="10"/>
      <c r="U31" s="10" t="e">
        <f t="shared" si="1"/>
        <v>#DIV/0!</v>
      </c>
      <c r="V31" s="12"/>
      <c r="W31" s="21"/>
    </row>
    <row r="32" spans="1:25" ht="12.75" hidden="1">
      <c r="A32" s="64" t="s">
        <v>16</v>
      </c>
      <c r="B32" s="65"/>
      <c r="C32" s="65"/>
      <c r="D32" s="66"/>
      <c r="E32" s="22"/>
      <c r="F32" s="12"/>
      <c r="G32" s="13"/>
      <c r="H32" s="10"/>
      <c r="I32" s="10" t="e">
        <f t="shared" si="0"/>
        <v>#DIV/0!</v>
      </c>
      <c r="J32" s="12"/>
      <c r="K32" s="21"/>
      <c r="L32" s="8"/>
      <c r="M32" s="8"/>
      <c r="N32" s="8"/>
      <c r="O32" s="8"/>
      <c r="P32" s="8"/>
      <c r="Q32" s="22"/>
      <c r="R32" s="12"/>
      <c r="S32" s="13"/>
      <c r="T32" s="10"/>
      <c r="U32" s="10" t="e">
        <f t="shared" si="1"/>
        <v>#DIV/0!</v>
      </c>
      <c r="V32" s="12"/>
      <c r="W32" s="21"/>
      <c r="Y32" t="s">
        <v>30</v>
      </c>
    </row>
    <row r="33" spans="1:23" ht="12.75" hidden="1">
      <c r="A33" s="64" t="s">
        <v>21</v>
      </c>
      <c r="B33" s="65"/>
      <c r="C33" s="65"/>
      <c r="D33" s="66"/>
      <c r="E33" s="22"/>
      <c r="F33" s="12"/>
      <c r="G33" s="13"/>
      <c r="H33" s="10"/>
      <c r="I33" s="10" t="e">
        <f t="shared" si="0"/>
        <v>#DIV/0!</v>
      </c>
      <c r="J33" s="12"/>
      <c r="K33" s="21"/>
      <c r="L33" s="8"/>
      <c r="M33" s="8"/>
      <c r="N33" s="8"/>
      <c r="O33" s="8"/>
      <c r="P33" s="8"/>
      <c r="Q33" s="22"/>
      <c r="R33" s="12"/>
      <c r="S33" s="13"/>
      <c r="T33" s="10"/>
      <c r="U33" s="10" t="e">
        <f t="shared" si="1"/>
        <v>#DIV/0!</v>
      </c>
      <c r="V33" s="12"/>
      <c r="W33" s="21"/>
    </row>
    <row r="34" spans="1:25" ht="12.75">
      <c r="A34" s="67" t="s">
        <v>22</v>
      </c>
      <c r="B34" s="68"/>
      <c r="C34" s="68"/>
      <c r="D34" s="69"/>
      <c r="E34" s="20">
        <f>E35+E39+E41+E42+E43+E44</f>
        <v>115</v>
      </c>
      <c r="F34" s="9">
        <f>F35+F39+F41+F42+F43+F44</f>
        <v>75</v>
      </c>
      <c r="G34" s="10">
        <f>G35+G39+G41+G42+G43+G44</f>
        <v>37.5</v>
      </c>
      <c r="H34" s="10">
        <f>G34/F34*100</f>
        <v>50</v>
      </c>
      <c r="I34" s="10">
        <f t="shared" si="0"/>
        <v>32.608695652173914</v>
      </c>
      <c r="J34" s="9">
        <f>J35+J39+J41+J42+J43+J44</f>
        <v>51.699999999999996</v>
      </c>
      <c r="K34" s="21">
        <f>G34/J34</f>
        <v>0.7253384912959382</v>
      </c>
      <c r="L34" s="8"/>
      <c r="M34" s="8"/>
      <c r="N34" s="8"/>
      <c r="O34" s="8"/>
      <c r="P34" s="8"/>
      <c r="Q34" s="20">
        <f>Q35+Q39+Q41+Q42+Q43+Q44</f>
        <v>58</v>
      </c>
      <c r="R34" s="9">
        <f>R35+R39+R41+R42+R43+R44</f>
        <v>30</v>
      </c>
      <c r="S34" s="10">
        <f>S35+S39+S41+S42+S43+S44</f>
        <v>5.5</v>
      </c>
      <c r="T34" s="10">
        <f>S34/R34*100</f>
        <v>18.333333333333332</v>
      </c>
      <c r="U34" s="10">
        <f t="shared" si="1"/>
        <v>9.482758620689655</v>
      </c>
      <c r="V34" s="9">
        <f>V35+V39+V41+V42+V43+V44</f>
        <v>55.8</v>
      </c>
      <c r="W34" s="21">
        <f>S34/V34</f>
        <v>0.0985663082437276</v>
      </c>
      <c r="Y34" t="s">
        <v>30</v>
      </c>
    </row>
    <row r="35" spans="1:26" ht="12.75">
      <c r="A35" s="67" t="s">
        <v>23</v>
      </c>
      <c r="B35" s="68"/>
      <c r="C35" s="68"/>
      <c r="D35" s="69"/>
      <c r="E35" s="20">
        <f>E36+E37</f>
        <v>0</v>
      </c>
      <c r="F35" s="9">
        <f>F36+F37</f>
        <v>0</v>
      </c>
      <c r="G35" s="10">
        <f aca="true" t="shared" si="6" ref="G35:V35">G36+G37</f>
        <v>0</v>
      </c>
      <c r="H35" s="10"/>
      <c r="I35" s="10"/>
      <c r="J35" s="9">
        <f t="shared" si="6"/>
        <v>0</v>
      </c>
      <c r="K35" s="21"/>
      <c r="L35" s="32">
        <f t="shared" si="6"/>
        <v>0</v>
      </c>
      <c r="M35" s="9">
        <f t="shared" si="6"/>
        <v>0</v>
      </c>
      <c r="N35" s="9">
        <f t="shared" si="6"/>
        <v>0</v>
      </c>
      <c r="O35" s="9">
        <f t="shared" si="6"/>
        <v>0</v>
      </c>
      <c r="P35" s="16">
        <f t="shared" si="6"/>
        <v>0</v>
      </c>
      <c r="Q35" s="20">
        <f>Q36+Q37</f>
        <v>0</v>
      </c>
      <c r="R35" s="9">
        <f t="shared" si="6"/>
        <v>0</v>
      </c>
      <c r="S35" s="10">
        <f t="shared" si="6"/>
        <v>0</v>
      </c>
      <c r="T35" s="13"/>
      <c r="U35" s="10"/>
      <c r="V35" s="9">
        <f t="shared" si="6"/>
        <v>23.7</v>
      </c>
      <c r="W35" s="30"/>
      <c r="Z35" t="s">
        <v>30</v>
      </c>
    </row>
    <row r="36" spans="1:25" ht="12.75">
      <c r="A36" s="64" t="s">
        <v>46</v>
      </c>
      <c r="B36" s="65"/>
      <c r="C36" s="65"/>
      <c r="D36" s="66"/>
      <c r="E36" s="22"/>
      <c r="F36" s="12"/>
      <c r="G36" s="13"/>
      <c r="H36" s="13"/>
      <c r="I36" s="10"/>
      <c r="J36" s="12"/>
      <c r="K36" s="21"/>
      <c r="L36" s="8"/>
      <c r="M36" s="8"/>
      <c r="N36" s="8"/>
      <c r="O36" s="8"/>
      <c r="P36" s="8"/>
      <c r="Q36" s="22"/>
      <c r="R36" s="12"/>
      <c r="S36" s="13"/>
      <c r="T36" s="13"/>
      <c r="U36" s="10"/>
      <c r="V36" s="12"/>
      <c r="W36" s="23"/>
      <c r="Y36" t="s">
        <v>30</v>
      </c>
    </row>
    <row r="37" spans="1:25" ht="12.75">
      <c r="A37" s="64" t="s">
        <v>45</v>
      </c>
      <c r="B37" s="65"/>
      <c r="C37" s="65"/>
      <c r="D37" s="66"/>
      <c r="E37" s="22"/>
      <c r="F37" s="12"/>
      <c r="G37" s="13"/>
      <c r="H37" s="13"/>
      <c r="I37" s="10"/>
      <c r="J37" s="12"/>
      <c r="K37" s="23"/>
      <c r="L37" s="8"/>
      <c r="M37" s="8"/>
      <c r="N37" s="8"/>
      <c r="O37" s="8"/>
      <c r="P37" s="8"/>
      <c r="Q37" s="22"/>
      <c r="R37" s="12"/>
      <c r="S37" s="13"/>
      <c r="T37" s="13"/>
      <c r="U37" s="10"/>
      <c r="V37" s="12">
        <v>23.7</v>
      </c>
      <c r="W37" s="23">
        <f>S37/V37</f>
        <v>0</v>
      </c>
      <c r="Y37" t="s">
        <v>30</v>
      </c>
    </row>
    <row r="38" spans="1:23" ht="12.75">
      <c r="A38" s="64" t="s">
        <v>24</v>
      </c>
      <c r="B38" s="65"/>
      <c r="C38" s="65"/>
      <c r="D38" s="66"/>
      <c r="E38" s="22"/>
      <c r="F38" s="12"/>
      <c r="G38" s="13"/>
      <c r="H38" s="13"/>
      <c r="I38" s="10"/>
      <c r="J38" s="12"/>
      <c r="K38" s="23"/>
      <c r="L38" s="8"/>
      <c r="M38" s="8"/>
      <c r="N38" s="8"/>
      <c r="O38" s="8"/>
      <c r="P38" s="8"/>
      <c r="Q38" s="22"/>
      <c r="R38" s="12"/>
      <c r="S38" s="13"/>
      <c r="T38" s="13"/>
      <c r="U38" s="10"/>
      <c r="V38" s="12"/>
      <c r="W38" s="23"/>
    </row>
    <row r="39" spans="1:25" ht="12.75">
      <c r="A39" s="70" t="s">
        <v>25</v>
      </c>
      <c r="B39" s="68"/>
      <c r="C39" s="68"/>
      <c r="D39" s="69"/>
      <c r="E39" s="20">
        <f>E40</f>
        <v>0</v>
      </c>
      <c r="F39" s="9">
        <f>F40</f>
        <v>0</v>
      </c>
      <c r="G39" s="10">
        <f>G40</f>
        <v>0</v>
      </c>
      <c r="H39" s="10"/>
      <c r="I39" s="10"/>
      <c r="J39" s="9">
        <f>J40</f>
        <v>0</v>
      </c>
      <c r="K39" s="21"/>
      <c r="L39" s="8"/>
      <c r="M39" s="8"/>
      <c r="N39" s="8"/>
      <c r="O39" s="8"/>
      <c r="P39" s="8"/>
      <c r="Q39" s="20">
        <f>Q40</f>
        <v>0</v>
      </c>
      <c r="R39" s="9">
        <f>R40</f>
        <v>0</v>
      </c>
      <c r="S39" s="10">
        <f>S40</f>
        <v>0</v>
      </c>
      <c r="T39" s="10"/>
      <c r="U39" s="10"/>
      <c r="V39" s="9">
        <f>V40</f>
        <v>0</v>
      </c>
      <c r="W39" s="21"/>
      <c r="X39" t="s">
        <v>30</v>
      </c>
      <c r="Y39" t="s">
        <v>30</v>
      </c>
    </row>
    <row r="40" spans="1:23" ht="12.75">
      <c r="A40" s="89" t="s">
        <v>26</v>
      </c>
      <c r="B40" s="65"/>
      <c r="C40" s="65"/>
      <c r="D40" s="66"/>
      <c r="E40" s="22"/>
      <c r="F40" s="12"/>
      <c r="G40" s="13"/>
      <c r="H40" s="13"/>
      <c r="I40" s="10"/>
      <c r="J40" s="12"/>
      <c r="K40" s="21"/>
      <c r="L40" s="8"/>
      <c r="M40" s="8"/>
      <c r="N40" s="8"/>
      <c r="O40" s="8"/>
      <c r="P40" s="8"/>
      <c r="Q40" s="22"/>
      <c r="R40" s="12"/>
      <c r="S40" s="13"/>
      <c r="T40" s="13"/>
      <c r="U40" s="10"/>
      <c r="V40" s="12"/>
      <c r="W40" s="21"/>
    </row>
    <row r="41" spans="1:23" ht="12.75">
      <c r="A41" s="89" t="s">
        <v>47</v>
      </c>
      <c r="B41" s="90"/>
      <c r="C41" s="90"/>
      <c r="D41" s="91"/>
      <c r="E41" s="22"/>
      <c r="F41" s="12"/>
      <c r="G41" s="13"/>
      <c r="H41" s="13"/>
      <c r="I41" s="10"/>
      <c r="J41" s="12">
        <v>0.9</v>
      </c>
      <c r="K41" s="21"/>
      <c r="L41" s="8"/>
      <c r="M41" s="8"/>
      <c r="N41" s="8"/>
      <c r="O41" s="8"/>
      <c r="P41" s="8"/>
      <c r="Q41" s="22"/>
      <c r="R41" s="12"/>
      <c r="S41" s="13"/>
      <c r="T41" s="13"/>
      <c r="U41" s="10"/>
      <c r="V41" s="12">
        <v>8.1</v>
      </c>
      <c r="W41" s="23">
        <f>S41/V41</f>
        <v>0</v>
      </c>
    </row>
    <row r="42" spans="1:24" ht="12.75">
      <c r="A42" s="89" t="s">
        <v>44</v>
      </c>
      <c r="B42" s="90"/>
      <c r="C42" s="90"/>
      <c r="D42" s="91"/>
      <c r="E42" s="22"/>
      <c r="F42" s="12"/>
      <c r="G42" s="13"/>
      <c r="H42" s="13"/>
      <c r="I42" s="10"/>
      <c r="J42" s="12"/>
      <c r="K42" s="23"/>
      <c r="L42" s="8"/>
      <c r="M42" s="8"/>
      <c r="N42" s="8"/>
      <c r="O42" s="8"/>
      <c r="P42" s="8"/>
      <c r="Q42" s="22"/>
      <c r="R42" s="12"/>
      <c r="S42" s="13"/>
      <c r="T42" s="13"/>
      <c r="U42" s="10"/>
      <c r="V42" s="12"/>
      <c r="W42" s="23"/>
      <c r="X42" t="s">
        <v>30</v>
      </c>
    </row>
    <row r="43" spans="1:23" ht="12.75">
      <c r="A43" s="67" t="s">
        <v>27</v>
      </c>
      <c r="B43" s="68"/>
      <c r="C43" s="68"/>
      <c r="D43" s="69"/>
      <c r="E43" s="22"/>
      <c r="F43" s="12"/>
      <c r="G43" s="13"/>
      <c r="H43" s="13"/>
      <c r="I43" s="10"/>
      <c r="J43" s="12"/>
      <c r="K43" s="23"/>
      <c r="L43" s="8"/>
      <c r="M43" s="8"/>
      <c r="N43" s="8"/>
      <c r="O43" s="8"/>
      <c r="P43" s="8"/>
      <c r="Q43" s="22"/>
      <c r="R43" s="12"/>
      <c r="S43" s="13">
        <v>2.8</v>
      </c>
      <c r="T43" s="13"/>
      <c r="U43" s="10"/>
      <c r="V43" s="12"/>
      <c r="W43" s="21"/>
    </row>
    <row r="44" spans="1:23" ht="12.75">
      <c r="A44" s="67" t="s">
        <v>28</v>
      </c>
      <c r="B44" s="68"/>
      <c r="C44" s="68"/>
      <c r="D44" s="69"/>
      <c r="E44" s="20">
        <f>E45+E46+E47</f>
        <v>115</v>
      </c>
      <c r="F44" s="9">
        <f>F45+F46+F47</f>
        <v>75</v>
      </c>
      <c r="G44" s="10">
        <f>G45+G46+G47</f>
        <v>37.5</v>
      </c>
      <c r="H44" s="10">
        <f>G44/F44*100</f>
        <v>50</v>
      </c>
      <c r="I44" s="10">
        <f t="shared" si="0"/>
        <v>32.608695652173914</v>
      </c>
      <c r="J44" s="9">
        <f>J45+J46+J47</f>
        <v>50.8</v>
      </c>
      <c r="K44" s="21">
        <f>G44/J44</f>
        <v>0.7381889763779528</v>
      </c>
      <c r="L44" s="11"/>
      <c r="M44" s="11"/>
      <c r="N44" s="11"/>
      <c r="O44" s="11"/>
      <c r="P44" s="11"/>
      <c r="Q44" s="20">
        <f>Q45+Q46+Q47</f>
        <v>58</v>
      </c>
      <c r="R44" s="9">
        <f>R45+R46+R47</f>
        <v>30</v>
      </c>
      <c r="S44" s="10">
        <f>S45+S46+S47</f>
        <v>2.7</v>
      </c>
      <c r="T44" s="10">
        <f>S44/R44*100</f>
        <v>9.000000000000002</v>
      </c>
      <c r="U44" s="10">
        <f t="shared" si="1"/>
        <v>4.655172413793104</v>
      </c>
      <c r="V44" s="9">
        <f>V45+V46+V47</f>
        <v>24</v>
      </c>
      <c r="W44" s="21">
        <f>S44/V44</f>
        <v>0.1125</v>
      </c>
    </row>
    <row r="45" spans="1:25" ht="12.75">
      <c r="A45" s="64" t="s">
        <v>48</v>
      </c>
      <c r="B45" s="65"/>
      <c r="C45" s="65"/>
      <c r="D45" s="66"/>
      <c r="E45" s="22"/>
      <c r="F45" s="12"/>
      <c r="G45" s="13"/>
      <c r="H45" s="13"/>
      <c r="I45" s="13"/>
      <c r="J45" s="12"/>
      <c r="K45" s="23"/>
      <c r="L45" s="8"/>
      <c r="M45" s="8"/>
      <c r="N45" s="8"/>
      <c r="O45" s="8"/>
      <c r="P45" s="8"/>
      <c r="Q45" s="22"/>
      <c r="R45" s="12"/>
      <c r="S45" s="13"/>
      <c r="T45" s="13"/>
      <c r="U45" s="13"/>
      <c r="V45" s="12"/>
      <c r="W45" s="23"/>
      <c r="Y45" t="s">
        <v>30</v>
      </c>
    </row>
    <row r="46" spans="1:23" ht="12.75">
      <c r="A46" s="64" t="s">
        <v>49</v>
      </c>
      <c r="B46" s="65"/>
      <c r="C46" s="65"/>
      <c r="D46" s="66"/>
      <c r="E46" s="22">
        <v>115</v>
      </c>
      <c r="F46" s="12">
        <v>75</v>
      </c>
      <c r="G46" s="13">
        <v>37.5</v>
      </c>
      <c r="H46" s="13">
        <f>G46/F46*100</f>
        <v>50</v>
      </c>
      <c r="I46" s="13">
        <f t="shared" si="0"/>
        <v>32.608695652173914</v>
      </c>
      <c r="J46" s="12">
        <v>50.8</v>
      </c>
      <c r="K46" s="23">
        <f>G46/J46</f>
        <v>0.7381889763779528</v>
      </c>
      <c r="L46" s="8"/>
      <c r="M46" s="8"/>
      <c r="N46" s="8"/>
      <c r="O46" s="8"/>
      <c r="P46" s="8"/>
      <c r="Q46" s="22">
        <v>58</v>
      </c>
      <c r="R46" s="12">
        <v>30</v>
      </c>
      <c r="S46" s="13">
        <v>2.7</v>
      </c>
      <c r="T46" s="13">
        <f>S46/R46*100</f>
        <v>9.000000000000002</v>
      </c>
      <c r="U46" s="13">
        <f t="shared" si="1"/>
        <v>4.655172413793104</v>
      </c>
      <c r="V46" s="12">
        <v>24</v>
      </c>
      <c r="W46" s="23">
        <f>S46/V46</f>
        <v>0.1125</v>
      </c>
    </row>
    <row r="47" spans="1:23" ht="12.75">
      <c r="A47" s="82" t="s">
        <v>50</v>
      </c>
      <c r="B47" s="83"/>
      <c r="C47" s="83"/>
      <c r="D47" s="84"/>
      <c r="E47" s="22"/>
      <c r="F47" s="12"/>
      <c r="G47" s="13"/>
      <c r="H47" s="13"/>
      <c r="I47" s="13"/>
      <c r="J47" s="12"/>
      <c r="K47" s="23"/>
      <c r="L47" s="8"/>
      <c r="M47" s="8"/>
      <c r="N47" s="8"/>
      <c r="O47" s="8"/>
      <c r="P47" s="8"/>
      <c r="Q47" s="34"/>
      <c r="R47" s="35"/>
      <c r="S47" s="36"/>
      <c r="T47" s="36"/>
      <c r="U47" s="36"/>
      <c r="V47" s="35"/>
      <c r="W47" s="37"/>
    </row>
    <row r="48" spans="1:23" ht="13.5" thickBot="1">
      <c r="A48" s="86" t="s">
        <v>29</v>
      </c>
      <c r="B48" s="87"/>
      <c r="C48" s="87"/>
      <c r="D48" s="88"/>
      <c r="E48" s="25">
        <f>E12+E34</f>
        <v>2339</v>
      </c>
      <c r="F48" s="26">
        <f>F12+F34</f>
        <v>1225</v>
      </c>
      <c r="G48" s="27">
        <f>G12+G34</f>
        <v>1321.35</v>
      </c>
      <c r="H48" s="27">
        <f>G48/F48*100</f>
        <v>107.86530612244898</v>
      </c>
      <c r="I48" s="27">
        <f t="shared" si="0"/>
        <v>56.49209063702436</v>
      </c>
      <c r="J48" s="26">
        <f>J12+J34</f>
        <v>1405.3</v>
      </c>
      <c r="K48" s="28">
        <f>G48/J48</f>
        <v>0.9402618657937807</v>
      </c>
      <c r="L48" s="8"/>
      <c r="M48" s="8"/>
      <c r="N48" s="8"/>
      <c r="O48" s="8"/>
      <c r="P48" s="8"/>
      <c r="Q48" s="25">
        <f>Q12+Q34</f>
        <v>459</v>
      </c>
      <c r="R48" s="26">
        <f>R12+R34</f>
        <v>238</v>
      </c>
      <c r="S48" s="27">
        <f>S12+S34</f>
        <v>243.3</v>
      </c>
      <c r="T48" s="27">
        <f>S48/R48*100</f>
        <v>102.22689075630254</v>
      </c>
      <c r="U48" s="27">
        <f t="shared" si="1"/>
        <v>53.00653594771242</v>
      </c>
      <c r="V48" s="26">
        <f>V12+V34</f>
        <v>254.59999999999997</v>
      </c>
      <c r="W48" s="28">
        <f>S48/V48</f>
        <v>0.9556166535742343</v>
      </c>
    </row>
    <row r="50" spans="18:22" ht="12.75">
      <c r="R50" t="s">
        <v>30</v>
      </c>
      <c r="V50" t="s">
        <v>30</v>
      </c>
    </row>
    <row r="51" spans="10:23" ht="12.75">
      <c r="J51" t="s">
        <v>30</v>
      </c>
      <c r="K51" t="s">
        <v>30</v>
      </c>
      <c r="R51" t="s">
        <v>30</v>
      </c>
      <c r="S51" t="s">
        <v>30</v>
      </c>
      <c r="V51" t="s">
        <v>30</v>
      </c>
      <c r="W51" t="s">
        <v>30</v>
      </c>
    </row>
    <row r="52" spans="11:23" ht="12.75">
      <c r="K52" t="s">
        <v>30</v>
      </c>
      <c r="T52" t="s">
        <v>30</v>
      </c>
      <c r="V52" t="s">
        <v>30</v>
      </c>
      <c r="W52" t="s">
        <v>30</v>
      </c>
    </row>
    <row r="53" spans="11:22" ht="12.75">
      <c r="K53" t="s">
        <v>30</v>
      </c>
      <c r="S53" t="s">
        <v>30</v>
      </c>
      <c r="V53" t="s">
        <v>30</v>
      </c>
    </row>
    <row r="54" spans="11:22" ht="12.75">
      <c r="K54" t="s">
        <v>30</v>
      </c>
      <c r="R54" t="s">
        <v>30</v>
      </c>
      <c r="V54" t="s">
        <v>30</v>
      </c>
    </row>
    <row r="55" spans="7:19" ht="12.75">
      <c r="G55" t="s">
        <v>30</v>
      </c>
      <c r="R55" t="s">
        <v>30</v>
      </c>
      <c r="S55" t="s">
        <v>30</v>
      </c>
    </row>
    <row r="56" spans="7:22" ht="12.75">
      <c r="G56" t="s">
        <v>30</v>
      </c>
      <c r="J56" t="s">
        <v>30</v>
      </c>
      <c r="V56" t="s">
        <v>30</v>
      </c>
    </row>
    <row r="57" ht="12.75">
      <c r="J57" t="s">
        <v>30</v>
      </c>
    </row>
    <row r="58" ht="12.75">
      <c r="S58" t="s">
        <v>30</v>
      </c>
    </row>
    <row r="59" ht="12.75">
      <c r="E59" t="s">
        <v>30</v>
      </c>
    </row>
  </sheetData>
  <sheetProtection/>
  <mergeCells count="62">
    <mergeCell ref="A33:D33"/>
    <mergeCell ref="A32:D32"/>
    <mergeCell ref="I10:I11"/>
    <mergeCell ref="A15:D15"/>
    <mergeCell ref="A12:D12"/>
    <mergeCell ref="A13:D13"/>
    <mergeCell ref="A30:D30"/>
    <mergeCell ref="J10:J11"/>
    <mergeCell ref="E9:K9"/>
    <mergeCell ref="Q10:Q11"/>
    <mergeCell ref="Q9:W9"/>
    <mergeCell ref="U10:U11"/>
    <mergeCell ref="A42:D42"/>
    <mergeCell ref="A41:D41"/>
    <mergeCell ref="A34:D34"/>
    <mergeCell ref="A40:D40"/>
    <mergeCell ref="A6:K6"/>
    <mergeCell ref="A7:K7"/>
    <mergeCell ref="A8:K8"/>
    <mergeCell ref="K10:K11"/>
    <mergeCell ref="A9:D11"/>
    <mergeCell ref="A29:D29"/>
    <mergeCell ref="A17:D17"/>
    <mergeCell ref="H10:H11"/>
    <mergeCell ref="A48:D48"/>
    <mergeCell ref="A35:D35"/>
    <mergeCell ref="A36:D36"/>
    <mergeCell ref="A39:D39"/>
    <mergeCell ref="A43:D43"/>
    <mergeCell ref="A37:D37"/>
    <mergeCell ref="A45:D45"/>
    <mergeCell ref="A38:D38"/>
    <mergeCell ref="T10:T11"/>
    <mergeCell ref="V10:V11"/>
    <mergeCell ref="A46:D46"/>
    <mergeCell ref="A44:D44"/>
    <mergeCell ref="A47:D47"/>
    <mergeCell ref="F1:S1"/>
    <mergeCell ref="F2:S2"/>
    <mergeCell ref="F3:S3"/>
    <mergeCell ref="F4:S4"/>
    <mergeCell ref="A5:K5"/>
    <mergeCell ref="A23:D23"/>
    <mergeCell ref="A24:D24"/>
    <mergeCell ref="W10:W11"/>
    <mergeCell ref="A16:D16"/>
    <mergeCell ref="G10:G11"/>
    <mergeCell ref="F10:F11"/>
    <mergeCell ref="A14:D14"/>
    <mergeCell ref="E10:E11"/>
    <mergeCell ref="R10:R11"/>
    <mergeCell ref="S10:S11"/>
    <mergeCell ref="A31:D31"/>
    <mergeCell ref="A19:D19"/>
    <mergeCell ref="A21:D21"/>
    <mergeCell ref="A20:D20"/>
    <mergeCell ref="A18:D18"/>
    <mergeCell ref="A28:D28"/>
    <mergeCell ref="A26:D26"/>
    <mergeCell ref="A25:D25"/>
    <mergeCell ref="A27:D27"/>
    <mergeCell ref="A22:D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4" max="4" width="13.00390625" style="0" customWidth="1"/>
    <col min="5" max="5" width="9.125" style="0" customWidth="1"/>
    <col min="6" max="6" width="9.00390625" style="0" customWidth="1"/>
    <col min="7" max="9" width="8.625" style="0" customWidth="1"/>
    <col min="10" max="10" width="8.375" style="0" customWidth="1"/>
    <col min="11" max="11" width="7.625" style="0" customWidth="1"/>
    <col min="12" max="13" width="9.625" style="0" customWidth="1"/>
    <col min="14" max="14" width="8.75390625" style="0" customWidth="1"/>
    <col min="15" max="15" width="8.375" style="0" customWidth="1"/>
    <col min="16" max="17" width="9.00390625" style="0" customWidth="1"/>
    <col min="18" max="18" width="7.375" style="0" customWidth="1"/>
  </cols>
  <sheetData>
    <row r="1" spans="6:11" ht="12.75">
      <c r="F1" t="s">
        <v>30</v>
      </c>
      <c r="K1" t="s">
        <v>30</v>
      </c>
    </row>
    <row r="2" spans="8:17" ht="12.75">
      <c r="H2" t="s">
        <v>30</v>
      </c>
      <c r="K2" t="s">
        <v>30</v>
      </c>
      <c r="M2" t="s">
        <v>30</v>
      </c>
      <c r="N2" t="s">
        <v>30</v>
      </c>
      <c r="Q2" t="s">
        <v>30</v>
      </c>
    </row>
    <row r="3" spans="6:18" ht="12.75">
      <c r="F3" t="s">
        <v>30</v>
      </c>
      <c r="G3" t="s">
        <v>30</v>
      </c>
      <c r="H3" t="s">
        <v>30</v>
      </c>
      <c r="J3" t="s">
        <v>30</v>
      </c>
      <c r="K3" t="s">
        <v>30</v>
      </c>
      <c r="M3" t="s">
        <v>30</v>
      </c>
      <c r="N3" t="s">
        <v>30</v>
      </c>
      <c r="O3" t="s">
        <v>30</v>
      </c>
      <c r="Q3" t="s">
        <v>30</v>
      </c>
      <c r="R3" t="s">
        <v>30</v>
      </c>
    </row>
    <row r="4" spans="7:18" ht="12.75">
      <c r="G4" t="s">
        <v>30</v>
      </c>
      <c r="H4" t="s">
        <v>30</v>
      </c>
      <c r="K4" t="s">
        <v>30</v>
      </c>
      <c r="M4" t="s">
        <v>30</v>
      </c>
      <c r="N4" t="s">
        <v>30</v>
      </c>
      <c r="O4" t="s">
        <v>30</v>
      </c>
      <c r="Q4" t="s">
        <v>30</v>
      </c>
      <c r="R4" t="s">
        <v>30</v>
      </c>
    </row>
    <row r="5" spans="1:14" ht="12.75">
      <c r="A5" s="85"/>
      <c r="B5" s="85"/>
      <c r="C5" s="85"/>
      <c r="D5" s="85"/>
      <c r="F5" t="s">
        <v>30</v>
      </c>
      <c r="G5" t="s">
        <v>30</v>
      </c>
      <c r="H5" t="s">
        <v>30</v>
      </c>
      <c r="J5" t="s">
        <v>30</v>
      </c>
      <c r="K5" t="s">
        <v>30</v>
      </c>
      <c r="M5" t="s">
        <v>30</v>
      </c>
      <c r="N5" t="s">
        <v>30</v>
      </c>
    </row>
    <row r="6" spans="1:18" ht="12.7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M6" t="s">
        <v>30</v>
      </c>
      <c r="N6" t="s">
        <v>30</v>
      </c>
      <c r="O6" t="s">
        <v>30</v>
      </c>
      <c r="Q6" t="s">
        <v>30</v>
      </c>
      <c r="R6" t="s">
        <v>30</v>
      </c>
    </row>
    <row r="7" spans="1:19" ht="12.75">
      <c r="A7" s="51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S7" t="s">
        <v>30</v>
      </c>
    </row>
    <row r="8" spans="1:13" ht="13.5" thickBot="1">
      <c r="A8" s="106" t="s">
        <v>66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M8" t="s">
        <v>30</v>
      </c>
    </row>
    <row r="9" spans="1:18" ht="12.75">
      <c r="A9" s="92" t="s">
        <v>2</v>
      </c>
      <c r="B9" s="93"/>
      <c r="C9" s="93"/>
      <c r="D9" s="94"/>
      <c r="E9" s="102" t="s">
        <v>37</v>
      </c>
      <c r="F9" s="102"/>
      <c r="G9" s="102"/>
      <c r="H9" s="102"/>
      <c r="I9" s="102"/>
      <c r="J9" s="102"/>
      <c r="K9" s="103"/>
      <c r="L9" s="101" t="s">
        <v>39</v>
      </c>
      <c r="M9" s="102"/>
      <c r="N9" s="102"/>
      <c r="O9" s="102"/>
      <c r="P9" s="102"/>
      <c r="Q9" s="102"/>
      <c r="R9" s="103"/>
    </row>
    <row r="10" spans="1:18" ht="21.75" customHeight="1">
      <c r="A10" s="95"/>
      <c r="B10" s="96"/>
      <c r="C10" s="96"/>
      <c r="D10" s="97"/>
      <c r="E10" s="109" t="s">
        <v>62</v>
      </c>
      <c r="F10" s="78" t="s">
        <v>75</v>
      </c>
      <c r="G10" s="76" t="s">
        <v>72</v>
      </c>
      <c r="H10" s="78" t="s">
        <v>3</v>
      </c>
      <c r="I10" s="104" t="s">
        <v>70</v>
      </c>
      <c r="J10" s="76" t="s">
        <v>73</v>
      </c>
      <c r="K10" s="71" t="s">
        <v>38</v>
      </c>
      <c r="L10" s="80" t="s">
        <v>62</v>
      </c>
      <c r="M10" s="78" t="s">
        <v>75</v>
      </c>
      <c r="N10" s="76" t="s">
        <v>72</v>
      </c>
      <c r="O10" s="104" t="s">
        <v>3</v>
      </c>
      <c r="P10" s="104" t="s">
        <v>70</v>
      </c>
      <c r="Q10" s="76" t="s">
        <v>73</v>
      </c>
      <c r="R10" s="108" t="s">
        <v>38</v>
      </c>
    </row>
    <row r="11" spans="1:20" ht="26.25" customHeight="1">
      <c r="A11" s="98"/>
      <c r="B11" s="99"/>
      <c r="C11" s="99"/>
      <c r="D11" s="100"/>
      <c r="E11" s="110"/>
      <c r="F11" s="79"/>
      <c r="G11" s="77"/>
      <c r="H11" s="79"/>
      <c r="I11" s="105"/>
      <c r="J11" s="77"/>
      <c r="K11" s="72"/>
      <c r="L11" s="107"/>
      <c r="M11" s="79"/>
      <c r="N11" s="77"/>
      <c r="O11" s="79"/>
      <c r="P11" s="105"/>
      <c r="Q11" s="77"/>
      <c r="R11" s="72"/>
      <c r="T11" t="s">
        <v>30</v>
      </c>
    </row>
    <row r="12" spans="1:20" ht="12.75">
      <c r="A12" s="67" t="s">
        <v>5</v>
      </c>
      <c r="B12" s="68"/>
      <c r="C12" s="68"/>
      <c r="D12" s="69"/>
      <c r="E12" s="32">
        <f>E13+E16+E17+E21+E27+E28</f>
        <v>264</v>
      </c>
      <c r="F12" s="9">
        <f>F13+F16+F17+F21+F27+F28</f>
        <v>123</v>
      </c>
      <c r="G12" s="10">
        <f>G13+G16+G17+G21+G27+G28</f>
        <v>110.9</v>
      </c>
      <c r="H12" s="10">
        <f>G12/F12*100</f>
        <v>90.16260162601627</v>
      </c>
      <c r="I12" s="10">
        <f>G12/E12*100</f>
        <v>42.00757575757576</v>
      </c>
      <c r="J12" s="9">
        <f>J13+J16+J17+J21+J27+J28</f>
        <v>141.2</v>
      </c>
      <c r="K12" s="21">
        <f>G12/J12</f>
        <v>0.7854107648725214</v>
      </c>
      <c r="L12" s="20">
        <f>L13+L16+L17+L21+L27+L28</f>
        <v>315</v>
      </c>
      <c r="M12" s="9">
        <f>M13+M16+M17+M21+M27+M28</f>
        <v>153</v>
      </c>
      <c r="N12" s="10">
        <f>N13+N16+N17+N21+N27+N28</f>
        <v>99.6</v>
      </c>
      <c r="O12" s="10">
        <f>N12/M12*100</f>
        <v>65.09803921568627</v>
      </c>
      <c r="P12" s="10">
        <f>N12/L12*100</f>
        <v>31.61904761904762</v>
      </c>
      <c r="Q12" s="9">
        <f>Q13+Q16+Q17+Q21+Q27+Q28</f>
        <v>162.39999999999998</v>
      </c>
      <c r="R12" s="21">
        <f>N12/Q12</f>
        <v>0.6133004926108375</v>
      </c>
      <c r="T12" t="s">
        <v>30</v>
      </c>
    </row>
    <row r="13" spans="1:20" ht="12.75">
      <c r="A13" s="67" t="s">
        <v>6</v>
      </c>
      <c r="B13" s="68"/>
      <c r="C13" s="68"/>
      <c r="D13" s="69"/>
      <c r="E13" s="32">
        <f>E14+E15</f>
        <v>42</v>
      </c>
      <c r="F13" s="9">
        <f>F14+F15</f>
        <v>33</v>
      </c>
      <c r="G13" s="10">
        <f>G14+G15</f>
        <v>33</v>
      </c>
      <c r="H13" s="10">
        <f>G13/F13*100</f>
        <v>100</v>
      </c>
      <c r="I13" s="10">
        <f aca="true" t="shared" si="0" ref="I13:I48">G13/E13*100</f>
        <v>78.57142857142857</v>
      </c>
      <c r="J13" s="9">
        <f>J14+J15</f>
        <v>33.4</v>
      </c>
      <c r="K13" s="21">
        <f>G13/J13</f>
        <v>0.9880239520958084</v>
      </c>
      <c r="L13" s="20">
        <f>L14+L15</f>
        <v>50</v>
      </c>
      <c r="M13" s="9">
        <f>M14+M15</f>
        <v>34</v>
      </c>
      <c r="N13" s="10">
        <f>N14+N15</f>
        <v>34.1</v>
      </c>
      <c r="O13" s="10">
        <f>N13/M13*100</f>
        <v>100.29411764705883</v>
      </c>
      <c r="P13" s="10">
        <f aca="true" t="shared" si="1" ref="P13:P48">N13/L13*100</f>
        <v>68.2</v>
      </c>
      <c r="Q13" s="9">
        <f>Q14+Q15</f>
        <v>38.8</v>
      </c>
      <c r="R13" s="21">
        <f>N13/Q13</f>
        <v>0.8788659793814434</v>
      </c>
      <c r="T13" t="s">
        <v>30</v>
      </c>
    </row>
    <row r="14" spans="1:21" ht="12.75">
      <c r="A14" s="64" t="s">
        <v>7</v>
      </c>
      <c r="B14" s="65"/>
      <c r="C14" s="65"/>
      <c r="D14" s="66"/>
      <c r="E14" s="38">
        <v>0</v>
      </c>
      <c r="F14" s="12">
        <v>0</v>
      </c>
      <c r="G14" s="13">
        <v>0</v>
      </c>
      <c r="H14" s="10"/>
      <c r="I14" s="10"/>
      <c r="J14" s="12"/>
      <c r="K14" s="23"/>
      <c r="L14" s="22">
        <v>0</v>
      </c>
      <c r="M14" s="12">
        <v>0</v>
      </c>
      <c r="N14" s="13">
        <v>0</v>
      </c>
      <c r="O14" s="10"/>
      <c r="P14" s="13"/>
      <c r="Q14" s="12"/>
      <c r="R14" s="21"/>
      <c r="U14" t="s">
        <v>30</v>
      </c>
    </row>
    <row r="15" spans="1:21" ht="12.75">
      <c r="A15" s="64" t="s">
        <v>8</v>
      </c>
      <c r="B15" s="65"/>
      <c r="C15" s="65"/>
      <c r="D15" s="66"/>
      <c r="E15" s="38">
        <v>42</v>
      </c>
      <c r="F15" s="12">
        <v>33</v>
      </c>
      <c r="G15" s="13">
        <v>33</v>
      </c>
      <c r="H15" s="13">
        <f aca="true" t="shared" si="2" ref="H15:H22">G15/F15*100</f>
        <v>100</v>
      </c>
      <c r="I15" s="13">
        <f t="shared" si="0"/>
        <v>78.57142857142857</v>
      </c>
      <c r="J15" s="12">
        <v>33.4</v>
      </c>
      <c r="K15" s="23">
        <f aca="true" t="shared" si="3" ref="K15:K22">G15/J15</f>
        <v>0.9880239520958084</v>
      </c>
      <c r="L15" s="22">
        <v>50</v>
      </c>
      <c r="M15" s="12">
        <v>34</v>
      </c>
      <c r="N15" s="13">
        <v>34.1</v>
      </c>
      <c r="O15" s="13">
        <f aca="true" t="shared" si="4" ref="O15:O22">N15/M15*100</f>
        <v>100.29411764705883</v>
      </c>
      <c r="P15" s="13">
        <f t="shared" si="1"/>
        <v>68.2</v>
      </c>
      <c r="Q15" s="12">
        <v>38.8</v>
      </c>
      <c r="R15" s="23">
        <f aca="true" t="shared" si="5" ref="R15:R21">N15/Q15</f>
        <v>0.8788659793814434</v>
      </c>
      <c r="U15" t="s">
        <v>30</v>
      </c>
    </row>
    <row r="16" spans="1:18" ht="12.75">
      <c r="A16" s="73" t="s">
        <v>58</v>
      </c>
      <c r="B16" s="74"/>
      <c r="C16" s="74"/>
      <c r="D16" s="75"/>
      <c r="E16" s="38"/>
      <c r="F16" s="12"/>
      <c r="G16" s="13"/>
      <c r="H16" s="13"/>
      <c r="I16" s="10"/>
      <c r="J16" s="12"/>
      <c r="K16" s="23"/>
      <c r="L16" s="22"/>
      <c r="M16" s="12"/>
      <c r="N16" s="13"/>
      <c r="O16" s="13"/>
      <c r="P16" s="13"/>
      <c r="Q16" s="12"/>
      <c r="R16" s="23"/>
    </row>
    <row r="17" spans="1:18" ht="12.75">
      <c r="A17" s="67" t="s">
        <v>9</v>
      </c>
      <c r="B17" s="68"/>
      <c r="C17" s="68"/>
      <c r="D17" s="69"/>
      <c r="E17" s="32">
        <f>E18+E19+E20</f>
        <v>47</v>
      </c>
      <c r="F17" s="9">
        <f>F18+F19+F20</f>
        <v>30</v>
      </c>
      <c r="G17" s="10">
        <f>G18+G19+G20</f>
        <v>21.700000000000003</v>
      </c>
      <c r="H17" s="10">
        <f t="shared" si="2"/>
        <v>72.33333333333334</v>
      </c>
      <c r="I17" s="10">
        <f t="shared" si="0"/>
        <v>46.17021276595745</v>
      </c>
      <c r="J17" s="9">
        <f>J18+J19+J20</f>
        <v>37</v>
      </c>
      <c r="K17" s="21">
        <f t="shared" si="3"/>
        <v>0.5864864864864866</v>
      </c>
      <c r="L17" s="20">
        <f>L18+L19+L20</f>
        <v>90</v>
      </c>
      <c r="M17" s="9">
        <f>M18+M19+M20</f>
        <v>54</v>
      </c>
      <c r="N17" s="10">
        <f>N18+N19+N20</f>
        <v>46.3</v>
      </c>
      <c r="O17" s="10">
        <f t="shared" si="4"/>
        <v>85.74074074074073</v>
      </c>
      <c r="P17" s="10">
        <f t="shared" si="1"/>
        <v>51.444444444444436</v>
      </c>
      <c r="Q17" s="9">
        <f>Q18+Q19+Q20</f>
        <v>60.3</v>
      </c>
      <c r="R17" s="21">
        <f t="shared" si="5"/>
        <v>0.7678275290215588</v>
      </c>
    </row>
    <row r="18" spans="1:22" ht="12.75">
      <c r="A18" s="64" t="s">
        <v>11</v>
      </c>
      <c r="B18" s="65"/>
      <c r="C18" s="65"/>
      <c r="D18" s="66"/>
      <c r="E18" s="38">
        <v>33</v>
      </c>
      <c r="F18" s="12">
        <v>16</v>
      </c>
      <c r="G18" s="13">
        <v>10.9</v>
      </c>
      <c r="H18" s="13">
        <f t="shared" si="2"/>
        <v>68.125</v>
      </c>
      <c r="I18" s="13">
        <f t="shared" si="0"/>
        <v>33.03030303030303</v>
      </c>
      <c r="J18" s="12">
        <v>21.4</v>
      </c>
      <c r="K18" s="23">
        <f t="shared" si="3"/>
        <v>0.5093457943925234</v>
      </c>
      <c r="L18" s="22">
        <v>85</v>
      </c>
      <c r="M18" s="12">
        <v>49</v>
      </c>
      <c r="N18" s="13">
        <v>42.3</v>
      </c>
      <c r="O18" s="13">
        <f t="shared" si="4"/>
        <v>86.3265306122449</v>
      </c>
      <c r="P18" s="13">
        <f t="shared" si="1"/>
        <v>49.76470588235294</v>
      </c>
      <c r="Q18" s="12">
        <v>55.4</v>
      </c>
      <c r="R18" s="23">
        <f t="shared" si="5"/>
        <v>0.7635379061371841</v>
      </c>
      <c r="T18" t="s">
        <v>30</v>
      </c>
      <c r="U18" t="s">
        <v>30</v>
      </c>
      <c r="V18" t="s">
        <v>30</v>
      </c>
    </row>
    <row r="19" spans="1:20" ht="12.75">
      <c r="A19" s="64" t="s">
        <v>12</v>
      </c>
      <c r="B19" s="65"/>
      <c r="C19" s="65"/>
      <c r="D19" s="66"/>
      <c r="E19" s="38">
        <v>14</v>
      </c>
      <c r="F19" s="12">
        <v>14</v>
      </c>
      <c r="G19" s="13">
        <v>10.8</v>
      </c>
      <c r="H19" s="13">
        <f t="shared" si="2"/>
        <v>77.14285714285715</v>
      </c>
      <c r="I19" s="13">
        <f t="shared" si="0"/>
        <v>77.14285714285715</v>
      </c>
      <c r="J19" s="12">
        <v>15.6</v>
      </c>
      <c r="K19" s="23">
        <f t="shared" si="3"/>
        <v>0.6923076923076924</v>
      </c>
      <c r="L19" s="22">
        <v>5</v>
      </c>
      <c r="M19" s="12">
        <v>5</v>
      </c>
      <c r="N19" s="13">
        <v>4</v>
      </c>
      <c r="O19" s="13">
        <f t="shared" si="4"/>
        <v>80</v>
      </c>
      <c r="P19" s="13">
        <f t="shared" si="1"/>
        <v>80</v>
      </c>
      <c r="Q19" s="12">
        <v>4.9</v>
      </c>
      <c r="R19" s="23">
        <f t="shared" si="5"/>
        <v>0.8163265306122448</v>
      </c>
      <c r="T19" t="s">
        <v>30</v>
      </c>
    </row>
    <row r="20" spans="1:18" ht="12.75">
      <c r="A20" s="64" t="s">
        <v>10</v>
      </c>
      <c r="B20" s="65"/>
      <c r="C20" s="65"/>
      <c r="D20" s="66"/>
      <c r="E20" s="38"/>
      <c r="F20" s="12"/>
      <c r="G20" s="13"/>
      <c r="H20" s="13"/>
      <c r="I20" s="13"/>
      <c r="J20" s="12"/>
      <c r="K20" s="23"/>
      <c r="L20" s="24"/>
      <c r="M20" s="14"/>
      <c r="N20" s="13"/>
      <c r="O20" s="13"/>
      <c r="P20" s="13"/>
      <c r="Q20" s="12"/>
      <c r="R20" s="23"/>
    </row>
    <row r="21" spans="1:20" ht="12.75">
      <c r="A21" s="67" t="s">
        <v>13</v>
      </c>
      <c r="B21" s="68"/>
      <c r="C21" s="68"/>
      <c r="D21" s="69"/>
      <c r="E21" s="32">
        <f>E22+E23+E24</f>
        <v>175</v>
      </c>
      <c r="F21" s="9">
        <f>F22+F23+F24</f>
        <v>60</v>
      </c>
      <c r="G21" s="10">
        <f>G22+G23+G24</f>
        <v>56.199999999999996</v>
      </c>
      <c r="H21" s="10">
        <f t="shared" si="2"/>
        <v>93.66666666666667</v>
      </c>
      <c r="I21" s="10">
        <f t="shared" si="0"/>
        <v>32.114285714285714</v>
      </c>
      <c r="J21" s="9">
        <f>J22+J23+J24</f>
        <v>68.8</v>
      </c>
      <c r="K21" s="21">
        <f t="shared" si="3"/>
        <v>0.8168604651162791</v>
      </c>
      <c r="L21" s="20">
        <f>L22+L23+L24</f>
        <v>175</v>
      </c>
      <c r="M21" s="9">
        <f>M22+M23+M24</f>
        <v>65</v>
      </c>
      <c r="N21" s="10">
        <f>N22+N23+N24</f>
        <v>19.199999999999996</v>
      </c>
      <c r="O21" s="10">
        <f t="shared" si="4"/>
        <v>29.53846153846153</v>
      </c>
      <c r="P21" s="10">
        <f t="shared" si="1"/>
        <v>10.97142857142857</v>
      </c>
      <c r="Q21" s="9">
        <f>Q22+Q23+Q24</f>
        <v>63.3</v>
      </c>
      <c r="R21" s="21">
        <f t="shared" si="5"/>
        <v>0.30331753554502366</v>
      </c>
      <c r="T21" t="s">
        <v>30</v>
      </c>
    </row>
    <row r="22" spans="1:20" ht="12.75">
      <c r="A22" s="64" t="s">
        <v>14</v>
      </c>
      <c r="B22" s="65"/>
      <c r="C22" s="65"/>
      <c r="D22" s="66"/>
      <c r="E22" s="38">
        <v>133</v>
      </c>
      <c r="F22" s="12">
        <v>36</v>
      </c>
      <c r="G22" s="13">
        <v>39.8</v>
      </c>
      <c r="H22" s="13">
        <f t="shared" si="2"/>
        <v>110.55555555555554</v>
      </c>
      <c r="I22" s="13">
        <f t="shared" si="0"/>
        <v>29.924812030075188</v>
      </c>
      <c r="J22" s="12">
        <v>44.1</v>
      </c>
      <c r="K22" s="23">
        <f t="shared" si="3"/>
        <v>0.9024943310657595</v>
      </c>
      <c r="L22" s="22">
        <v>120</v>
      </c>
      <c r="M22" s="12">
        <v>35</v>
      </c>
      <c r="N22" s="13">
        <v>-17.1</v>
      </c>
      <c r="O22" s="13">
        <f t="shared" si="4"/>
        <v>-48.85714285714286</v>
      </c>
      <c r="P22" s="13">
        <f t="shared" si="1"/>
        <v>-14.250000000000002</v>
      </c>
      <c r="Q22" s="12">
        <v>26.5</v>
      </c>
      <c r="R22" s="23"/>
      <c r="T22" t="s">
        <v>30</v>
      </c>
    </row>
    <row r="23" spans="1:18" ht="12.75">
      <c r="A23" s="64" t="s">
        <v>15</v>
      </c>
      <c r="B23" s="65"/>
      <c r="C23" s="65"/>
      <c r="D23" s="66"/>
      <c r="E23" s="38"/>
      <c r="F23" s="12"/>
      <c r="G23" s="13"/>
      <c r="H23" s="13"/>
      <c r="I23" s="13"/>
      <c r="J23" s="12"/>
      <c r="K23" s="23"/>
      <c r="L23" s="22"/>
      <c r="M23" s="12"/>
      <c r="N23" s="13"/>
      <c r="O23" s="13"/>
      <c r="P23" s="13"/>
      <c r="Q23" s="12">
        <v>2.2</v>
      </c>
      <c r="R23" s="23"/>
    </row>
    <row r="24" spans="1:18" ht="12.75">
      <c r="A24" s="64" t="s">
        <v>16</v>
      </c>
      <c r="B24" s="65"/>
      <c r="C24" s="65"/>
      <c r="D24" s="66"/>
      <c r="E24" s="32">
        <f>E25+E26</f>
        <v>42</v>
      </c>
      <c r="F24" s="9">
        <f>F25+F26</f>
        <v>24</v>
      </c>
      <c r="G24" s="10">
        <f>G25+G26</f>
        <v>16.4</v>
      </c>
      <c r="H24" s="10">
        <f>G24/F24*100</f>
        <v>68.33333333333333</v>
      </c>
      <c r="I24" s="10">
        <f t="shared" si="0"/>
        <v>39.047619047619044</v>
      </c>
      <c r="J24" s="9">
        <f>J25+J26</f>
        <v>24.7</v>
      </c>
      <c r="K24" s="21">
        <f>G24/J24</f>
        <v>0.6639676113360323</v>
      </c>
      <c r="L24" s="20">
        <f>L25+L26</f>
        <v>55</v>
      </c>
      <c r="M24" s="9">
        <f>M25+M26</f>
        <v>30</v>
      </c>
      <c r="N24" s="10">
        <f>N25+N26</f>
        <v>36.3</v>
      </c>
      <c r="O24" s="10">
        <f>N24/M24*100</f>
        <v>121</v>
      </c>
      <c r="P24" s="10">
        <f t="shared" si="1"/>
        <v>65.99999999999999</v>
      </c>
      <c r="Q24" s="9">
        <f>Q25+Q26</f>
        <v>34.6</v>
      </c>
      <c r="R24" s="21">
        <f aca="true" t="shared" si="6" ref="R24:R46">N24/Q24</f>
        <v>1.0491329479768785</v>
      </c>
    </row>
    <row r="25" spans="1:18" ht="12.75">
      <c r="A25" s="64" t="s">
        <v>51</v>
      </c>
      <c r="B25" s="65"/>
      <c r="C25" s="65"/>
      <c r="D25" s="66"/>
      <c r="E25" s="38">
        <v>20</v>
      </c>
      <c r="F25" s="12">
        <v>12</v>
      </c>
      <c r="G25" s="13">
        <v>7.1</v>
      </c>
      <c r="H25" s="13">
        <f>G25/F25*100</f>
        <v>59.166666666666664</v>
      </c>
      <c r="I25" s="13">
        <f t="shared" si="0"/>
        <v>35.5</v>
      </c>
      <c r="J25" s="12">
        <v>11.7</v>
      </c>
      <c r="K25" s="23">
        <f>G25/J25</f>
        <v>0.6068376068376068</v>
      </c>
      <c r="L25" s="22">
        <v>35</v>
      </c>
      <c r="M25" s="12">
        <v>25</v>
      </c>
      <c r="N25" s="13">
        <v>23.7</v>
      </c>
      <c r="O25" s="13">
        <f>N25/M25*100</f>
        <v>94.8</v>
      </c>
      <c r="P25" s="13">
        <f t="shared" si="1"/>
        <v>67.71428571428572</v>
      </c>
      <c r="Q25" s="12">
        <v>24.7</v>
      </c>
      <c r="R25" s="23">
        <f t="shared" si="6"/>
        <v>0.9595141700404858</v>
      </c>
    </row>
    <row r="26" spans="1:18" ht="12.75">
      <c r="A26" s="64" t="s">
        <v>52</v>
      </c>
      <c r="B26" s="65"/>
      <c r="C26" s="65"/>
      <c r="D26" s="66"/>
      <c r="E26" s="38">
        <v>22</v>
      </c>
      <c r="F26" s="12">
        <v>12</v>
      </c>
      <c r="G26" s="13">
        <v>9.3</v>
      </c>
      <c r="H26" s="13">
        <f>G26/F26*100</f>
        <v>77.5</v>
      </c>
      <c r="I26" s="13">
        <f t="shared" si="0"/>
        <v>42.27272727272728</v>
      </c>
      <c r="J26" s="12">
        <v>13</v>
      </c>
      <c r="K26" s="23">
        <f>G26/J26</f>
        <v>0.7153846153846154</v>
      </c>
      <c r="L26" s="22">
        <v>20</v>
      </c>
      <c r="M26" s="12">
        <v>5</v>
      </c>
      <c r="N26" s="13">
        <v>12.6</v>
      </c>
      <c r="O26" s="13">
        <f>N26/M26*100</f>
        <v>252</v>
      </c>
      <c r="P26" s="13">
        <f t="shared" si="1"/>
        <v>63</v>
      </c>
      <c r="Q26" s="12">
        <v>9.9</v>
      </c>
      <c r="R26" s="23"/>
    </row>
    <row r="27" spans="1:21" ht="12.75">
      <c r="A27" s="67" t="s">
        <v>17</v>
      </c>
      <c r="B27" s="68"/>
      <c r="C27" s="68"/>
      <c r="D27" s="69"/>
      <c r="E27" s="32"/>
      <c r="F27" s="9"/>
      <c r="G27" s="10">
        <v>0</v>
      </c>
      <c r="H27" s="10"/>
      <c r="I27" s="13"/>
      <c r="J27" s="10">
        <v>2</v>
      </c>
      <c r="K27" s="23">
        <f aca="true" t="shared" si="7" ref="K27:K46">G27/J27</f>
        <v>0</v>
      </c>
      <c r="L27" s="20"/>
      <c r="M27" s="9"/>
      <c r="N27" s="10">
        <v>0</v>
      </c>
      <c r="O27" s="10"/>
      <c r="P27" s="13"/>
      <c r="Q27" s="9"/>
      <c r="R27" s="23"/>
      <c r="T27" t="s">
        <v>30</v>
      </c>
      <c r="U27" t="s">
        <v>30</v>
      </c>
    </row>
    <row r="28" spans="1:18" ht="12.75" hidden="1">
      <c r="A28" s="70" t="s">
        <v>18</v>
      </c>
      <c r="B28" s="68"/>
      <c r="C28" s="68"/>
      <c r="D28" s="69"/>
      <c r="E28" s="32">
        <f>E29+E30+E31+E32+E33</f>
        <v>0</v>
      </c>
      <c r="F28" s="9">
        <f>F29+F30+F31+F32+F33</f>
        <v>0</v>
      </c>
      <c r="G28" s="10">
        <f>G29+G30+G31+G32+G33</f>
        <v>0</v>
      </c>
      <c r="H28" s="10" t="e">
        <f>G28/F28*100</f>
        <v>#DIV/0!</v>
      </c>
      <c r="I28" s="10" t="e">
        <f t="shared" si="0"/>
        <v>#DIV/0!</v>
      </c>
      <c r="J28" s="9">
        <f>J29+J30+J31+J32+J33</f>
        <v>0</v>
      </c>
      <c r="K28" s="23" t="e">
        <f t="shared" si="7"/>
        <v>#DIV/0!</v>
      </c>
      <c r="L28" s="20">
        <f>L29+L30+L31+L32+L33</f>
        <v>0</v>
      </c>
      <c r="M28" s="9">
        <f>M29+M30+M31+M32+M33</f>
        <v>0</v>
      </c>
      <c r="N28" s="10">
        <f>N29+N30+N31+N32+N33</f>
        <v>0</v>
      </c>
      <c r="O28" s="10" t="e">
        <f>N28/M28*100</f>
        <v>#DIV/0!</v>
      </c>
      <c r="P28" s="13" t="e">
        <f t="shared" si="1"/>
        <v>#DIV/0!</v>
      </c>
      <c r="Q28" s="9">
        <f>Q29+Q30+Q31+Q32+Q33</f>
        <v>0</v>
      </c>
      <c r="R28" s="23" t="e">
        <f t="shared" si="6"/>
        <v>#DIV/0!</v>
      </c>
    </row>
    <row r="29" spans="1:18" ht="12.75" hidden="1">
      <c r="A29" s="64" t="s">
        <v>19</v>
      </c>
      <c r="B29" s="65"/>
      <c r="C29" s="65"/>
      <c r="D29" s="66"/>
      <c r="E29" s="38"/>
      <c r="F29" s="12"/>
      <c r="G29" s="13"/>
      <c r="H29" s="10"/>
      <c r="I29" s="10" t="e">
        <f t="shared" si="0"/>
        <v>#DIV/0!</v>
      </c>
      <c r="J29" s="12"/>
      <c r="K29" s="23" t="e">
        <f t="shared" si="7"/>
        <v>#DIV/0!</v>
      </c>
      <c r="L29" s="22"/>
      <c r="M29" s="12"/>
      <c r="N29" s="13"/>
      <c r="O29" s="10"/>
      <c r="P29" s="13" t="e">
        <f t="shared" si="1"/>
        <v>#DIV/0!</v>
      </c>
      <c r="Q29" s="12"/>
      <c r="R29" s="23" t="e">
        <f t="shared" si="6"/>
        <v>#DIV/0!</v>
      </c>
    </row>
    <row r="30" spans="1:20" ht="12.75" hidden="1">
      <c r="A30" s="64" t="s">
        <v>15</v>
      </c>
      <c r="B30" s="65"/>
      <c r="C30" s="65"/>
      <c r="D30" s="66"/>
      <c r="E30" s="38"/>
      <c r="F30" s="12"/>
      <c r="G30" s="13"/>
      <c r="H30" s="10"/>
      <c r="I30" s="10" t="e">
        <f t="shared" si="0"/>
        <v>#DIV/0!</v>
      </c>
      <c r="J30" s="12"/>
      <c r="K30" s="23" t="e">
        <f t="shared" si="7"/>
        <v>#DIV/0!</v>
      </c>
      <c r="L30" s="22"/>
      <c r="M30" s="12"/>
      <c r="N30" s="13"/>
      <c r="O30" s="10"/>
      <c r="P30" s="13" t="e">
        <f t="shared" si="1"/>
        <v>#DIV/0!</v>
      </c>
      <c r="Q30" s="12"/>
      <c r="R30" s="23" t="e">
        <f t="shared" si="6"/>
        <v>#DIV/0!</v>
      </c>
      <c r="T30" t="s">
        <v>30</v>
      </c>
    </row>
    <row r="31" spans="1:18" ht="12.75" hidden="1">
      <c r="A31" s="64" t="s">
        <v>20</v>
      </c>
      <c r="B31" s="65"/>
      <c r="C31" s="65"/>
      <c r="D31" s="66"/>
      <c r="E31" s="38"/>
      <c r="F31" s="12"/>
      <c r="G31" s="13"/>
      <c r="H31" s="10"/>
      <c r="I31" s="10" t="e">
        <f t="shared" si="0"/>
        <v>#DIV/0!</v>
      </c>
      <c r="J31" s="12"/>
      <c r="K31" s="23" t="e">
        <f t="shared" si="7"/>
        <v>#DIV/0!</v>
      </c>
      <c r="L31" s="22"/>
      <c r="M31" s="12"/>
      <c r="N31" s="13"/>
      <c r="O31" s="10"/>
      <c r="P31" s="13" t="e">
        <f t="shared" si="1"/>
        <v>#DIV/0!</v>
      </c>
      <c r="Q31" s="12"/>
      <c r="R31" s="23" t="e">
        <f t="shared" si="6"/>
        <v>#DIV/0!</v>
      </c>
    </row>
    <row r="32" spans="1:20" ht="12.75" hidden="1">
      <c r="A32" s="64" t="s">
        <v>16</v>
      </c>
      <c r="B32" s="65"/>
      <c r="C32" s="65"/>
      <c r="D32" s="66"/>
      <c r="E32" s="38"/>
      <c r="F32" s="12"/>
      <c r="G32" s="13"/>
      <c r="H32" s="10"/>
      <c r="I32" s="10" t="e">
        <f t="shared" si="0"/>
        <v>#DIV/0!</v>
      </c>
      <c r="J32" s="12"/>
      <c r="K32" s="23" t="e">
        <f t="shared" si="7"/>
        <v>#DIV/0!</v>
      </c>
      <c r="L32" s="22"/>
      <c r="M32" s="12"/>
      <c r="N32" s="13"/>
      <c r="O32" s="10"/>
      <c r="P32" s="13" t="e">
        <f t="shared" si="1"/>
        <v>#DIV/0!</v>
      </c>
      <c r="Q32" s="12"/>
      <c r="R32" s="23" t="e">
        <f t="shared" si="6"/>
        <v>#DIV/0!</v>
      </c>
      <c r="T32" t="s">
        <v>30</v>
      </c>
    </row>
    <row r="33" spans="1:18" ht="12.75" hidden="1">
      <c r="A33" s="64" t="s">
        <v>21</v>
      </c>
      <c r="B33" s="65"/>
      <c r="C33" s="65"/>
      <c r="D33" s="66"/>
      <c r="E33" s="38"/>
      <c r="F33" s="12"/>
      <c r="G33" s="13"/>
      <c r="H33" s="10"/>
      <c r="I33" s="10" t="e">
        <f t="shared" si="0"/>
        <v>#DIV/0!</v>
      </c>
      <c r="J33" s="12"/>
      <c r="K33" s="23" t="e">
        <f t="shared" si="7"/>
        <v>#DIV/0!</v>
      </c>
      <c r="L33" s="22"/>
      <c r="M33" s="12"/>
      <c r="N33" s="13"/>
      <c r="O33" s="10"/>
      <c r="P33" s="13" t="e">
        <f t="shared" si="1"/>
        <v>#DIV/0!</v>
      </c>
      <c r="Q33" s="12"/>
      <c r="R33" s="23" t="e">
        <f t="shared" si="6"/>
        <v>#DIV/0!</v>
      </c>
    </row>
    <row r="34" spans="1:20" ht="12.75">
      <c r="A34" s="67" t="s">
        <v>22</v>
      </c>
      <c r="B34" s="68"/>
      <c r="C34" s="68"/>
      <c r="D34" s="69"/>
      <c r="E34" s="32">
        <f>E35+E39+E41+E42+E43+E44</f>
        <v>38</v>
      </c>
      <c r="F34" s="9">
        <f>F35+F39+F41+F42+F43+F44</f>
        <v>22</v>
      </c>
      <c r="G34" s="10">
        <f>G35+G39+G41+G42+G43+G44</f>
        <v>14.69</v>
      </c>
      <c r="H34" s="10">
        <f>G34/F34*100</f>
        <v>66.77272727272727</v>
      </c>
      <c r="I34" s="10">
        <f t="shared" si="0"/>
        <v>38.6578947368421</v>
      </c>
      <c r="J34" s="9">
        <f>J35+J38+J39+J41+J42+J43+J44</f>
        <v>16.5</v>
      </c>
      <c r="K34" s="23">
        <f t="shared" si="7"/>
        <v>0.8903030303030303</v>
      </c>
      <c r="L34" s="20">
        <f>L35+L39+L41+L42+L43+L44</f>
        <v>45</v>
      </c>
      <c r="M34" s="9">
        <f>M35+M39+M41+M42+M43+M44</f>
        <v>22</v>
      </c>
      <c r="N34" s="10">
        <f>N35+N39+N41+N42+N43+N44</f>
        <v>16.8</v>
      </c>
      <c r="O34" s="10">
        <f>N34/M34*100</f>
        <v>76.36363636363637</v>
      </c>
      <c r="P34" s="10">
        <f t="shared" si="1"/>
        <v>37.333333333333336</v>
      </c>
      <c r="Q34" s="9">
        <f>Q35+Q39+Q41+Q42+Q43+Q44</f>
        <v>23.099999999999998</v>
      </c>
      <c r="R34" s="23">
        <f t="shared" si="6"/>
        <v>0.7272727272727274</v>
      </c>
      <c r="T34" t="s">
        <v>30</v>
      </c>
    </row>
    <row r="35" spans="1:21" ht="12.75">
      <c r="A35" s="67" t="s">
        <v>23</v>
      </c>
      <c r="B35" s="68"/>
      <c r="C35" s="68"/>
      <c r="D35" s="69"/>
      <c r="E35" s="32">
        <f>E36+E37</f>
        <v>0</v>
      </c>
      <c r="F35" s="9">
        <f>F36+F37</f>
        <v>0</v>
      </c>
      <c r="G35" s="10">
        <f>G36+G37+G38</f>
        <v>8.59</v>
      </c>
      <c r="H35" s="10"/>
      <c r="I35" s="10"/>
      <c r="J35" s="9">
        <f>J36+J37</f>
        <v>6.2</v>
      </c>
      <c r="K35" s="23"/>
      <c r="L35" s="20">
        <f>L36+L37</f>
        <v>0</v>
      </c>
      <c r="M35" s="9">
        <f>M36+M37</f>
        <v>0</v>
      </c>
      <c r="N35" s="10">
        <f>N36+N37</f>
        <v>0</v>
      </c>
      <c r="O35" s="10"/>
      <c r="P35" s="13"/>
      <c r="Q35" s="9">
        <f>Q36+Q37</f>
        <v>4.7</v>
      </c>
      <c r="R35" s="23">
        <f t="shared" si="6"/>
        <v>0</v>
      </c>
      <c r="U35" t="s">
        <v>30</v>
      </c>
    </row>
    <row r="36" spans="1:20" ht="12.75">
      <c r="A36" s="64" t="s">
        <v>46</v>
      </c>
      <c r="B36" s="65"/>
      <c r="C36" s="65"/>
      <c r="D36" s="66"/>
      <c r="E36" s="38"/>
      <c r="F36" s="12"/>
      <c r="G36" s="13"/>
      <c r="H36" s="13"/>
      <c r="I36" s="10"/>
      <c r="J36" s="13"/>
      <c r="K36" s="23"/>
      <c r="L36" s="22"/>
      <c r="M36" s="12"/>
      <c r="N36" s="13"/>
      <c r="O36" s="13"/>
      <c r="P36" s="13"/>
      <c r="Q36" s="12"/>
      <c r="R36" s="23" t="s">
        <v>30</v>
      </c>
      <c r="T36" t="s">
        <v>30</v>
      </c>
    </row>
    <row r="37" spans="1:20" ht="12.75">
      <c r="A37" s="64" t="s">
        <v>45</v>
      </c>
      <c r="B37" s="65"/>
      <c r="C37" s="65"/>
      <c r="D37" s="66"/>
      <c r="E37" s="38"/>
      <c r="F37" s="12"/>
      <c r="G37" s="13">
        <v>8.59</v>
      </c>
      <c r="H37" s="13"/>
      <c r="I37" s="10"/>
      <c r="J37" s="12">
        <v>6.2</v>
      </c>
      <c r="K37" s="23"/>
      <c r="L37" s="22"/>
      <c r="M37" s="12"/>
      <c r="N37" s="13">
        <v>0</v>
      </c>
      <c r="O37" s="10"/>
      <c r="P37" s="13"/>
      <c r="Q37" s="12">
        <v>4.7</v>
      </c>
      <c r="R37" s="23">
        <f t="shared" si="6"/>
        <v>0</v>
      </c>
      <c r="T37" t="s">
        <v>30</v>
      </c>
    </row>
    <row r="38" spans="1:18" ht="12.75">
      <c r="A38" s="64" t="s">
        <v>24</v>
      </c>
      <c r="B38" s="65"/>
      <c r="C38" s="65"/>
      <c r="D38" s="66"/>
      <c r="E38" s="38"/>
      <c r="F38" s="12"/>
      <c r="G38" s="13"/>
      <c r="H38" s="13"/>
      <c r="I38" s="10"/>
      <c r="J38" s="13">
        <v>6</v>
      </c>
      <c r="K38" s="23">
        <f t="shared" si="7"/>
        <v>0</v>
      </c>
      <c r="L38" s="22"/>
      <c r="M38" s="12"/>
      <c r="N38" s="13"/>
      <c r="O38" s="13"/>
      <c r="P38" s="13"/>
      <c r="Q38" s="12"/>
      <c r="R38" s="23" t="s">
        <v>30</v>
      </c>
    </row>
    <row r="39" spans="1:20" ht="12.75">
      <c r="A39" s="70" t="s">
        <v>25</v>
      </c>
      <c r="B39" s="68"/>
      <c r="C39" s="68"/>
      <c r="D39" s="69"/>
      <c r="E39" s="32">
        <f>E40</f>
        <v>0</v>
      </c>
      <c r="F39" s="9">
        <f>F40</f>
        <v>0</v>
      </c>
      <c r="G39" s="10">
        <f>G40</f>
        <v>0</v>
      </c>
      <c r="H39" s="10"/>
      <c r="I39" s="10"/>
      <c r="J39" s="9">
        <f>J40</f>
        <v>0</v>
      </c>
      <c r="K39" s="23"/>
      <c r="L39" s="20">
        <f>L40</f>
        <v>0</v>
      </c>
      <c r="M39" s="9">
        <f>M40</f>
        <v>0</v>
      </c>
      <c r="N39" s="10">
        <f>N40</f>
        <v>0</v>
      </c>
      <c r="O39" s="10"/>
      <c r="P39" s="13"/>
      <c r="Q39" s="9">
        <f>Q40</f>
        <v>0</v>
      </c>
      <c r="R39" s="23" t="s">
        <v>30</v>
      </c>
      <c r="S39" t="s">
        <v>30</v>
      </c>
      <c r="T39" t="s">
        <v>30</v>
      </c>
    </row>
    <row r="40" spans="1:18" ht="12.75">
      <c r="A40" s="89" t="s">
        <v>26</v>
      </c>
      <c r="B40" s="65"/>
      <c r="C40" s="65"/>
      <c r="D40" s="66"/>
      <c r="E40" s="38"/>
      <c r="F40" s="12"/>
      <c r="G40" s="13"/>
      <c r="H40" s="13"/>
      <c r="I40" s="10"/>
      <c r="J40" s="12"/>
      <c r="K40" s="23"/>
      <c r="L40" s="22"/>
      <c r="M40" s="12"/>
      <c r="N40" s="13"/>
      <c r="O40" s="13"/>
      <c r="P40" s="13"/>
      <c r="Q40" s="12"/>
      <c r="R40" s="23" t="s">
        <v>30</v>
      </c>
    </row>
    <row r="41" spans="1:18" ht="12.75">
      <c r="A41" s="89" t="s">
        <v>47</v>
      </c>
      <c r="B41" s="90"/>
      <c r="C41" s="90"/>
      <c r="D41" s="91"/>
      <c r="E41" s="38"/>
      <c r="F41" s="12"/>
      <c r="G41" s="13"/>
      <c r="H41" s="13"/>
      <c r="I41" s="10"/>
      <c r="J41" s="12"/>
      <c r="K41" s="23"/>
      <c r="L41" s="22"/>
      <c r="M41" s="12"/>
      <c r="N41" s="13"/>
      <c r="O41" s="13"/>
      <c r="P41" s="13"/>
      <c r="Q41" s="12"/>
      <c r="R41" s="23" t="s">
        <v>30</v>
      </c>
    </row>
    <row r="42" spans="1:19" ht="12.75">
      <c r="A42" s="89" t="s">
        <v>44</v>
      </c>
      <c r="B42" s="90"/>
      <c r="C42" s="90"/>
      <c r="D42" s="91"/>
      <c r="E42" s="38"/>
      <c r="F42" s="12"/>
      <c r="G42" s="13"/>
      <c r="H42" s="13"/>
      <c r="I42" s="10"/>
      <c r="J42" s="12"/>
      <c r="K42" s="23"/>
      <c r="L42" s="22"/>
      <c r="M42" s="12"/>
      <c r="N42" s="13"/>
      <c r="O42" s="13"/>
      <c r="P42" s="13"/>
      <c r="Q42" s="12"/>
      <c r="R42" s="23"/>
      <c r="S42" t="s">
        <v>30</v>
      </c>
    </row>
    <row r="43" spans="1:18" ht="12.75">
      <c r="A43" s="67" t="s">
        <v>27</v>
      </c>
      <c r="B43" s="68"/>
      <c r="C43" s="68"/>
      <c r="D43" s="69"/>
      <c r="E43" s="38"/>
      <c r="F43" s="12"/>
      <c r="G43" s="13"/>
      <c r="H43" s="13"/>
      <c r="I43" s="10"/>
      <c r="J43" s="12"/>
      <c r="K43" s="23"/>
      <c r="L43" s="22"/>
      <c r="M43" s="12"/>
      <c r="N43" s="13"/>
      <c r="O43" s="13"/>
      <c r="P43" s="13"/>
      <c r="Q43" s="12"/>
      <c r="R43" s="23"/>
    </row>
    <row r="44" spans="1:18" ht="12.75">
      <c r="A44" s="67" t="s">
        <v>28</v>
      </c>
      <c r="B44" s="68"/>
      <c r="C44" s="68"/>
      <c r="D44" s="69"/>
      <c r="E44" s="32">
        <f>E45+E46+E47</f>
        <v>38</v>
      </c>
      <c r="F44" s="9">
        <f>F45+F46+F47</f>
        <v>22</v>
      </c>
      <c r="G44" s="10">
        <f>G45+G46+G47</f>
        <v>6.1</v>
      </c>
      <c r="H44" s="10">
        <f>G44/F44*100</f>
        <v>27.727272727272727</v>
      </c>
      <c r="I44" s="10">
        <f t="shared" si="0"/>
        <v>16.05263157894737</v>
      </c>
      <c r="J44" s="9">
        <f>J45+J46+J47</f>
        <v>4.3</v>
      </c>
      <c r="K44" s="23">
        <f t="shared" si="7"/>
        <v>1.4186046511627908</v>
      </c>
      <c r="L44" s="20">
        <f>L45+L46+L47</f>
        <v>45</v>
      </c>
      <c r="M44" s="9">
        <f>M45+M46+M47</f>
        <v>22</v>
      </c>
      <c r="N44" s="10">
        <f>N45+N46+N47</f>
        <v>16.8</v>
      </c>
      <c r="O44" s="10">
        <f>N44/M44*100</f>
        <v>76.36363636363637</v>
      </c>
      <c r="P44" s="10">
        <f t="shared" si="1"/>
        <v>37.333333333333336</v>
      </c>
      <c r="Q44" s="9">
        <f>Q45+Q46+Q47</f>
        <v>18.4</v>
      </c>
      <c r="R44" s="23">
        <f t="shared" si="6"/>
        <v>0.9130434782608696</v>
      </c>
    </row>
    <row r="45" spans="1:20" ht="12.75">
      <c r="A45" s="64" t="s">
        <v>48</v>
      </c>
      <c r="B45" s="65"/>
      <c r="C45" s="65"/>
      <c r="D45" s="66"/>
      <c r="E45" s="38"/>
      <c r="F45" s="12"/>
      <c r="G45" s="13">
        <v>6</v>
      </c>
      <c r="H45" s="13"/>
      <c r="I45" s="13"/>
      <c r="J45" s="12"/>
      <c r="K45" s="23"/>
      <c r="L45" s="22"/>
      <c r="M45" s="12"/>
      <c r="N45" s="13">
        <v>3</v>
      </c>
      <c r="O45" s="13"/>
      <c r="P45" s="13"/>
      <c r="Q45" s="12"/>
      <c r="R45" s="23"/>
      <c r="T45" t="s">
        <v>30</v>
      </c>
    </row>
    <row r="46" spans="1:18" ht="12.75">
      <c r="A46" s="64" t="s">
        <v>49</v>
      </c>
      <c r="B46" s="65"/>
      <c r="C46" s="65"/>
      <c r="D46" s="66"/>
      <c r="E46" s="38">
        <v>38</v>
      </c>
      <c r="F46" s="12">
        <v>22</v>
      </c>
      <c r="G46" s="13">
        <v>0.1</v>
      </c>
      <c r="H46" s="13">
        <f>G46/F46*100</f>
        <v>0.4545454545454546</v>
      </c>
      <c r="I46" s="13">
        <f t="shared" si="0"/>
        <v>0.2631578947368421</v>
      </c>
      <c r="J46" s="12">
        <v>4.3</v>
      </c>
      <c r="K46" s="23">
        <f t="shared" si="7"/>
        <v>0.023255813953488375</v>
      </c>
      <c r="L46" s="22">
        <v>45</v>
      </c>
      <c r="M46" s="12">
        <v>22</v>
      </c>
      <c r="N46" s="13">
        <v>13.8</v>
      </c>
      <c r="O46" s="13">
        <f>N46/M46*100</f>
        <v>62.727272727272734</v>
      </c>
      <c r="P46" s="13">
        <f t="shared" si="1"/>
        <v>30.66666666666667</v>
      </c>
      <c r="Q46" s="12">
        <v>18.4</v>
      </c>
      <c r="R46" s="23">
        <f t="shared" si="6"/>
        <v>0.7500000000000001</v>
      </c>
    </row>
    <row r="47" spans="1:18" ht="12.75">
      <c r="A47" s="82" t="s">
        <v>50</v>
      </c>
      <c r="B47" s="83"/>
      <c r="C47" s="83"/>
      <c r="D47" s="84"/>
      <c r="E47" s="38"/>
      <c r="F47" s="12"/>
      <c r="G47" s="13"/>
      <c r="H47" s="13"/>
      <c r="I47" s="13"/>
      <c r="J47" s="12"/>
      <c r="K47" s="23"/>
      <c r="L47" s="22"/>
      <c r="M47" s="12"/>
      <c r="N47" s="13"/>
      <c r="O47" s="13"/>
      <c r="P47" s="13"/>
      <c r="Q47" s="12">
        <v>0</v>
      </c>
      <c r="R47" s="23"/>
    </row>
    <row r="48" spans="1:18" ht="13.5" thickBot="1">
      <c r="A48" s="86" t="s">
        <v>29</v>
      </c>
      <c r="B48" s="87"/>
      <c r="C48" s="87"/>
      <c r="D48" s="88"/>
      <c r="E48" s="33">
        <f>E12+E34</f>
        <v>302</v>
      </c>
      <c r="F48" s="26">
        <f>F12+F34</f>
        <v>145</v>
      </c>
      <c r="G48" s="27">
        <f>G12+G34</f>
        <v>125.59</v>
      </c>
      <c r="H48" s="27">
        <f>G48/F48*100</f>
        <v>86.61379310344827</v>
      </c>
      <c r="I48" s="27">
        <f t="shared" si="0"/>
        <v>41.586092715231786</v>
      </c>
      <c r="J48" s="27">
        <f>J12+J34</f>
        <v>157.7</v>
      </c>
      <c r="K48" s="28">
        <f>G48/J48</f>
        <v>0.7963855421686747</v>
      </c>
      <c r="L48" s="25">
        <f>L12+L34</f>
        <v>360</v>
      </c>
      <c r="M48" s="26">
        <f>M12+M34</f>
        <v>175</v>
      </c>
      <c r="N48" s="27">
        <f>N12+N34</f>
        <v>116.39999999999999</v>
      </c>
      <c r="O48" s="27">
        <f>N48/M48*100</f>
        <v>66.51428571428572</v>
      </c>
      <c r="P48" s="27">
        <f t="shared" si="1"/>
        <v>32.33333333333333</v>
      </c>
      <c r="Q48" s="27">
        <f>Q12+Q34</f>
        <v>185.49999999999997</v>
      </c>
      <c r="R48" s="28">
        <f>N48/Q48</f>
        <v>0.6274932614555256</v>
      </c>
    </row>
    <row r="50" spans="6:14" ht="12.75">
      <c r="F50" t="s">
        <v>30</v>
      </c>
      <c r="H50" t="s">
        <v>30</v>
      </c>
      <c r="M50" t="s">
        <v>30</v>
      </c>
      <c r="N50" t="s">
        <v>30</v>
      </c>
    </row>
    <row r="51" spans="8:13" ht="12.75">
      <c r="H51" t="s">
        <v>30</v>
      </c>
      <c r="J51" t="s">
        <v>30</v>
      </c>
      <c r="K51" t="s">
        <v>30</v>
      </c>
      <c r="M51" t="s">
        <v>30</v>
      </c>
    </row>
    <row r="52" spans="6:10" ht="12.75">
      <c r="F52" t="s">
        <v>30</v>
      </c>
      <c r="H52" t="s">
        <v>30</v>
      </c>
      <c r="J52" t="s">
        <v>30</v>
      </c>
    </row>
    <row r="53" ht="12.75">
      <c r="M53" t="s">
        <v>30</v>
      </c>
    </row>
    <row r="54" ht="12.75">
      <c r="J54" t="s">
        <v>30</v>
      </c>
    </row>
    <row r="55" spans="12:15" ht="12.75">
      <c r="L55" t="s">
        <v>30</v>
      </c>
      <c r="O55" t="s">
        <v>30</v>
      </c>
    </row>
    <row r="56" ht="12.75">
      <c r="Q56" t="s">
        <v>74</v>
      </c>
    </row>
    <row r="57" ht="12.75">
      <c r="H57" t="s">
        <v>30</v>
      </c>
    </row>
    <row r="58" spans="8:11" ht="12.75">
      <c r="H58" t="s">
        <v>30</v>
      </c>
      <c r="K58" t="s">
        <v>30</v>
      </c>
    </row>
    <row r="62" ht="12.75">
      <c r="J62" t="s">
        <v>30</v>
      </c>
    </row>
  </sheetData>
  <sheetProtection/>
  <mergeCells count="58">
    <mergeCell ref="A5:D5"/>
    <mergeCell ref="N10:N11"/>
    <mergeCell ref="O10:O11"/>
    <mergeCell ref="E10:E11"/>
    <mergeCell ref="F10:F11"/>
    <mergeCell ref="G10:G11"/>
    <mergeCell ref="H10:H11"/>
    <mergeCell ref="P10:P11"/>
    <mergeCell ref="Q10:Q11"/>
    <mergeCell ref="R10:R11"/>
    <mergeCell ref="A12:D12"/>
    <mergeCell ref="A13:D13"/>
    <mergeCell ref="L9:R9"/>
    <mergeCell ref="A9:D11"/>
    <mergeCell ref="E9:K9"/>
    <mergeCell ref="A14:D14"/>
    <mergeCell ref="J10:J11"/>
    <mergeCell ref="K10:K11"/>
    <mergeCell ref="L10:L11"/>
    <mergeCell ref="M10:M11"/>
    <mergeCell ref="A15:D15"/>
    <mergeCell ref="I10:I11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45:D45"/>
    <mergeCell ref="A46:D46"/>
    <mergeCell ref="A47:D47"/>
    <mergeCell ref="A48:D48"/>
    <mergeCell ref="A6:K6"/>
    <mergeCell ref="A7:K7"/>
    <mergeCell ref="A8:K8"/>
    <mergeCell ref="A39:D39"/>
    <mergeCell ref="A40:D40"/>
    <mergeCell ref="A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E1">
      <selection activeCell="P50" sqref="P50"/>
    </sheetView>
  </sheetViews>
  <sheetFormatPr defaultColWidth="9.00390625" defaultRowHeight="12.75"/>
  <cols>
    <col min="4" max="4" width="17.25390625" style="0" customWidth="1"/>
    <col min="5" max="5" width="9.375" style="0" customWidth="1"/>
    <col min="6" max="6" width="8.875" style="0" customWidth="1"/>
    <col min="7" max="7" width="9.625" style="0" customWidth="1"/>
    <col min="8" max="8" width="8.75390625" style="0" customWidth="1"/>
    <col min="9" max="9" width="9.25390625" style="0" customWidth="1"/>
    <col min="10" max="10" width="9.00390625" style="0" customWidth="1"/>
    <col min="11" max="11" width="8.75390625" style="0" customWidth="1"/>
    <col min="12" max="12" width="9.375" style="0" customWidth="1"/>
    <col min="13" max="13" width="9.625" style="0" customWidth="1"/>
    <col min="14" max="14" width="9.125" style="0" customWidth="1"/>
    <col min="15" max="15" width="7.625" style="0" customWidth="1"/>
    <col min="16" max="16" width="8.375" style="0" customWidth="1"/>
    <col min="17" max="18" width="8.25390625" style="0" customWidth="1"/>
    <col min="19" max="19" width="8.875" style="0" customWidth="1"/>
    <col min="20" max="20" width="9.125" style="0" customWidth="1"/>
    <col min="21" max="21" width="8.75390625" style="0" customWidth="1"/>
    <col min="22" max="22" width="7.75390625" style="0" customWidth="1"/>
    <col min="23" max="23" width="8.00390625" style="0" customWidth="1"/>
    <col min="24" max="24" width="8.875" style="0" customWidth="1"/>
    <col min="25" max="25" width="7.875" style="0" customWidth="1"/>
  </cols>
  <sheetData>
    <row r="1" spans="1:26" ht="15">
      <c r="A1" s="127" t="s">
        <v>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8"/>
      <c r="M1" s="19"/>
      <c r="N1" s="19" t="s">
        <v>30</v>
      </c>
      <c r="O1" s="19" t="s">
        <v>30</v>
      </c>
      <c r="P1" s="19"/>
      <c r="Q1" s="19" t="s">
        <v>30</v>
      </c>
      <c r="R1" s="19" t="s">
        <v>30</v>
      </c>
      <c r="S1" s="19"/>
      <c r="T1" s="19" t="s">
        <v>30</v>
      </c>
      <c r="U1" s="19" t="s">
        <v>30</v>
      </c>
      <c r="V1" s="19" t="s">
        <v>30</v>
      </c>
      <c r="W1" s="19"/>
      <c r="X1" s="19" t="s">
        <v>30</v>
      </c>
      <c r="Y1" s="19" t="s">
        <v>30</v>
      </c>
      <c r="Z1" t="s">
        <v>30</v>
      </c>
    </row>
    <row r="2" spans="1:25" ht="12.75">
      <c r="A2" s="128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39"/>
      <c r="M2" s="8" t="s">
        <v>30</v>
      </c>
      <c r="N2" s="8" t="s">
        <v>30</v>
      </c>
      <c r="O2" s="8"/>
      <c r="P2" s="8"/>
      <c r="Q2" s="8"/>
      <c r="R2" s="8"/>
      <c r="S2" s="8"/>
      <c r="T2" s="8" t="s">
        <v>30</v>
      </c>
      <c r="U2" s="8" t="s">
        <v>30</v>
      </c>
      <c r="V2" s="8"/>
      <c r="W2" s="8"/>
      <c r="X2" s="8" t="s">
        <v>30</v>
      </c>
      <c r="Y2" s="8" t="s">
        <v>30</v>
      </c>
    </row>
    <row r="3" spans="1:29" ht="13.5" thickBot="1">
      <c r="A3" s="128" t="s">
        <v>66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39"/>
      <c r="M3" s="8"/>
      <c r="N3" s="8" t="s">
        <v>30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AC3" t="s">
        <v>30</v>
      </c>
    </row>
    <row r="4" spans="1:25" ht="14.25" customHeight="1">
      <c r="A4" s="92" t="s">
        <v>2</v>
      </c>
      <c r="B4" s="93"/>
      <c r="C4" s="93"/>
      <c r="D4" s="94"/>
      <c r="E4" s="121" t="s">
        <v>42</v>
      </c>
      <c r="F4" s="122"/>
      <c r="G4" s="122"/>
      <c r="H4" s="122"/>
      <c r="I4" s="122"/>
      <c r="J4" s="122"/>
      <c r="K4" s="123"/>
      <c r="L4" s="124" t="s">
        <v>40</v>
      </c>
      <c r="M4" s="125"/>
      <c r="N4" s="125"/>
      <c r="O4" s="125"/>
      <c r="P4" s="125"/>
      <c r="Q4" s="125"/>
      <c r="R4" s="126"/>
      <c r="S4" s="122" t="s">
        <v>41</v>
      </c>
      <c r="T4" s="122"/>
      <c r="U4" s="122"/>
      <c r="V4" s="122"/>
      <c r="W4" s="122"/>
      <c r="X4" s="122"/>
      <c r="Y4" s="123"/>
    </row>
    <row r="5" spans="1:25" ht="20.25" customHeight="1">
      <c r="A5" s="95"/>
      <c r="B5" s="96"/>
      <c r="C5" s="96"/>
      <c r="D5" s="97"/>
      <c r="E5" s="119" t="s">
        <v>62</v>
      </c>
      <c r="F5" s="78" t="s">
        <v>71</v>
      </c>
      <c r="G5" s="76" t="s">
        <v>72</v>
      </c>
      <c r="H5" s="78" t="s">
        <v>3</v>
      </c>
      <c r="I5" s="104" t="s">
        <v>70</v>
      </c>
      <c r="J5" s="76" t="s">
        <v>73</v>
      </c>
      <c r="K5" s="71" t="s">
        <v>34</v>
      </c>
      <c r="L5" s="119" t="s">
        <v>62</v>
      </c>
      <c r="M5" s="113" t="s">
        <v>71</v>
      </c>
      <c r="N5" s="115" t="s">
        <v>72</v>
      </c>
      <c r="O5" s="113" t="s">
        <v>3</v>
      </c>
      <c r="P5" s="113" t="s">
        <v>70</v>
      </c>
      <c r="Q5" s="115" t="s">
        <v>73</v>
      </c>
      <c r="R5" s="111" t="s">
        <v>38</v>
      </c>
      <c r="S5" s="117" t="s">
        <v>62</v>
      </c>
      <c r="T5" s="78" t="s">
        <v>71</v>
      </c>
      <c r="U5" s="76" t="s">
        <v>72</v>
      </c>
      <c r="V5" s="78" t="s">
        <v>3</v>
      </c>
      <c r="W5" s="104" t="s">
        <v>70</v>
      </c>
      <c r="X5" s="76" t="s">
        <v>73</v>
      </c>
      <c r="Y5" s="71" t="s">
        <v>38</v>
      </c>
    </row>
    <row r="6" spans="1:26" ht="30" customHeight="1">
      <c r="A6" s="98"/>
      <c r="B6" s="99"/>
      <c r="C6" s="99"/>
      <c r="D6" s="100"/>
      <c r="E6" s="120"/>
      <c r="F6" s="79"/>
      <c r="G6" s="77"/>
      <c r="H6" s="79"/>
      <c r="I6" s="105"/>
      <c r="J6" s="77"/>
      <c r="K6" s="72"/>
      <c r="L6" s="120"/>
      <c r="M6" s="114"/>
      <c r="N6" s="116"/>
      <c r="O6" s="114"/>
      <c r="P6" s="113"/>
      <c r="Q6" s="116"/>
      <c r="R6" s="112"/>
      <c r="S6" s="118"/>
      <c r="T6" s="79"/>
      <c r="U6" s="77"/>
      <c r="V6" s="79"/>
      <c r="W6" s="105"/>
      <c r="X6" s="77"/>
      <c r="Y6" s="72"/>
      <c r="Z6" t="s">
        <v>30</v>
      </c>
    </row>
    <row r="7" spans="1:27" ht="15.75" customHeight="1">
      <c r="A7" s="67" t="s">
        <v>5</v>
      </c>
      <c r="B7" s="68"/>
      <c r="C7" s="68"/>
      <c r="D7" s="69"/>
      <c r="E7" s="20">
        <f>E8+E11+E12+E16+E22</f>
        <v>470</v>
      </c>
      <c r="F7" s="9">
        <f>F8+F11+F12+F16+F22</f>
        <v>233</v>
      </c>
      <c r="G7" s="10">
        <f>G8+G11+G12+G16+G22</f>
        <v>237.57</v>
      </c>
      <c r="H7" s="10">
        <f>G7/F7*100</f>
        <v>101.96137339055792</v>
      </c>
      <c r="I7" s="10">
        <f>G7/E7*100</f>
        <v>50.5468085106383</v>
      </c>
      <c r="J7" s="9">
        <f>J8+J11+J12+J16+J22</f>
        <v>261</v>
      </c>
      <c r="K7" s="21">
        <f>G7/J7</f>
        <v>0.9102298850574713</v>
      </c>
      <c r="L7" s="20">
        <f>L8+L11+L12+L16+L22</f>
        <v>166</v>
      </c>
      <c r="M7" s="9">
        <f>M8+M11+M12+M16+M22</f>
        <v>68</v>
      </c>
      <c r="N7" s="10">
        <f>N8+N11+N12+N16+N22</f>
        <v>73.7</v>
      </c>
      <c r="O7" s="10">
        <f>N7/M7*100</f>
        <v>108.38235294117649</v>
      </c>
      <c r="P7" s="10">
        <f>N7/L7*100</f>
        <v>44.39759036144578</v>
      </c>
      <c r="Q7" s="9">
        <f>Q8+Q11+Q12+Q16+Q22</f>
        <v>72.80000000000001</v>
      </c>
      <c r="R7" s="21">
        <f>N7/Q7</f>
        <v>1.0123626373626373</v>
      </c>
      <c r="S7" s="32">
        <f>S8+S11+S12+S16+S22</f>
        <v>126</v>
      </c>
      <c r="T7" s="9">
        <f>T8+T11+T12+T16+T22</f>
        <v>59</v>
      </c>
      <c r="U7" s="10">
        <f>U8+U11+U12+U16+U22</f>
        <v>39.96</v>
      </c>
      <c r="V7" s="10">
        <f>U7/T7*100</f>
        <v>67.72881355932203</v>
      </c>
      <c r="W7" s="10">
        <f>U7/S7*100</f>
        <v>31.714285714285715</v>
      </c>
      <c r="X7" s="9">
        <f>X8+X11+X12+X16+X22</f>
        <v>48.099999999999994</v>
      </c>
      <c r="Y7" s="21">
        <f>U7/X7</f>
        <v>0.8307692307692309</v>
      </c>
      <c r="AA7" t="s">
        <v>30</v>
      </c>
    </row>
    <row r="8" spans="1:26" ht="11.25" customHeight="1">
      <c r="A8" s="67" t="s">
        <v>6</v>
      </c>
      <c r="B8" s="68"/>
      <c r="C8" s="68"/>
      <c r="D8" s="69"/>
      <c r="E8" s="20">
        <f>E9+E10</f>
        <v>62</v>
      </c>
      <c r="F8" s="9">
        <f>F9+F10</f>
        <v>56</v>
      </c>
      <c r="G8" s="10">
        <f>G9+G10</f>
        <v>56.9</v>
      </c>
      <c r="H8" s="10">
        <f>G8/F8*100</f>
        <v>101.60714285714285</v>
      </c>
      <c r="I8" s="10">
        <f>G8/E8*100</f>
        <v>91.77419354838709</v>
      </c>
      <c r="J8" s="9">
        <f>J9+J10</f>
        <v>43</v>
      </c>
      <c r="K8" s="21">
        <f>G8/J8</f>
        <v>1.3232558139534882</v>
      </c>
      <c r="L8" s="20">
        <f>L9+L10</f>
        <v>34</v>
      </c>
      <c r="M8" s="9">
        <f>M9+M10</f>
        <v>24</v>
      </c>
      <c r="N8" s="10">
        <f>N9+N10</f>
        <v>25</v>
      </c>
      <c r="O8" s="10">
        <f>N8/M8*100</f>
        <v>104.16666666666667</v>
      </c>
      <c r="P8" s="10">
        <f>N8/L8*100</f>
        <v>73.52941176470588</v>
      </c>
      <c r="Q8" s="9">
        <f>Q9+Q10</f>
        <v>24.6</v>
      </c>
      <c r="R8" s="21">
        <f>N8/Q8</f>
        <v>1.0162601626016259</v>
      </c>
      <c r="S8" s="32">
        <f>S9+S10</f>
        <v>24</v>
      </c>
      <c r="T8" s="9">
        <f>T9+T10</f>
        <v>15</v>
      </c>
      <c r="U8" s="10">
        <v>15.4</v>
      </c>
      <c r="V8" s="10">
        <f>U8/T8*100</f>
        <v>102.66666666666666</v>
      </c>
      <c r="W8" s="10">
        <f>U8/S8*100</f>
        <v>64.16666666666667</v>
      </c>
      <c r="X8" s="9">
        <f>X9+X10</f>
        <v>15.1</v>
      </c>
      <c r="Y8" s="21">
        <f>U8/X8</f>
        <v>1.0198675496688743</v>
      </c>
      <c r="Z8" t="s">
        <v>30</v>
      </c>
    </row>
    <row r="9" spans="1:26" ht="13.5" customHeight="1">
      <c r="A9" s="64" t="s">
        <v>7</v>
      </c>
      <c r="B9" s="65"/>
      <c r="C9" s="65"/>
      <c r="D9" s="66"/>
      <c r="E9" s="22">
        <v>0</v>
      </c>
      <c r="F9" s="12">
        <v>0</v>
      </c>
      <c r="G9" s="13">
        <v>0</v>
      </c>
      <c r="H9" s="10"/>
      <c r="I9" s="13"/>
      <c r="J9" s="12"/>
      <c r="K9" s="23"/>
      <c r="L9" s="22">
        <v>0</v>
      </c>
      <c r="M9" s="12">
        <v>0</v>
      </c>
      <c r="N9" s="13">
        <v>0</v>
      </c>
      <c r="O9" s="10"/>
      <c r="P9" s="13"/>
      <c r="Q9" s="12"/>
      <c r="R9" s="23"/>
      <c r="S9" s="38">
        <v>0</v>
      </c>
      <c r="T9" s="12">
        <v>0</v>
      </c>
      <c r="U9" s="13">
        <v>0</v>
      </c>
      <c r="V9" s="10"/>
      <c r="W9" s="10"/>
      <c r="X9" s="12"/>
      <c r="Y9" s="23"/>
      <c r="Z9" t="s">
        <v>30</v>
      </c>
    </row>
    <row r="10" spans="1:27" ht="14.25" customHeight="1">
      <c r="A10" s="64" t="s">
        <v>8</v>
      </c>
      <c r="B10" s="65"/>
      <c r="C10" s="65"/>
      <c r="D10" s="66"/>
      <c r="E10" s="22">
        <v>62</v>
      </c>
      <c r="F10" s="12">
        <v>56</v>
      </c>
      <c r="G10" s="13">
        <v>56.9</v>
      </c>
      <c r="H10" s="13">
        <f aca="true" t="shared" si="0" ref="H10:H17">G10/F10*100</f>
        <v>101.60714285714285</v>
      </c>
      <c r="I10" s="13">
        <f>G10/E10*100</f>
        <v>91.77419354838709</v>
      </c>
      <c r="J10" s="12">
        <v>43</v>
      </c>
      <c r="K10" s="23">
        <f>G10/J10</f>
        <v>1.3232558139534882</v>
      </c>
      <c r="L10" s="22">
        <v>34</v>
      </c>
      <c r="M10" s="12">
        <v>24</v>
      </c>
      <c r="N10" s="13">
        <v>25</v>
      </c>
      <c r="O10" s="13">
        <f aca="true" t="shared" si="1" ref="O10:O17">N10/M10*100</f>
        <v>104.16666666666667</v>
      </c>
      <c r="P10" s="13">
        <f>N10/L10*100</f>
        <v>73.52941176470588</v>
      </c>
      <c r="Q10" s="12">
        <v>24.6</v>
      </c>
      <c r="R10" s="23">
        <f aca="true" t="shared" si="2" ref="R10:R17">N10/Q10</f>
        <v>1.0162601626016259</v>
      </c>
      <c r="S10" s="38">
        <v>24</v>
      </c>
      <c r="T10" s="12">
        <v>15</v>
      </c>
      <c r="U10" s="13">
        <v>15.5</v>
      </c>
      <c r="V10" s="13">
        <f aca="true" t="shared" si="3" ref="V10:V17">U10/T10*100</f>
        <v>103.33333333333334</v>
      </c>
      <c r="W10" s="13">
        <f>U10/S10*100</f>
        <v>64.58333333333334</v>
      </c>
      <c r="X10" s="12">
        <v>15.1</v>
      </c>
      <c r="Y10" s="23">
        <f aca="true" t="shared" si="4" ref="Y10:Y17">U10/X10</f>
        <v>1.0264900662251655</v>
      </c>
      <c r="AA10" t="s">
        <v>30</v>
      </c>
    </row>
    <row r="11" spans="1:27" ht="16.5" customHeight="1">
      <c r="A11" s="64" t="s">
        <v>58</v>
      </c>
      <c r="B11" s="65"/>
      <c r="C11" s="65"/>
      <c r="D11" s="66"/>
      <c r="E11" s="22"/>
      <c r="F11" s="12"/>
      <c r="G11" s="13"/>
      <c r="H11" s="13"/>
      <c r="I11" s="10"/>
      <c r="J11" s="12"/>
      <c r="K11" s="23"/>
      <c r="L11" s="22"/>
      <c r="M11" s="12"/>
      <c r="N11" s="13"/>
      <c r="O11" s="13"/>
      <c r="P11" s="10"/>
      <c r="Q11" s="12"/>
      <c r="R11" s="23"/>
      <c r="S11" s="38"/>
      <c r="T11" s="12"/>
      <c r="U11" s="13"/>
      <c r="V11" s="13"/>
      <c r="W11" s="13"/>
      <c r="X11" s="12"/>
      <c r="Y11" s="23"/>
      <c r="AA11" t="s">
        <v>30</v>
      </c>
    </row>
    <row r="12" spans="1:27" ht="13.5" customHeight="1">
      <c r="A12" s="67" t="s">
        <v>9</v>
      </c>
      <c r="B12" s="68"/>
      <c r="C12" s="68"/>
      <c r="D12" s="69"/>
      <c r="E12" s="20">
        <f>E13+E14+E15</f>
        <v>104</v>
      </c>
      <c r="F12" s="9">
        <f>F13+F14+F15</f>
        <v>55</v>
      </c>
      <c r="G12" s="10">
        <f>G13+G14+G15</f>
        <v>57.669999999999995</v>
      </c>
      <c r="H12" s="10">
        <f t="shared" si="0"/>
        <v>104.85454545454544</v>
      </c>
      <c r="I12" s="10">
        <f>G12/E12*100</f>
        <v>55.45192307692307</v>
      </c>
      <c r="J12" s="9">
        <f>J13+J14+J15</f>
        <v>102</v>
      </c>
      <c r="K12" s="21">
        <f>G12/J12</f>
        <v>0.565392156862745</v>
      </c>
      <c r="L12" s="20">
        <f>L13+L14+L15</f>
        <v>2</v>
      </c>
      <c r="M12" s="9">
        <f>M13+M14+M15</f>
        <v>1</v>
      </c>
      <c r="N12" s="10">
        <f>N13+N14+N15</f>
        <v>3</v>
      </c>
      <c r="O12" s="10">
        <f t="shared" si="1"/>
        <v>300</v>
      </c>
      <c r="P12" s="10">
        <f>N12/L12*100</f>
        <v>150</v>
      </c>
      <c r="Q12" s="9">
        <f>Q13+Q14+Q15</f>
        <v>1.3</v>
      </c>
      <c r="R12" s="21">
        <f t="shared" si="2"/>
        <v>2.3076923076923075</v>
      </c>
      <c r="S12" s="32">
        <f>S13+S14+S15</f>
        <v>2</v>
      </c>
      <c r="T12" s="9">
        <f>T13+T14+T15</f>
        <v>1</v>
      </c>
      <c r="U12" s="10">
        <f>U13+U14+U15</f>
        <v>4.66</v>
      </c>
      <c r="V12" s="10">
        <f t="shared" si="3"/>
        <v>466</v>
      </c>
      <c r="W12" s="10">
        <f>U12/S12*100</f>
        <v>233</v>
      </c>
      <c r="X12" s="9">
        <f>X13+X14+X15</f>
        <v>1.8</v>
      </c>
      <c r="Y12" s="21">
        <f t="shared" si="4"/>
        <v>2.588888888888889</v>
      </c>
      <c r="AA12" t="s">
        <v>30</v>
      </c>
    </row>
    <row r="13" spans="1:25" ht="12" customHeight="1">
      <c r="A13" s="64" t="s">
        <v>11</v>
      </c>
      <c r="B13" s="65"/>
      <c r="C13" s="65"/>
      <c r="D13" s="66"/>
      <c r="E13" s="22">
        <v>100</v>
      </c>
      <c r="F13" s="12">
        <v>51</v>
      </c>
      <c r="G13" s="13">
        <v>55.8</v>
      </c>
      <c r="H13" s="13">
        <f t="shared" si="0"/>
        <v>109.41176470588235</v>
      </c>
      <c r="I13" s="13">
        <f>G13/E13*100</f>
        <v>55.8</v>
      </c>
      <c r="J13" s="12">
        <v>100</v>
      </c>
      <c r="K13" s="23">
        <f>G13/J13</f>
        <v>0.5579999999999999</v>
      </c>
      <c r="L13" s="22"/>
      <c r="M13" s="12"/>
      <c r="N13" s="13"/>
      <c r="O13" s="13"/>
      <c r="P13" s="13"/>
      <c r="Q13" s="12"/>
      <c r="R13" s="23"/>
      <c r="S13" s="38"/>
      <c r="T13" s="12"/>
      <c r="U13" s="13">
        <v>3.76</v>
      </c>
      <c r="V13" s="13"/>
      <c r="W13" s="13"/>
      <c r="X13" s="12">
        <v>1.7</v>
      </c>
      <c r="Y13" s="23">
        <f t="shared" si="4"/>
        <v>2.211764705882353</v>
      </c>
    </row>
    <row r="14" spans="1:27" ht="12" customHeight="1">
      <c r="A14" s="64" t="s">
        <v>12</v>
      </c>
      <c r="B14" s="65"/>
      <c r="C14" s="65"/>
      <c r="D14" s="66"/>
      <c r="E14" s="22">
        <v>4</v>
      </c>
      <c r="F14" s="12">
        <v>4</v>
      </c>
      <c r="G14" s="13">
        <v>1.87</v>
      </c>
      <c r="H14" s="13">
        <f t="shared" si="0"/>
        <v>46.75</v>
      </c>
      <c r="I14" s="13">
        <f>G14/E14*100</f>
        <v>46.75</v>
      </c>
      <c r="J14" s="12">
        <v>2</v>
      </c>
      <c r="K14" s="23">
        <v>0</v>
      </c>
      <c r="L14" s="22">
        <v>2</v>
      </c>
      <c r="M14" s="12">
        <v>1</v>
      </c>
      <c r="N14" s="13">
        <v>3</v>
      </c>
      <c r="O14" s="13">
        <f t="shared" si="1"/>
        <v>300</v>
      </c>
      <c r="P14" s="13">
        <f>N14/L14*100</f>
        <v>150</v>
      </c>
      <c r="Q14" s="12">
        <v>1.3</v>
      </c>
      <c r="R14" s="23"/>
      <c r="S14" s="38">
        <v>2</v>
      </c>
      <c r="T14" s="12">
        <v>1</v>
      </c>
      <c r="U14" s="13">
        <v>0.9</v>
      </c>
      <c r="V14" s="13"/>
      <c r="W14" s="13">
        <f>U14/S14*100</f>
        <v>45</v>
      </c>
      <c r="X14" s="12">
        <v>0.1</v>
      </c>
      <c r="Y14" s="23">
        <f t="shared" si="4"/>
        <v>9</v>
      </c>
      <c r="AA14" t="s">
        <v>30</v>
      </c>
    </row>
    <row r="15" spans="1:25" ht="15" customHeight="1">
      <c r="A15" s="64" t="s">
        <v>10</v>
      </c>
      <c r="B15" s="65"/>
      <c r="C15" s="65"/>
      <c r="D15" s="66"/>
      <c r="E15" s="22"/>
      <c r="F15" s="12"/>
      <c r="G15" s="13"/>
      <c r="H15" s="13"/>
      <c r="I15" s="13"/>
      <c r="J15" s="12"/>
      <c r="K15" s="23"/>
      <c r="L15" s="22"/>
      <c r="M15" s="12"/>
      <c r="N15" s="13"/>
      <c r="O15" s="13"/>
      <c r="P15" s="13"/>
      <c r="Q15" s="12"/>
      <c r="R15" s="23"/>
      <c r="S15" s="38"/>
      <c r="T15" s="12"/>
      <c r="U15" s="13"/>
      <c r="V15" s="13"/>
      <c r="W15" s="13"/>
      <c r="X15" s="12"/>
      <c r="Y15" s="23"/>
    </row>
    <row r="16" spans="1:27" ht="13.5" customHeight="1">
      <c r="A16" s="67" t="s">
        <v>13</v>
      </c>
      <c r="B16" s="68"/>
      <c r="C16" s="68"/>
      <c r="D16" s="69"/>
      <c r="E16" s="20">
        <f>E17+E18+E19</f>
        <v>304</v>
      </c>
      <c r="F16" s="9">
        <f>F17+F18+F19</f>
        <v>122</v>
      </c>
      <c r="G16" s="10">
        <f>G17+G18+G19</f>
        <v>123</v>
      </c>
      <c r="H16" s="10">
        <f t="shared" si="0"/>
        <v>100.81967213114753</v>
      </c>
      <c r="I16" s="10">
        <f>G16/E16*100</f>
        <v>40.46052631578947</v>
      </c>
      <c r="J16" s="9">
        <f>J17+J18+J19</f>
        <v>116</v>
      </c>
      <c r="K16" s="21">
        <f>G16/J16</f>
        <v>1.0603448275862069</v>
      </c>
      <c r="L16" s="20">
        <f>L17+L18+L19</f>
        <v>130</v>
      </c>
      <c r="M16" s="9">
        <f>M17+M18+M19</f>
        <v>43</v>
      </c>
      <c r="N16" s="10">
        <f>N17+N18+N19</f>
        <v>45.7</v>
      </c>
      <c r="O16" s="10">
        <f t="shared" si="1"/>
        <v>106.27906976744185</v>
      </c>
      <c r="P16" s="10">
        <f>N16/L16*100</f>
        <v>35.15384615384616</v>
      </c>
      <c r="Q16" s="9">
        <f>Q17+Q18+Q19</f>
        <v>46.900000000000006</v>
      </c>
      <c r="R16" s="21">
        <f t="shared" si="2"/>
        <v>0.974413646055437</v>
      </c>
      <c r="S16" s="32">
        <f>S17+S18+S19</f>
        <v>100</v>
      </c>
      <c r="T16" s="9">
        <f>T17+T18+T19</f>
        <v>43</v>
      </c>
      <c r="U16" s="10">
        <f>U17+U18+U19</f>
        <v>19.9</v>
      </c>
      <c r="V16" s="10">
        <f t="shared" si="3"/>
        <v>46.279069767441854</v>
      </c>
      <c r="W16" s="10">
        <f>U16/S16*100</f>
        <v>19.9</v>
      </c>
      <c r="X16" s="9">
        <f>X17+X18+X19</f>
        <v>31.2</v>
      </c>
      <c r="Y16" s="21">
        <f t="shared" si="4"/>
        <v>0.6378205128205128</v>
      </c>
      <c r="AA16" t="s">
        <v>30</v>
      </c>
    </row>
    <row r="17" spans="1:26" ht="12.75" customHeight="1">
      <c r="A17" s="64" t="s">
        <v>14</v>
      </c>
      <c r="B17" s="65"/>
      <c r="C17" s="65"/>
      <c r="D17" s="66"/>
      <c r="E17" s="22">
        <v>199</v>
      </c>
      <c r="F17" s="12">
        <v>34</v>
      </c>
      <c r="G17" s="13">
        <v>38</v>
      </c>
      <c r="H17" s="13">
        <f t="shared" si="0"/>
        <v>111.76470588235294</v>
      </c>
      <c r="I17" s="13">
        <f>G17/E17*100</f>
        <v>19.09547738693467</v>
      </c>
      <c r="J17" s="12">
        <v>39.2</v>
      </c>
      <c r="K17" s="23">
        <f>G17/J17</f>
        <v>0.9693877551020408</v>
      </c>
      <c r="L17" s="22">
        <v>105</v>
      </c>
      <c r="M17" s="12">
        <v>26</v>
      </c>
      <c r="N17" s="13">
        <v>28.6</v>
      </c>
      <c r="O17" s="13">
        <f t="shared" si="1"/>
        <v>110.00000000000001</v>
      </c>
      <c r="P17" s="13">
        <f>N17/L17*100</f>
        <v>27.23809523809524</v>
      </c>
      <c r="Q17" s="12">
        <v>27.1</v>
      </c>
      <c r="R17" s="23">
        <f t="shared" si="2"/>
        <v>1.055350553505535</v>
      </c>
      <c r="S17" s="38">
        <v>68</v>
      </c>
      <c r="T17" s="12">
        <v>26</v>
      </c>
      <c r="U17" s="13">
        <v>9.5</v>
      </c>
      <c r="V17" s="13">
        <f t="shared" si="3"/>
        <v>36.53846153846153</v>
      </c>
      <c r="W17" s="13">
        <f>U17/S17*100</f>
        <v>13.970588235294118</v>
      </c>
      <c r="X17" s="12">
        <v>17.2</v>
      </c>
      <c r="Y17" s="23">
        <f t="shared" si="4"/>
        <v>0.5523255813953488</v>
      </c>
      <c r="Z17" t="s">
        <v>30</v>
      </c>
    </row>
    <row r="18" spans="1:27" ht="15" customHeight="1">
      <c r="A18" s="64" t="s">
        <v>15</v>
      </c>
      <c r="B18" s="65"/>
      <c r="C18" s="65"/>
      <c r="D18" s="66"/>
      <c r="E18" s="22"/>
      <c r="F18" s="12"/>
      <c r="G18" s="13"/>
      <c r="H18" s="13"/>
      <c r="I18" s="13"/>
      <c r="J18" s="12"/>
      <c r="K18" s="23"/>
      <c r="L18" s="22"/>
      <c r="M18" s="12"/>
      <c r="N18" s="13"/>
      <c r="O18" s="13"/>
      <c r="P18" s="13"/>
      <c r="Q18" s="12"/>
      <c r="R18" s="23"/>
      <c r="S18" s="38"/>
      <c r="T18" s="12"/>
      <c r="U18" s="13"/>
      <c r="V18" s="13"/>
      <c r="W18" s="13"/>
      <c r="X18" s="12"/>
      <c r="Y18" s="23"/>
      <c r="AA18" t="s">
        <v>30</v>
      </c>
    </row>
    <row r="19" spans="1:26" ht="15.75" customHeight="1">
      <c r="A19" s="64" t="s">
        <v>16</v>
      </c>
      <c r="B19" s="65"/>
      <c r="C19" s="65"/>
      <c r="D19" s="66"/>
      <c r="E19" s="20">
        <f>E20+E21</f>
        <v>105</v>
      </c>
      <c r="F19" s="9">
        <f>F20+F21</f>
        <v>88</v>
      </c>
      <c r="G19" s="10">
        <f>G20+G21</f>
        <v>85</v>
      </c>
      <c r="H19" s="10">
        <f>G19/F19*100</f>
        <v>96.5909090909091</v>
      </c>
      <c r="I19" s="10">
        <f>G19/E19*100</f>
        <v>80.95238095238095</v>
      </c>
      <c r="J19" s="9">
        <f>J20+J21</f>
        <v>76.8</v>
      </c>
      <c r="K19" s="21">
        <f aca="true" t="shared" si="5" ref="K19:K26">G19/J19</f>
        <v>1.1067708333333335</v>
      </c>
      <c r="L19" s="20">
        <f>L20+L21</f>
        <v>25</v>
      </c>
      <c r="M19" s="9">
        <f>M20+M21</f>
        <v>17</v>
      </c>
      <c r="N19" s="10">
        <f>N20+N21</f>
        <v>17.1</v>
      </c>
      <c r="O19" s="10">
        <f>N19/M19*100</f>
        <v>100.58823529411765</v>
      </c>
      <c r="P19" s="10">
        <f>N19/L19*100</f>
        <v>68.4</v>
      </c>
      <c r="Q19" s="9">
        <f>Q20+Q21</f>
        <v>19.8</v>
      </c>
      <c r="R19" s="21">
        <f aca="true" t="shared" si="6" ref="R19:R24">N19/Q19</f>
        <v>0.8636363636363636</v>
      </c>
      <c r="S19" s="32">
        <f>S20+S21</f>
        <v>32</v>
      </c>
      <c r="T19" s="9">
        <f>T20+T21</f>
        <v>17</v>
      </c>
      <c r="U19" s="10">
        <f>U20+U21</f>
        <v>10.4</v>
      </c>
      <c r="V19" s="10">
        <f>U19/T19*100</f>
        <v>61.1764705882353</v>
      </c>
      <c r="W19" s="10">
        <f>U19/S19*100</f>
        <v>32.5</v>
      </c>
      <c r="X19" s="9">
        <f>X20+X21</f>
        <v>14</v>
      </c>
      <c r="Y19" s="21">
        <f>U19/X19</f>
        <v>0.7428571428571429</v>
      </c>
      <c r="Z19" t="s">
        <v>30</v>
      </c>
    </row>
    <row r="20" spans="1:25" ht="14.25" customHeight="1">
      <c r="A20" s="64" t="s">
        <v>51</v>
      </c>
      <c r="B20" s="65"/>
      <c r="C20" s="65"/>
      <c r="D20" s="66"/>
      <c r="E20" s="22">
        <v>52</v>
      </c>
      <c r="F20" s="12">
        <v>52</v>
      </c>
      <c r="G20" s="13">
        <v>62.3</v>
      </c>
      <c r="H20" s="13">
        <f>G20/F20*100</f>
        <v>119.8076923076923</v>
      </c>
      <c r="I20" s="13">
        <f>G20/E20*100</f>
        <v>119.8076923076923</v>
      </c>
      <c r="J20" s="12">
        <v>35.4</v>
      </c>
      <c r="K20" s="23">
        <f t="shared" si="5"/>
        <v>1.7598870056497176</v>
      </c>
      <c r="L20" s="22">
        <v>9</v>
      </c>
      <c r="M20" s="12">
        <v>7</v>
      </c>
      <c r="N20" s="13">
        <v>7.7</v>
      </c>
      <c r="O20" s="13">
        <f>N20/M20*100</f>
        <v>110.00000000000001</v>
      </c>
      <c r="P20" s="13">
        <f>N20/L20*100</f>
        <v>85.55555555555556</v>
      </c>
      <c r="Q20" s="12">
        <v>12.6</v>
      </c>
      <c r="R20" s="23">
        <f t="shared" si="6"/>
        <v>0.6111111111111112</v>
      </c>
      <c r="S20" s="38">
        <v>6</v>
      </c>
      <c r="T20" s="12">
        <v>4</v>
      </c>
      <c r="U20" s="13">
        <v>1.5</v>
      </c>
      <c r="V20" s="13">
        <f>U20/T20*100</f>
        <v>37.5</v>
      </c>
      <c r="W20" s="13">
        <f>U20/S20*100</f>
        <v>25</v>
      </c>
      <c r="X20" s="12">
        <v>3.1</v>
      </c>
      <c r="Y20" s="23">
        <f>U20/X20</f>
        <v>0.48387096774193544</v>
      </c>
    </row>
    <row r="21" spans="1:25" ht="12.75" customHeight="1">
      <c r="A21" s="64" t="s">
        <v>52</v>
      </c>
      <c r="B21" s="65"/>
      <c r="C21" s="65"/>
      <c r="D21" s="66"/>
      <c r="E21" s="22">
        <v>53</v>
      </c>
      <c r="F21" s="12">
        <v>36</v>
      </c>
      <c r="G21" s="13">
        <v>22.7</v>
      </c>
      <c r="H21" s="13">
        <f>G21/F21*100</f>
        <v>63.05555555555556</v>
      </c>
      <c r="I21" s="13">
        <f>G21/E21*100</f>
        <v>42.83018867924528</v>
      </c>
      <c r="J21" s="12">
        <v>41.4</v>
      </c>
      <c r="K21" s="23">
        <f t="shared" si="5"/>
        <v>0.5483091787439613</v>
      </c>
      <c r="L21" s="22">
        <v>16</v>
      </c>
      <c r="M21" s="12">
        <v>10</v>
      </c>
      <c r="N21" s="13">
        <v>9.4</v>
      </c>
      <c r="O21" s="13">
        <f>N21/M21*100</f>
        <v>94</v>
      </c>
      <c r="P21" s="13">
        <f>N21/L21*100</f>
        <v>58.75</v>
      </c>
      <c r="Q21" s="12">
        <v>7.2</v>
      </c>
      <c r="R21" s="23">
        <f t="shared" si="6"/>
        <v>1.3055555555555556</v>
      </c>
      <c r="S21" s="38">
        <v>26</v>
      </c>
      <c r="T21" s="12">
        <v>13</v>
      </c>
      <c r="U21" s="13">
        <v>8.9</v>
      </c>
      <c r="V21" s="13">
        <f>U21/T21*100</f>
        <v>68.46153846153847</v>
      </c>
      <c r="W21" s="13">
        <f>U21/S21*100</f>
        <v>34.23076923076923</v>
      </c>
      <c r="X21" s="12">
        <v>10.9</v>
      </c>
      <c r="Y21" s="23">
        <f>U21/X21</f>
        <v>0.8165137614678899</v>
      </c>
    </row>
    <row r="22" spans="1:28" ht="12" customHeight="1">
      <c r="A22" s="67" t="s">
        <v>17</v>
      </c>
      <c r="B22" s="68"/>
      <c r="C22" s="68"/>
      <c r="D22" s="69"/>
      <c r="E22" s="20"/>
      <c r="F22" s="9"/>
      <c r="G22" s="10"/>
      <c r="H22" s="10"/>
      <c r="I22" s="13"/>
      <c r="J22" s="9"/>
      <c r="K22" s="21"/>
      <c r="L22" s="20"/>
      <c r="M22" s="9"/>
      <c r="N22" s="10"/>
      <c r="O22" s="10"/>
      <c r="P22" s="13"/>
      <c r="Q22" s="9">
        <v>0</v>
      </c>
      <c r="R22" s="23"/>
      <c r="S22" s="32"/>
      <c r="T22" s="9"/>
      <c r="U22" s="10"/>
      <c r="V22" s="10"/>
      <c r="W22" s="13"/>
      <c r="X22" s="9"/>
      <c r="Y22" s="21"/>
      <c r="AA22" t="s">
        <v>30</v>
      </c>
      <c r="AB22" t="s">
        <v>30</v>
      </c>
    </row>
    <row r="23" spans="1:26" ht="14.25" customHeight="1">
      <c r="A23" s="67" t="s">
        <v>22</v>
      </c>
      <c r="B23" s="68"/>
      <c r="C23" s="68"/>
      <c r="D23" s="69"/>
      <c r="E23" s="20">
        <f>E24+E28+E30+E31+E32+E33</f>
        <v>58</v>
      </c>
      <c r="F23" s="9">
        <f>F24+F28+F30+F31+F32+F33</f>
        <v>25</v>
      </c>
      <c r="G23" s="10">
        <f>G24+G28+G30+G31+G32+G33</f>
        <v>22.1</v>
      </c>
      <c r="H23" s="10">
        <f>G23/F23*100</f>
        <v>88.4</v>
      </c>
      <c r="I23" s="10">
        <f>G23/E23*100</f>
        <v>38.10344827586207</v>
      </c>
      <c r="J23" s="9">
        <f>J24+J28+J30+J31+J32+J33</f>
        <v>52</v>
      </c>
      <c r="K23" s="21">
        <f t="shared" si="5"/>
        <v>0.42500000000000004</v>
      </c>
      <c r="L23" s="20">
        <f>L24+L28+L30+L31+L32+L33</f>
        <v>36</v>
      </c>
      <c r="M23" s="9">
        <f>M24+M28+M30+M31+M32+M33</f>
        <v>17</v>
      </c>
      <c r="N23" s="10">
        <f>N24+N28+N30+N31+N32+N33</f>
        <v>0</v>
      </c>
      <c r="O23" s="10">
        <f>N23/M23*100</f>
        <v>0</v>
      </c>
      <c r="P23" s="10">
        <f>N23/L23*100</f>
        <v>0</v>
      </c>
      <c r="Q23" s="9">
        <f>Q24+Q28+Q30+Q31+Q32+Q33</f>
        <v>34</v>
      </c>
      <c r="R23" s="21">
        <f t="shared" si="6"/>
        <v>0</v>
      </c>
      <c r="S23" s="32">
        <f>S24+S28+S30+S31+S32+S33</f>
        <v>28</v>
      </c>
      <c r="T23" s="9">
        <f>T24+T28+T30+T31+T32+T33</f>
        <v>16</v>
      </c>
      <c r="U23" s="10">
        <f>U24+U28+U30+U31+U32+U33</f>
        <v>17.5</v>
      </c>
      <c r="V23" s="10">
        <f>U23/T23*100</f>
        <v>109.375</v>
      </c>
      <c r="W23" s="10">
        <f>U23/S23*100</f>
        <v>62.5</v>
      </c>
      <c r="X23" s="9">
        <f>X24+X28+X30+X31+X32+X33</f>
        <v>33.3</v>
      </c>
      <c r="Y23" s="21">
        <f>U23/X23</f>
        <v>0.5255255255255256</v>
      </c>
      <c r="Z23" t="s">
        <v>30</v>
      </c>
    </row>
    <row r="24" spans="1:25" ht="12.75" customHeight="1">
      <c r="A24" s="67" t="s">
        <v>23</v>
      </c>
      <c r="B24" s="68"/>
      <c r="C24" s="68"/>
      <c r="D24" s="69"/>
      <c r="E24" s="20">
        <f>E25+E26+E27</f>
        <v>0</v>
      </c>
      <c r="F24" s="9">
        <f>F25+F26+F27</f>
        <v>0</v>
      </c>
      <c r="G24" s="10">
        <f>G25+G26+G27</f>
        <v>15.2</v>
      </c>
      <c r="H24" s="10"/>
      <c r="I24" s="10"/>
      <c r="J24" s="9">
        <f>J25+J26+J27</f>
        <v>12</v>
      </c>
      <c r="K24" s="21">
        <f t="shared" si="5"/>
        <v>1.2666666666666666</v>
      </c>
      <c r="L24" s="20">
        <f>L25+L26+L27</f>
        <v>0</v>
      </c>
      <c r="M24" s="9">
        <f>M25+M26+M27</f>
        <v>0</v>
      </c>
      <c r="N24" s="10">
        <f>N25+N26+N27</f>
        <v>0</v>
      </c>
      <c r="O24" s="10"/>
      <c r="P24" s="10"/>
      <c r="Q24" s="9">
        <f>Q25+Q26+Q27</f>
        <v>15.3</v>
      </c>
      <c r="R24" s="21">
        <f t="shared" si="6"/>
        <v>0</v>
      </c>
      <c r="S24" s="32">
        <f>S25+S26+S27</f>
        <v>0</v>
      </c>
      <c r="T24" s="9">
        <f>T25+T26+T27</f>
        <v>0</v>
      </c>
      <c r="U24" s="10">
        <f>U25+U26+U27</f>
        <v>0</v>
      </c>
      <c r="V24" s="10"/>
      <c r="W24" s="10"/>
      <c r="X24" s="9">
        <f>X25+X26+X27</f>
        <v>0</v>
      </c>
      <c r="Y24" s="21"/>
    </row>
    <row r="25" spans="1:27" ht="13.5" customHeight="1">
      <c r="A25" s="64" t="s">
        <v>46</v>
      </c>
      <c r="B25" s="65"/>
      <c r="C25" s="65"/>
      <c r="D25" s="66"/>
      <c r="E25" s="22"/>
      <c r="F25" s="12"/>
      <c r="G25" s="13"/>
      <c r="H25" s="13"/>
      <c r="I25" s="10"/>
      <c r="J25" s="12"/>
      <c r="K25" s="23"/>
      <c r="L25" s="22"/>
      <c r="M25" s="12"/>
      <c r="N25" s="13"/>
      <c r="O25" s="13"/>
      <c r="P25" s="10"/>
      <c r="Q25" s="12"/>
      <c r="R25" s="23"/>
      <c r="S25" s="38"/>
      <c r="T25" s="12"/>
      <c r="U25" s="13"/>
      <c r="V25" s="13"/>
      <c r="W25" s="10"/>
      <c r="X25" s="12"/>
      <c r="Y25" s="21"/>
      <c r="AA25" t="s">
        <v>30</v>
      </c>
    </row>
    <row r="26" spans="1:25" ht="12" customHeight="1">
      <c r="A26" s="64" t="s">
        <v>45</v>
      </c>
      <c r="B26" s="65"/>
      <c r="C26" s="65"/>
      <c r="D26" s="66"/>
      <c r="E26" s="22"/>
      <c r="F26" s="12"/>
      <c r="G26" s="13">
        <v>15.2</v>
      </c>
      <c r="H26" s="13"/>
      <c r="I26" s="10"/>
      <c r="J26" s="12">
        <v>12</v>
      </c>
      <c r="K26" s="23">
        <f t="shared" si="5"/>
        <v>1.2666666666666666</v>
      </c>
      <c r="L26" s="22"/>
      <c r="M26" s="12"/>
      <c r="N26" s="13">
        <v>0</v>
      </c>
      <c r="O26" s="13"/>
      <c r="P26" s="10"/>
      <c r="Q26" s="12">
        <v>15.3</v>
      </c>
      <c r="R26" s="23"/>
      <c r="S26" s="38"/>
      <c r="T26" s="12"/>
      <c r="U26" s="13"/>
      <c r="V26" s="13"/>
      <c r="W26" s="10"/>
      <c r="X26" s="12">
        <v>0</v>
      </c>
      <c r="Y26" s="21"/>
    </row>
    <row r="27" spans="1:28" ht="12" customHeight="1">
      <c r="A27" s="64" t="s">
        <v>24</v>
      </c>
      <c r="B27" s="65"/>
      <c r="C27" s="65"/>
      <c r="D27" s="66"/>
      <c r="E27" s="22"/>
      <c r="F27" s="12"/>
      <c r="G27" s="13"/>
      <c r="H27" s="13"/>
      <c r="I27" s="10"/>
      <c r="J27" s="12"/>
      <c r="K27" s="23"/>
      <c r="L27" s="22"/>
      <c r="M27" s="12"/>
      <c r="N27" s="13"/>
      <c r="O27" s="13"/>
      <c r="P27" s="10"/>
      <c r="Q27" s="12"/>
      <c r="R27" s="23"/>
      <c r="S27" s="38"/>
      <c r="T27" s="12"/>
      <c r="U27" s="13"/>
      <c r="V27" s="13"/>
      <c r="W27" s="10"/>
      <c r="X27" s="12"/>
      <c r="Y27" s="21"/>
      <c r="AB27" t="s">
        <v>30</v>
      </c>
    </row>
    <row r="28" spans="1:28" ht="24.75" customHeight="1">
      <c r="A28" s="70" t="s">
        <v>25</v>
      </c>
      <c r="B28" s="68"/>
      <c r="C28" s="68"/>
      <c r="D28" s="69"/>
      <c r="E28" s="20">
        <f>E29</f>
        <v>0</v>
      </c>
      <c r="F28" s="9">
        <f>F29</f>
        <v>0</v>
      </c>
      <c r="G28" s="10">
        <f>G29</f>
        <v>0</v>
      </c>
      <c r="H28" s="10"/>
      <c r="I28" s="10"/>
      <c r="J28" s="9">
        <f>J29</f>
        <v>0</v>
      </c>
      <c r="K28" s="23"/>
      <c r="L28" s="20">
        <f>L29</f>
        <v>0</v>
      </c>
      <c r="M28" s="9">
        <f>M29</f>
        <v>0</v>
      </c>
      <c r="N28" s="10">
        <f>N29</f>
        <v>0</v>
      </c>
      <c r="O28" s="10"/>
      <c r="P28" s="10"/>
      <c r="Q28" s="9">
        <f>Q29</f>
        <v>0</v>
      </c>
      <c r="R28" s="21"/>
      <c r="S28" s="32">
        <f>S29</f>
        <v>0</v>
      </c>
      <c r="T28" s="9">
        <f>T29</f>
        <v>0</v>
      </c>
      <c r="U28" s="10">
        <f>U29</f>
        <v>0</v>
      </c>
      <c r="V28" s="10"/>
      <c r="W28" s="10"/>
      <c r="X28" s="9">
        <f>X29</f>
        <v>0</v>
      </c>
      <c r="Y28" s="21"/>
      <c r="AA28" t="s">
        <v>30</v>
      </c>
      <c r="AB28" t="s">
        <v>30</v>
      </c>
    </row>
    <row r="29" spans="1:27" ht="14.25" customHeight="1">
      <c r="A29" s="89" t="s">
        <v>53</v>
      </c>
      <c r="B29" s="65"/>
      <c r="C29" s="65"/>
      <c r="D29" s="66"/>
      <c r="E29" s="22"/>
      <c r="F29" s="12"/>
      <c r="G29" s="13"/>
      <c r="H29" s="10"/>
      <c r="I29" s="10"/>
      <c r="J29" s="12"/>
      <c r="K29" s="23"/>
      <c r="L29" s="22"/>
      <c r="M29" s="12"/>
      <c r="N29" s="13"/>
      <c r="O29" s="13"/>
      <c r="P29" s="10"/>
      <c r="Q29" s="12"/>
      <c r="R29" s="23"/>
      <c r="S29" s="38"/>
      <c r="T29" s="12"/>
      <c r="U29" s="13"/>
      <c r="V29" s="13"/>
      <c r="W29" s="10"/>
      <c r="X29" s="12"/>
      <c r="Y29" s="21"/>
      <c r="AA29" t="s">
        <v>30</v>
      </c>
    </row>
    <row r="30" spans="1:25" ht="15.75" customHeight="1">
      <c r="A30" s="89" t="s">
        <v>47</v>
      </c>
      <c r="B30" s="90"/>
      <c r="C30" s="90"/>
      <c r="D30" s="91"/>
      <c r="E30" s="22"/>
      <c r="F30" s="12"/>
      <c r="G30" s="13"/>
      <c r="H30" s="13"/>
      <c r="I30" s="10"/>
      <c r="J30" s="12"/>
      <c r="K30" s="23"/>
      <c r="L30" s="22"/>
      <c r="M30" s="12"/>
      <c r="N30" s="13">
        <v>0</v>
      </c>
      <c r="O30" s="13"/>
      <c r="P30" s="10"/>
      <c r="Q30" s="12">
        <v>0.9</v>
      </c>
      <c r="R30" s="23"/>
      <c r="S30" s="38"/>
      <c r="T30" s="12"/>
      <c r="U30" s="13"/>
      <c r="V30" s="13"/>
      <c r="W30" s="10"/>
      <c r="X30" s="12">
        <v>5</v>
      </c>
      <c r="Y30" s="21">
        <f>U30/X30</f>
        <v>0</v>
      </c>
    </row>
    <row r="31" spans="1:25" ht="15" customHeight="1">
      <c r="A31" s="89" t="s">
        <v>44</v>
      </c>
      <c r="B31" s="90"/>
      <c r="C31" s="90"/>
      <c r="D31" s="91"/>
      <c r="E31" s="22"/>
      <c r="F31" s="12"/>
      <c r="G31" s="13"/>
      <c r="H31" s="10"/>
      <c r="I31" s="10"/>
      <c r="J31" s="12"/>
      <c r="K31" s="23"/>
      <c r="L31" s="22"/>
      <c r="M31" s="12"/>
      <c r="N31" s="13"/>
      <c r="O31" s="13"/>
      <c r="P31" s="10"/>
      <c r="Q31" s="12"/>
      <c r="R31" s="23"/>
      <c r="S31" s="38"/>
      <c r="T31" s="12"/>
      <c r="U31" s="13"/>
      <c r="V31" s="13"/>
      <c r="W31" s="10"/>
      <c r="X31" s="12"/>
      <c r="Y31" s="21"/>
    </row>
    <row r="32" spans="1:26" ht="12.75" customHeight="1">
      <c r="A32" s="67" t="s">
        <v>27</v>
      </c>
      <c r="B32" s="68"/>
      <c r="C32" s="68"/>
      <c r="D32" s="69"/>
      <c r="E32" s="22"/>
      <c r="F32" s="12"/>
      <c r="G32" s="13"/>
      <c r="H32" s="10"/>
      <c r="I32" s="10"/>
      <c r="J32" s="12"/>
      <c r="K32" s="23"/>
      <c r="L32" s="22"/>
      <c r="M32" s="12"/>
      <c r="N32" s="13"/>
      <c r="O32" s="13"/>
      <c r="P32" s="10"/>
      <c r="Q32" s="12"/>
      <c r="R32" s="23"/>
      <c r="S32" s="38"/>
      <c r="T32" s="12"/>
      <c r="U32" s="13"/>
      <c r="V32" s="13"/>
      <c r="W32" s="10"/>
      <c r="X32" s="12"/>
      <c r="Y32" s="21"/>
      <c r="Z32" t="s">
        <v>30</v>
      </c>
    </row>
    <row r="33" spans="1:28" ht="15.75" customHeight="1">
      <c r="A33" s="67" t="s">
        <v>28</v>
      </c>
      <c r="B33" s="68"/>
      <c r="C33" s="68"/>
      <c r="D33" s="69"/>
      <c r="E33" s="20">
        <f>E34+E35+E36</f>
        <v>58</v>
      </c>
      <c r="F33" s="9">
        <f>F34+F35+F36</f>
        <v>25</v>
      </c>
      <c r="G33" s="10">
        <f>G34+G35+G36</f>
        <v>6.9</v>
      </c>
      <c r="H33" s="10">
        <f>G33/F33*100</f>
        <v>27.6</v>
      </c>
      <c r="I33" s="10">
        <f>G33/E33*100</f>
        <v>11.89655172413793</v>
      </c>
      <c r="J33" s="9">
        <f>J34+J35+J36</f>
        <v>40</v>
      </c>
      <c r="K33" s="21">
        <f>G33/J33</f>
        <v>0.17250000000000001</v>
      </c>
      <c r="L33" s="20">
        <f>L34+L35+L36</f>
        <v>36</v>
      </c>
      <c r="M33" s="9">
        <f>M34+M35+M36</f>
        <v>17</v>
      </c>
      <c r="N33" s="10">
        <f>N34+N35+N36</f>
        <v>0</v>
      </c>
      <c r="O33" s="10">
        <f>N33/M33*100</f>
        <v>0</v>
      </c>
      <c r="P33" s="10">
        <f>N33/L33*100</f>
        <v>0</v>
      </c>
      <c r="Q33" s="9">
        <f>Q34+Q35+Q36</f>
        <v>17.8</v>
      </c>
      <c r="R33" s="21">
        <f>N33/Q33</f>
        <v>0</v>
      </c>
      <c r="S33" s="32">
        <f>S34+S35+S36</f>
        <v>28</v>
      </c>
      <c r="T33" s="9">
        <f>T34+T35+T36</f>
        <v>16</v>
      </c>
      <c r="U33" s="10">
        <f>U34+U35+U36</f>
        <v>17.5</v>
      </c>
      <c r="V33" s="10">
        <f>U33/T33*100</f>
        <v>109.375</v>
      </c>
      <c r="W33" s="10">
        <f>U33/S33*100</f>
        <v>62.5</v>
      </c>
      <c r="X33" s="9">
        <f>X34+X35+X36</f>
        <v>28.3</v>
      </c>
      <c r="Y33" s="21">
        <f>U33/X33</f>
        <v>0.6183745583038869</v>
      </c>
      <c r="AA33" t="s">
        <v>30</v>
      </c>
      <c r="AB33" t="s">
        <v>30</v>
      </c>
    </row>
    <row r="34" spans="1:25" ht="12" customHeight="1">
      <c r="A34" s="64" t="s">
        <v>48</v>
      </c>
      <c r="B34" s="65"/>
      <c r="C34" s="65"/>
      <c r="D34" s="66"/>
      <c r="E34" s="22"/>
      <c r="F34" s="12"/>
      <c r="G34" s="13"/>
      <c r="H34" s="13"/>
      <c r="I34" s="13"/>
      <c r="J34" s="12"/>
      <c r="K34" s="23"/>
      <c r="L34" s="22"/>
      <c r="M34" s="12"/>
      <c r="N34" s="13"/>
      <c r="O34" s="13"/>
      <c r="P34" s="13"/>
      <c r="Q34" s="12"/>
      <c r="R34" s="23"/>
      <c r="S34" s="38"/>
      <c r="T34" s="12"/>
      <c r="U34" s="13"/>
      <c r="V34" s="13"/>
      <c r="W34" s="13"/>
      <c r="X34" s="12"/>
      <c r="Y34" s="21"/>
    </row>
    <row r="35" spans="1:25" ht="12.75" customHeight="1">
      <c r="A35" s="64" t="s">
        <v>49</v>
      </c>
      <c r="B35" s="65"/>
      <c r="C35" s="65"/>
      <c r="D35" s="66"/>
      <c r="E35" s="22">
        <v>58</v>
      </c>
      <c r="F35" s="12">
        <v>25</v>
      </c>
      <c r="G35" s="13">
        <v>6.9</v>
      </c>
      <c r="H35" s="13">
        <f>G35/F35*100</f>
        <v>27.6</v>
      </c>
      <c r="I35" s="13">
        <f>G35/E35*100</f>
        <v>11.89655172413793</v>
      </c>
      <c r="J35" s="12">
        <v>40</v>
      </c>
      <c r="K35" s="23">
        <f>G35/J35</f>
        <v>0.17250000000000001</v>
      </c>
      <c r="L35" s="22">
        <v>36</v>
      </c>
      <c r="M35" s="12">
        <v>17</v>
      </c>
      <c r="N35" s="13">
        <v>0</v>
      </c>
      <c r="O35" s="13">
        <f>N35/M35*100</f>
        <v>0</v>
      </c>
      <c r="P35" s="13">
        <f>N35/L35*100</f>
        <v>0</v>
      </c>
      <c r="Q35" s="12">
        <v>17.8</v>
      </c>
      <c r="R35" s="23">
        <f>N35/Q35</f>
        <v>0</v>
      </c>
      <c r="S35" s="38">
        <v>28</v>
      </c>
      <c r="T35" s="12">
        <v>16</v>
      </c>
      <c r="U35" s="13">
        <v>17.5</v>
      </c>
      <c r="V35" s="13">
        <f>U35/T35*100</f>
        <v>109.375</v>
      </c>
      <c r="W35" s="13">
        <f>U35/S35*100</f>
        <v>62.5</v>
      </c>
      <c r="X35" s="12">
        <v>28.3</v>
      </c>
      <c r="Y35" s="21">
        <f>U35/X35</f>
        <v>0.6183745583038869</v>
      </c>
    </row>
    <row r="36" spans="1:25" ht="15" customHeight="1">
      <c r="A36" s="64" t="s">
        <v>50</v>
      </c>
      <c r="B36" s="65"/>
      <c r="C36" s="65"/>
      <c r="D36" s="66"/>
      <c r="E36" s="22"/>
      <c r="F36" s="12"/>
      <c r="G36" s="13"/>
      <c r="H36" s="13"/>
      <c r="I36" s="13"/>
      <c r="J36" s="12"/>
      <c r="K36" s="23"/>
      <c r="L36" s="22"/>
      <c r="M36" s="12"/>
      <c r="N36" s="13"/>
      <c r="O36" s="13"/>
      <c r="P36" s="13"/>
      <c r="Q36" s="12"/>
      <c r="R36" s="23"/>
      <c r="S36" s="38"/>
      <c r="T36" s="12"/>
      <c r="U36" s="13"/>
      <c r="V36" s="13"/>
      <c r="W36" s="13"/>
      <c r="X36" s="12"/>
      <c r="Y36" s="21"/>
    </row>
    <row r="37" spans="1:27" ht="13.5" customHeight="1" thickBot="1">
      <c r="A37" s="86" t="s">
        <v>29</v>
      </c>
      <c r="B37" s="87"/>
      <c r="C37" s="87"/>
      <c r="D37" s="88"/>
      <c r="E37" s="25">
        <f>E7+E23</f>
        <v>528</v>
      </c>
      <c r="F37" s="26">
        <f>F7+F23</f>
        <v>258</v>
      </c>
      <c r="G37" s="27">
        <f>G7+G23</f>
        <v>259.67</v>
      </c>
      <c r="H37" s="27">
        <f>G37/F37*100</f>
        <v>100.64728682170542</v>
      </c>
      <c r="I37" s="27">
        <f>G37/E37*100</f>
        <v>49.17992424242424</v>
      </c>
      <c r="J37" s="26">
        <f>J7+J23</f>
        <v>313</v>
      </c>
      <c r="K37" s="28">
        <f>G37/J37</f>
        <v>0.8296166134185304</v>
      </c>
      <c r="L37" s="25">
        <f>L7+L23</f>
        <v>202</v>
      </c>
      <c r="M37" s="26">
        <f>M7+M23</f>
        <v>85</v>
      </c>
      <c r="N37" s="27">
        <f>N7+N23</f>
        <v>73.7</v>
      </c>
      <c r="O37" s="27">
        <f>N37/M37*100</f>
        <v>86.70588235294117</v>
      </c>
      <c r="P37" s="27">
        <f>N37/L37*100</f>
        <v>36.48514851485148</v>
      </c>
      <c r="Q37" s="26">
        <f>Q7+Q23</f>
        <v>106.80000000000001</v>
      </c>
      <c r="R37" s="28">
        <f>N37/Q37</f>
        <v>0.6900749063670412</v>
      </c>
      <c r="S37" s="33">
        <f>S7+S23</f>
        <v>154</v>
      </c>
      <c r="T37" s="26">
        <f>T7+T23</f>
        <v>75</v>
      </c>
      <c r="U37" s="27">
        <f>U7+U23</f>
        <v>57.46</v>
      </c>
      <c r="V37" s="27">
        <f>U37/T37*100</f>
        <v>76.61333333333333</v>
      </c>
      <c r="W37" s="27">
        <f>U37/S37*100</f>
        <v>37.311688311688314</v>
      </c>
      <c r="X37" s="26">
        <f>X7+X23</f>
        <v>81.39999999999999</v>
      </c>
      <c r="Y37" s="21">
        <f>U37/X37</f>
        <v>0.705896805896806</v>
      </c>
      <c r="AA37" t="s">
        <v>30</v>
      </c>
    </row>
    <row r="38" spans="1:25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5">
      <c r="A39" s="17"/>
      <c r="B39" s="17"/>
      <c r="C39" s="17"/>
      <c r="D39" s="17"/>
      <c r="E39" s="17"/>
      <c r="F39" s="17"/>
      <c r="G39" s="17"/>
      <c r="H39" s="17" t="s">
        <v>30</v>
      </c>
      <c r="I39" s="17"/>
      <c r="J39" s="17"/>
      <c r="K39" s="17"/>
      <c r="L39" s="17"/>
      <c r="M39" s="17"/>
      <c r="N39" s="17" t="s">
        <v>30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">
      <c r="A40" s="17"/>
      <c r="B40" s="17"/>
      <c r="C40" s="17"/>
      <c r="D40" s="17"/>
      <c r="E40" s="17"/>
      <c r="F40" s="17"/>
      <c r="G40" s="17"/>
      <c r="H40" s="17"/>
      <c r="I40" s="17"/>
      <c r="J40" s="17" t="s">
        <v>30</v>
      </c>
      <c r="K40" s="17" t="s">
        <v>30</v>
      </c>
      <c r="L40" s="17"/>
      <c r="M40" s="17" t="s">
        <v>30</v>
      </c>
      <c r="N40" s="17"/>
      <c r="O40" s="17" t="s">
        <v>30</v>
      </c>
      <c r="P40" s="17"/>
      <c r="Q40" s="17"/>
      <c r="R40" s="17"/>
      <c r="S40" s="17"/>
      <c r="T40" s="17"/>
      <c r="U40" s="17"/>
      <c r="V40" s="17"/>
      <c r="W40" s="17"/>
      <c r="X40" s="17"/>
      <c r="Y40" s="17" t="s">
        <v>30</v>
      </c>
    </row>
    <row r="41" spans="1:25" ht="15">
      <c r="A41" s="17"/>
      <c r="B41" s="17"/>
      <c r="C41" s="17"/>
      <c r="D41" s="17"/>
      <c r="E41" s="17"/>
      <c r="F41" s="17"/>
      <c r="G41" s="17"/>
      <c r="H41" s="17"/>
      <c r="I41" s="17"/>
      <c r="J41" s="17" t="s">
        <v>30</v>
      </c>
      <c r="K41" s="17" t="s">
        <v>30</v>
      </c>
      <c r="L41" s="17"/>
      <c r="M41" s="17"/>
      <c r="N41" s="17"/>
      <c r="O41" s="17"/>
      <c r="P41" s="17"/>
      <c r="Q41" s="17" t="s">
        <v>30</v>
      </c>
      <c r="R41" s="17"/>
      <c r="S41" s="17"/>
      <c r="T41" s="17" t="s">
        <v>30</v>
      </c>
      <c r="U41" s="17"/>
      <c r="V41" s="17"/>
      <c r="W41" s="17"/>
      <c r="X41" s="17"/>
      <c r="Y41" s="17" t="s">
        <v>30</v>
      </c>
    </row>
    <row r="42" spans="1:25" ht="15">
      <c r="A42" s="17"/>
      <c r="B42" s="17"/>
      <c r="C42" s="17"/>
      <c r="D42" s="17"/>
      <c r="E42" s="17"/>
      <c r="F42" s="17"/>
      <c r="G42" s="17"/>
      <c r="H42" s="17"/>
      <c r="I42" s="17"/>
      <c r="J42" s="17" t="s">
        <v>30</v>
      </c>
      <c r="K42" s="17" t="s">
        <v>30</v>
      </c>
      <c r="L42" s="17"/>
      <c r="M42" s="17"/>
      <c r="N42" s="17"/>
      <c r="O42" s="17" t="s">
        <v>30</v>
      </c>
      <c r="P42" s="17"/>
      <c r="Q42" s="17" t="s">
        <v>30</v>
      </c>
      <c r="R42" s="17"/>
      <c r="S42" s="17"/>
      <c r="T42" s="17" t="s">
        <v>30</v>
      </c>
      <c r="U42" s="17"/>
      <c r="V42" s="17"/>
      <c r="W42" s="17"/>
      <c r="X42" s="17"/>
      <c r="Y42" s="17" t="s">
        <v>30</v>
      </c>
    </row>
    <row r="43" spans="1:25" ht="15">
      <c r="A43" s="17"/>
      <c r="B43" s="17"/>
      <c r="C43" s="17"/>
      <c r="D43" s="17"/>
      <c r="E43" s="17"/>
      <c r="F43" s="17"/>
      <c r="G43" s="17"/>
      <c r="H43" s="17"/>
      <c r="I43" s="17"/>
      <c r="J43" s="17" t="s">
        <v>30</v>
      </c>
      <c r="K43" s="17"/>
      <c r="L43" s="17"/>
      <c r="M43" s="17"/>
      <c r="N43" s="17"/>
      <c r="O43" s="17"/>
      <c r="P43" s="17"/>
      <c r="Q43" s="17" t="s">
        <v>30</v>
      </c>
      <c r="R43" s="17"/>
      <c r="S43" s="17"/>
      <c r="T43" s="17"/>
      <c r="U43" s="17"/>
      <c r="V43" s="17"/>
      <c r="W43" s="17"/>
      <c r="X43" s="17"/>
      <c r="Y43" s="17"/>
    </row>
    <row r="44" ht="12.75">
      <c r="H44" t="s">
        <v>30</v>
      </c>
    </row>
    <row r="45" ht="12.75">
      <c r="G45" t="s">
        <v>30</v>
      </c>
    </row>
    <row r="46" ht="12.75">
      <c r="J46" t="s">
        <v>30</v>
      </c>
    </row>
    <row r="47" spans="13:21" ht="12.75">
      <c r="M47" t="s">
        <v>30</v>
      </c>
      <c r="U47" t="s">
        <v>30</v>
      </c>
    </row>
    <row r="48" ht="12.75">
      <c r="F48" t="s">
        <v>30</v>
      </c>
    </row>
  </sheetData>
  <sheetProtection/>
  <mergeCells count="59">
    <mergeCell ref="A16:D16"/>
    <mergeCell ref="S4:Y4"/>
    <mergeCell ref="W5:W6"/>
    <mergeCell ref="P5:P6"/>
    <mergeCell ref="I5:I6"/>
    <mergeCell ref="A1:K1"/>
    <mergeCell ref="A2:K2"/>
    <mergeCell ref="A3:K3"/>
    <mergeCell ref="K5:K6"/>
    <mergeCell ref="H5:H6"/>
    <mergeCell ref="A4:D6"/>
    <mergeCell ref="E5:E6"/>
    <mergeCell ref="E4:K4"/>
    <mergeCell ref="L5:L6"/>
    <mergeCell ref="L4:R4"/>
    <mergeCell ref="A17:D17"/>
    <mergeCell ref="A10:D10"/>
    <mergeCell ref="A12:D12"/>
    <mergeCell ref="A13:D13"/>
    <mergeCell ref="A14:D14"/>
    <mergeCell ref="A20:D20"/>
    <mergeCell ref="A21:D21"/>
    <mergeCell ref="A22:D22"/>
    <mergeCell ref="A19:D19"/>
    <mergeCell ref="A35:D35"/>
    <mergeCell ref="A36:D36"/>
    <mergeCell ref="A34:D34"/>
    <mergeCell ref="A33:D33"/>
    <mergeCell ref="A27:D27"/>
    <mergeCell ref="A31:D31"/>
    <mergeCell ref="A18:D18"/>
    <mergeCell ref="A23:D23"/>
    <mergeCell ref="A9:D9"/>
    <mergeCell ref="N5:N6"/>
    <mergeCell ref="A37:D37"/>
    <mergeCell ref="A24:D24"/>
    <mergeCell ref="A25:D25"/>
    <mergeCell ref="A28:D28"/>
    <mergeCell ref="A29:D29"/>
    <mergeCell ref="A32:D32"/>
    <mergeCell ref="F5:F6"/>
    <mergeCell ref="X5:X6"/>
    <mergeCell ref="O5:O6"/>
    <mergeCell ref="Q5:Q6"/>
    <mergeCell ref="V5:V6"/>
    <mergeCell ref="U5:U6"/>
    <mergeCell ref="S5:S6"/>
    <mergeCell ref="J5:J6"/>
    <mergeCell ref="G5:G6"/>
    <mergeCell ref="A26:D26"/>
    <mergeCell ref="A30:D30"/>
    <mergeCell ref="Y5:Y6"/>
    <mergeCell ref="R5:R6"/>
    <mergeCell ref="T5:T6"/>
    <mergeCell ref="M5:M6"/>
    <mergeCell ref="A15:D15"/>
    <mergeCell ref="A11:D11"/>
    <mergeCell ref="A7:D7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2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100000</cp:lastModifiedBy>
  <cp:lastPrinted>2017-10-23T02:35:16Z</cp:lastPrinted>
  <dcterms:created xsi:type="dcterms:W3CDTF">2008-04-09T04:58:14Z</dcterms:created>
  <dcterms:modified xsi:type="dcterms:W3CDTF">2017-12-08T03:11:11Z</dcterms:modified>
  <cp:category/>
  <cp:version/>
  <cp:contentType/>
  <cp:contentStatus/>
</cp:coreProperties>
</file>