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Эресоловна\Desktop\Бюджет 2023\проект бээр\"/>
    </mc:Choice>
  </mc:AlternateContent>
  <bookViews>
    <workbookView xWindow="0" yWindow="0" windowWidth="15345" windowHeight="3750" tabRatio="654" activeTab="22"/>
  </bookViews>
  <sheets>
    <sheet name="прил 1 норматив" sheetId="28" r:id="rId1"/>
    <sheet name="Пр 2 доход на 2023г" sheetId="1" r:id="rId2"/>
    <sheet name="прил 3 доход 2024-25" sheetId="29" r:id="rId3"/>
    <sheet name="Пр 4 функ" sheetId="26" r:id="rId4"/>
    <sheet name="Пр 5 вед" sheetId="46" r:id="rId5"/>
    <sheet name="Пр 6 функ 24-25" sheetId="31" r:id="rId6"/>
    <sheet name="Пр7 ведм 24-25" sheetId="32" r:id="rId7"/>
    <sheet name="Пр 8 КЦП" sheetId="4" r:id="rId8"/>
    <sheet name="Пр 9 КЦП 24-25" sheetId="33" r:id="rId9"/>
    <sheet name="Пр10 райФП" sheetId="34" r:id="rId10"/>
    <sheet name="Пр11 рай ФП 21-22" sheetId="35" r:id="rId11"/>
    <sheet name="Пр 12 сбал" sheetId="36" r:id="rId12"/>
    <sheet name="Пр13 сбал 21-22" sheetId="37" r:id="rId13"/>
    <sheet name="Пр 14 алк" sheetId="38" r:id="rId14"/>
    <sheet name="Пр15алк21-22" sheetId="39" r:id="rId15"/>
    <sheet name="Пр16 вус" sheetId="40" r:id="rId16"/>
    <sheet name="Пр17 вус 21-22" sheetId="41" r:id="rId17"/>
    <sheet name="Пр18ком" sheetId="42" r:id="rId18"/>
    <sheet name="Пр19 ком 21-22" sheetId="43" r:id="rId19"/>
    <sheet name=" ПР 20" sheetId="48" r:id="rId20"/>
    <sheet name="Пр 21" sheetId="49" r:id="rId21"/>
    <sheet name="Пр22об" sheetId="45" r:id="rId22"/>
    <sheet name="Пр23 вмд" sheetId="44" r:id="rId23"/>
  </sheets>
  <definedNames>
    <definedName name="_xlnm._FilterDatabase" localSheetId="4" hidden="1">'Пр 5 вед'!$A$13:$K$13</definedName>
    <definedName name="_xlnm.Print_Titles" localSheetId="4">'Пр 5 вед'!$13:$13</definedName>
    <definedName name="_xlnm.Print_Titles" localSheetId="5">'Пр 6 функ 24-25'!#REF!</definedName>
    <definedName name="_xlnm.Print_Titles" localSheetId="6">'Пр7 ведм 24-25'!#REF!</definedName>
    <definedName name="_xlnm.Print_Titles" localSheetId="2">'прил 3 доход 2024-25'!$11:$11</definedName>
    <definedName name="_xlnm.Print_Area" localSheetId="13">'Пр 14 алк'!$A$1:$E$23</definedName>
    <definedName name="_xlnm.Print_Area" localSheetId="1">'Пр 2 доход на 2023г'!$A$1:$C$99</definedName>
    <definedName name="_xlnm.Print_Area" localSheetId="3">'Пр 4 функ'!$A$1:$F$388</definedName>
    <definedName name="_xlnm.Print_Area" localSheetId="4">'Пр 5 вед'!$A$1:$G$608</definedName>
    <definedName name="_xlnm.Print_Area" localSheetId="5">'Пр 6 функ 24-25'!$A$1:$G$392</definedName>
    <definedName name="_xlnm.Print_Area" localSheetId="7">'Пр 8 КЦП'!$A$1:$C$64</definedName>
    <definedName name="_xlnm.Print_Area" localSheetId="8">'Пр 9 КЦП 24-25'!$A$1:$D$64</definedName>
    <definedName name="_xlnm.Print_Area" localSheetId="14">'Пр15алк21-22'!$A$1:$F$25</definedName>
    <definedName name="_xlnm.Print_Area" localSheetId="18">'Пр19 ком 21-22'!$A$1:$G$26</definedName>
    <definedName name="_xlnm.Print_Area" localSheetId="6">'Пр7 ведм 24-25'!$A$1:$H$417</definedName>
    <definedName name="_xlnm.Print_Area" localSheetId="2">'прил 3 доход 2024-25'!$A$1:$D$100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6" i="46" l="1"/>
  <c r="G214" i="46"/>
  <c r="G212" i="46"/>
  <c r="G210" i="46"/>
  <c r="G208" i="46"/>
  <c r="G201" i="46"/>
  <c r="G200" i="46" s="1"/>
  <c r="G198" i="46"/>
  <c r="G193" i="46"/>
  <c r="G192" i="46"/>
  <c r="G191" i="46" s="1"/>
  <c r="G190" i="46" s="1"/>
  <c r="G189" i="46" s="1"/>
  <c r="G186" i="46"/>
  <c r="G182" i="46"/>
  <c r="G180" i="46"/>
  <c r="G176" i="46"/>
  <c r="G175" i="46" s="1"/>
  <c r="G174" i="46" s="1"/>
  <c r="G173" i="46" s="1"/>
  <c r="G171" i="46"/>
  <c r="G170" i="46" s="1"/>
  <c r="G168" i="46"/>
  <c r="G166" i="46"/>
  <c r="G162" i="46"/>
  <c r="G161" i="46" s="1"/>
  <c r="G159" i="46"/>
  <c r="G157" i="46"/>
  <c r="G155" i="46"/>
  <c r="G153" i="46"/>
  <c r="G151" i="46"/>
  <c r="G149" i="46"/>
  <c r="G147" i="46"/>
  <c r="G145" i="46"/>
  <c r="G143" i="46"/>
  <c r="G141" i="46"/>
  <c r="G139" i="46"/>
  <c r="G133" i="46"/>
  <c r="G132" i="46" s="1"/>
  <c r="G129" i="46"/>
  <c r="G126" i="46"/>
  <c r="G120" i="46"/>
  <c r="G117" i="46"/>
  <c r="G114" i="46"/>
  <c r="G113" i="46"/>
  <c r="G112" i="46" s="1"/>
  <c r="G105" i="46"/>
  <c r="G101" i="46"/>
  <c r="G100" i="46" s="1"/>
  <c r="G97" i="46"/>
  <c r="G96" i="46" s="1"/>
  <c r="G95" i="46" s="1"/>
  <c r="G94" i="46" s="1"/>
  <c r="G91" i="46"/>
  <c r="G89" i="46"/>
  <c r="G85" i="46"/>
  <c r="G84" i="46" s="1"/>
  <c r="G82" i="46"/>
  <c r="G81" i="46" s="1"/>
  <c r="G78" i="46"/>
  <c r="G77" i="46" s="1"/>
  <c r="G74" i="46"/>
  <c r="G73" i="46"/>
  <c r="G71" i="46"/>
  <c r="G70" i="46" s="1"/>
  <c r="G68" i="46"/>
  <c r="G67" i="46" s="1"/>
  <c r="G60" i="46"/>
  <c r="G59" i="46" s="1"/>
  <c r="G58" i="46" s="1"/>
  <c r="G57" i="46" s="1"/>
  <c r="G53" i="46"/>
  <c r="G51" i="46"/>
  <c r="G48" i="46"/>
  <c r="G45" i="46"/>
  <c r="G44" i="46" s="1"/>
  <c r="G41" i="46"/>
  <c r="G40" i="46" s="1"/>
  <c r="G38" i="46"/>
  <c r="G37" i="46" s="1"/>
  <c r="G35" i="46"/>
  <c r="G33" i="46"/>
  <c r="G31" i="46"/>
  <c r="G25" i="46"/>
  <c r="G24" i="46" s="1"/>
  <c r="G22" i="46"/>
  <c r="G21" i="46" s="1"/>
  <c r="G18" i="46"/>
  <c r="G30" i="46" l="1"/>
  <c r="G29" i="46" s="1"/>
  <c r="G28" i="46" s="1"/>
  <c r="G124" i="46"/>
  <c r="G123" i="46" s="1"/>
  <c r="G111" i="46" s="1"/>
  <c r="G110" i="46" s="1"/>
  <c r="G109" i="46" s="1"/>
  <c r="I109" i="46" s="1"/>
  <c r="G197" i="46"/>
  <c r="G50" i="46"/>
  <c r="G47" i="46" s="1"/>
  <c r="G138" i="46"/>
  <c r="G137" i="46" s="1"/>
  <c r="G136" i="46" s="1"/>
  <c r="I136" i="46" s="1"/>
  <c r="G66" i="46"/>
  <c r="G179" i="46"/>
  <c r="G178" i="46" s="1"/>
  <c r="G99" i="46"/>
  <c r="G93" i="46" s="1"/>
  <c r="G20" i="46"/>
  <c r="G17" i="46" s="1"/>
  <c r="G16" i="46" s="1"/>
  <c r="G76" i="46"/>
  <c r="G165" i="46"/>
  <c r="G164" i="46" s="1"/>
  <c r="I164" i="46" s="1"/>
  <c r="G207" i="46"/>
  <c r="G206" i="46" s="1"/>
  <c r="G205" i="46" s="1"/>
  <c r="G88" i="46"/>
  <c r="G27" i="46" l="1"/>
  <c r="G15" i="46" s="1"/>
  <c r="G196" i="46"/>
  <c r="G195" i="46" s="1"/>
  <c r="G108" i="46"/>
  <c r="G107" i="46" s="1"/>
  <c r="I107" i="46" s="1"/>
  <c r="G65" i="46"/>
  <c r="G64" i="46" s="1"/>
  <c r="G63" i="46" s="1"/>
  <c r="G62" i="46" s="1"/>
  <c r="I260" i="46" l="1"/>
  <c r="G14" i="46" l="1"/>
  <c r="I14" i="46" s="1"/>
  <c r="H12" i="31" l="1"/>
  <c r="I12" i="31"/>
  <c r="H94" i="31"/>
  <c r="I94" i="31"/>
  <c r="H150" i="31"/>
  <c r="I150" i="31"/>
  <c r="H163" i="31"/>
  <c r="I163" i="31"/>
  <c r="H164" i="31"/>
  <c r="H191" i="31"/>
  <c r="H219" i="31"/>
  <c r="H220" i="31"/>
  <c r="H221" i="31" s="1"/>
  <c r="I220" i="31"/>
  <c r="H228" i="31"/>
  <c r="H260" i="31"/>
  <c r="I260" i="31"/>
  <c r="G69" i="26" l="1"/>
  <c r="G234" i="26" l="1"/>
  <c r="G140" i="26"/>
  <c r="G188" i="26"/>
  <c r="G76" i="26"/>
  <c r="G242" i="26" l="1"/>
  <c r="G216" i="26"/>
  <c r="G256" i="26"/>
  <c r="G13" i="26"/>
  <c r="G94" i="26"/>
  <c r="G161" i="26" l="1"/>
  <c r="G150" i="26"/>
  <c r="G160" i="26" l="1"/>
  <c r="H19" i="44"/>
  <c r="H160" i="26" l="1"/>
  <c r="G12" i="26"/>
  <c r="F40" i="29"/>
  <c r="E40" i="29"/>
  <c r="C96" i="1"/>
  <c r="D98" i="29" l="1"/>
  <c r="C98" i="29"/>
  <c r="D85" i="29"/>
  <c r="C85" i="29"/>
  <c r="D58" i="29"/>
  <c r="D55" i="29" s="1"/>
  <c r="C58" i="29"/>
  <c r="C55" i="29" s="1"/>
  <c r="D45" i="29"/>
  <c r="D43" i="29" s="1"/>
  <c r="C45" i="29"/>
  <c r="C43" i="29" s="1"/>
  <c r="C39" i="29" s="1"/>
  <c r="C38" i="29" s="1"/>
  <c r="D40" i="29"/>
  <c r="C40" i="29"/>
  <c r="D35" i="29"/>
  <c r="C35" i="29"/>
  <c r="D32" i="29"/>
  <c r="C32" i="29"/>
  <c r="D29" i="29"/>
  <c r="C29" i="29"/>
  <c r="D27" i="29"/>
  <c r="C27" i="29"/>
  <c r="D24" i="29"/>
  <c r="C24" i="29"/>
  <c r="D20" i="29"/>
  <c r="C20" i="29"/>
  <c r="D16" i="29"/>
  <c r="C16" i="29"/>
  <c r="D13" i="29"/>
  <c r="D12" i="29" s="1"/>
  <c r="C13" i="29"/>
  <c r="C12" i="29"/>
  <c r="C109" i="1"/>
  <c r="C69" i="1"/>
  <c r="C66" i="1" s="1"/>
  <c r="C45" i="1"/>
  <c r="C43" i="1" s="1"/>
  <c r="C40" i="1"/>
  <c r="C35" i="1"/>
  <c r="C32" i="1"/>
  <c r="C29" i="1"/>
  <c r="C27" i="1"/>
  <c r="C24" i="1"/>
  <c r="C20" i="1"/>
  <c r="C13" i="1"/>
  <c r="C12" i="1" s="1"/>
  <c r="C39" i="1" l="1"/>
  <c r="C38" i="1" s="1"/>
  <c r="C112" i="1" s="1"/>
  <c r="D112" i="1" s="1"/>
  <c r="D39" i="29"/>
  <c r="D38" i="29" s="1"/>
  <c r="F38" i="29" s="1"/>
  <c r="C101" i="29"/>
  <c r="E38" i="29"/>
  <c r="D101" i="29" l="1"/>
  <c r="D38" i="1"/>
  <c r="D39" i="1" s="1"/>
  <c r="E23" i="35" l="1"/>
  <c r="D23" i="35" l="1"/>
  <c r="D21" i="34"/>
  <c r="K19" i="44" l="1"/>
  <c r="J19" i="44"/>
  <c r="L29" i="45"/>
  <c r="E20" i="49" l="1"/>
  <c r="D20" i="49"/>
  <c r="D19" i="48"/>
  <c r="I19" i="44" l="1"/>
  <c r="M29" i="45" l="1"/>
  <c r="N29" i="45"/>
  <c r="J20" i="44" l="1"/>
  <c r="I20" i="44"/>
  <c r="L20" i="44"/>
  <c r="K20" i="44"/>
  <c r="H20" i="44"/>
  <c r="G19" i="44"/>
  <c r="G20" i="44" s="1"/>
  <c r="F19" i="44"/>
  <c r="F20" i="44" s="1"/>
  <c r="E19" i="44"/>
  <c r="E20" i="44" s="1"/>
  <c r="D19" i="44"/>
  <c r="D20" i="44" s="1"/>
  <c r="C19" i="44"/>
  <c r="C20" i="44" s="1"/>
  <c r="B19" i="44"/>
  <c r="B20" i="44" s="1"/>
  <c r="F15" i="43"/>
  <c r="D15" i="43"/>
  <c r="D14" i="42"/>
  <c r="E20" i="41"/>
  <c r="D20" i="41"/>
  <c r="D19" i="40"/>
  <c r="F25" i="39"/>
  <c r="E25" i="39"/>
  <c r="E23" i="38"/>
  <c r="E21" i="37"/>
  <c r="D21" i="37"/>
  <c r="D20" i="36"/>
  <c r="E25" i="35"/>
  <c r="D25" i="35"/>
  <c r="E23" i="34"/>
  <c r="E24" i="34" s="1"/>
  <c r="D23" i="34"/>
  <c r="D26" i="35" l="1"/>
  <c r="D24" i="35"/>
  <c r="E24" i="35"/>
  <c r="E26" i="35"/>
  <c r="E22" i="34"/>
  <c r="D22" i="34"/>
  <c r="D24" i="34"/>
  <c r="D16" i="4" l="1"/>
</calcChain>
</file>

<file path=xl/comments1.xml><?xml version="1.0" encoding="utf-8"?>
<comments xmlns="http://schemas.openxmlformats.org/spreadsheetml/2006/main">
  <authors>
    <author>Эресоловна</author>
  </authors>
  <commentList>
    <comment ref="G113" authorId="0" shapeId="0">
      <text>
        <r>
          <rPr>
            <b/>
            <sz val="9"/>
            <color indexed="81"/>
            <rFont val="Tahoma"/>
            <charset val="1"/>
          </rPr>
          <t>Эресоловна:</t>
        </r>
        <r>
          <rPr>
            <sz val="9"/>
            <color indexed="81"/>
            <rFont val="Tahoma"/>
            <charset val="1"/>
          </rPr>
          <t xml:space="preserve">
коммуналка вечерка 367,10718
</t>
        </r>
      </text>
    </comment>
  </commentList>
</comments>
</file>

<file path=xl/sharedStrings.xml><?xml version="1.0" encoding="utf-8"?>
<sst xmlns="http://schemas.openxmlformats.org/spreadsheetml/2006/main" count="8449" uniqueCount="917">
  <si>
    <t xml:space="preserve">                                                       муниципального района </t>
  </si>
  <si>
    <t xml:space="preserve">                                                                                         "Бай-Тайгинский кожуун Республики Тыва"</t>
  </si>
  <si>
    <t xml:space="preserve">                                                                                          "Бай-Тайгинский кожуун Республики Тыва"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</si>
  <si>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</si>
  <si>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</si>
  <si>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</si>
  <si>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</si>
  <si>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</si>
  <si>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</si>
  <si>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</si>
  <si>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</si>
  <si>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</si>
  <si>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</si>
  <si>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 на товары (работы,услуги), реализуемые на территории Российской Федерации</t>
  </si>
  <si>
    <t xml:space="preserve"> 1 05 00000 00 0000 000</t>
  </si>
  <si>
    <t>НАЛОГИ НА СОВОКУПНЫЙ ДОХОД</t>
  </si>
  <si>
    <t>1 05 03000 02 0000 110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</si>
  <si>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</si>
  <si>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</si>
  <si>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</si>
  <si>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1 06 00000 00 0000 110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</si>
  <si>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</si>
  <si>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</si>
  <si>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</si>
  <si>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</si>
  <si>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</si>
  <si>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</si>
  <si>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</si>
  <si>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</si>
  <si>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</si>
  <si>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</si>
  <si>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</si>
  <si>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</si>
  <si>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</si>
  <si>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</si>
  <si>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</si>
  <si>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</si>
  <si>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</si>
  <si>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 xml:space="preserve">ДОХОДЫ ОТ ОКАЗАНИЯ ПЛАТНЫХ УСЛУГ (РАБОТ) И КОМПЕНСАЦИИ ЗАТРАТ ГОСУДАРСТВА 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</si>
  <si>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</si>
  <si>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</si>
  <si>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</si>
  <si>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</si>
  <si>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</si>
  <si>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</si>
  <si>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</si>
  <si>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1 16 00000 00 0000 000</t>
  </si>
  <si>
    <t>ШТРАФЫ, САНКЦИИ, ВОЗМЕЩЕНИЕ УЩЕРБА</t>
  </si>
  <si>
    <t xml:space="preserve">117 00000 00 0000 000 </t>
  </si>
  <si>
    <t>ПРОЧИЕ  НЕНАЛОГОВЫЕ ДОХОДЫ</t>
  </si>
  <si>
    <t>117 01050 05 0000 180</t>
  </si>
  <si>
    <t>Невыясненные поступления в бюджеты муниципальных районов</t>
  </si>
  <si>
    <t xml:space="preserve">117 05050 05 0000 180 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</si>
  <si>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</si>
  <si>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</si>
  <si>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</si>
  <si>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</si>
  <si>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</si>
  <si>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на закупку и доставку угля для казенных, бюджетных и автономных  учреждений, расположенных в труднодоступных населенных пунктах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</si>
  <si>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водоснажбения), приобретение котельно- печного топлива для казенных, бюджетных и автономных учреждений (с учетом доставки и услуг поставщика)</t>
  </si>
  <si>
    <t>Субвенции на оплату жилищно-коммунальных услуг отдельным категориям граждан</t>
  </si>
  <si>
    <t>Субвенции на реализацию Закона РТ "О мерах социальной поддержки реабилитированных лиц и лиц признанных пострадавшими от политических репрессий"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</si>
  <si>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</si>
  <si>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Субвенции на предоставление гражданам субсидий на оплату жилого помещения и коммунальных услуг</t>
  </si>
  <si>
    <t>Субвенции на реализацию Закона Республики Тыва "О предоставлении органам местного самоуправления муниципальных районов и городских округов на территории Республики Тыва субвенций на реализацию основных общеобразовательных программ в области общего образования"</t>
  </si>
  <si>
    <t>Субвенции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</si>
  <si>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</si>
  <si>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реализацию Закона Республики Тыва "О погребении и похоронном деле в Республике Тыва"</t>
  </si>
  <si>
    <t>Субвенция на реализацию Закона РТ "О мерах социальной поддержки ветеранов труда и тружеников тыла"</t>
  </si>
  <si>
    <t xml:space="preserve">Субвенции на осуществление государственных полномочий по созданию, организации и обеспечению деятельности административных комиссий </t>
  </si>
  <si>
    <t>Субвенции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</si>
  <si>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>Субвенция на обеспечение равной доступности услуг общественного транспорта для отдельных категорий граждан</t>
  </si>
  <si>
    <t>Иные межбюджетные трансферты</t>
  </si>
  <si>
    <t>2 02 04041 05 0000 151</t>
  </si>
  <si>
    <t>Межбюджетные трансферты на подключение общедоступных библиотек РТ, нуждающихся на проведение мероприятий по подключению  к сети Интернет и развитии системы библиотечного дела с учетом задачи расширения информационных технологий и оцифровки</t>
  </si>
  <si>
    <t>2 02 00089 05 0000 151</t>
  </si>
  <si>
    <t>Межбюджетные 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метного значения и мостов в целях ликвидации последствий крупномасштабного наводнения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</si>
  <si>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</si>
  <si>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и городских округов Республики Тыва на комплектование книжных фондов библиотек муниципальных образований и государственных библиотек</t>
  </si>
  <si>
    <t xml:space="preserve">ИТОГО ДОХОДОВ </t>
  </si>
  <si>
    <t>Субсидии на создание в общеобразовательных организациях,расположенных в сельской местности,условий для занятий физической культурой и спортом</t>
  </si>
  <si>
    <t xml:space="preserve">                           муниципального района </t>
  </si>
  <si>
    <t xml:space="preserve">                          "Бай-Тайгинский кожуун Республики Тыва"</t>
  </si>
  <si>
    <t>(тыс.рублей)</t>
  </si>
  <si>
    <t>Наименование</t>
  </si>
  <si>
    <t>Мин</t>
  </si>
  <si>
    <t>РЗ</t>
  </si>
  <si>
    <t>ПР</t>
  </si>
  <si>
    <t>ЦСР</t>
  </si>
  <si>
    <t>ВР</t>
  </si>
  <si>
    <t>В С Е Г О</t>
  </si>
  <si>
    <t>001</t>
  </si>
  <si>
    <t>КУЛЬТУРА, КИНЕМАТОГРАФИЯ</t>
  </si>
  <si>
    <t>08</t>
  </si>
  <si>
    <t>Культура</t>
  </si>
  <si>
    <t>01</t>
  </si>
  <si>
    <t>02 0 00 00000</t>
  </si>
  <si>
    <t>Подпрограмма "Библиотечное обслуживание населения"</t>
  </si>
  <si>
    <t>02 1 00 00000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</si>
  <si>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</si>
  <si>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</si>
  <si>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</si>
  <si>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</si>
  <si>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"Организация досуга и предоставление услуг организаций культуры"</t>
  </si>
  <si>
    <t>02 2 00 00000</t>
  </si>
  <si>
    <t>02 2 01 00590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</si>
  <si>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</si>
  <si>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</si>
  <si>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</si>
  <si>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</si>
  <si>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</si>
  <si>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Подпрограмма "Создание условий для реализации муниципальной программы"</t>
  </si>
  <si>
    <t>02 5 00 00000</t>
  </si>
  <si>
    <t>Реализация мероприятий в сфере культуры, не отнесенных к другим подпрограммам муниципальной программы</t>
  </si>
  <si>
    <t>02 5 02 70200</t>
  </si>
  <si>
    <t>200</t>
  </si>
  <si>
    <t>244</t>
  </si>
  <si>
    <t>Непрограммные расходы</t>
  </si>
  <si>
    <t>Льготы ЖКУ сельским специалистам учреждений культуры</t>
  </si>
  <si>
    <t>Другие вопросы в области культуры, кинематографии</t>
  </si>
  <si>
    <t>04</t>
  </si>
  <si>
    <t>Обеспечение деятельности Управления культуры администрации Бай-Тайгинского кожууна</t>
  </si>
  <si>
    <t>02 5 01 00000</t>
  </si>
  <si>
    <t>02 5 01 00110</t>
  </si>
  <si>
    <t>Иные бюджетные ассигнования</t>
  </si>
  <si>
    <t>02 5 02 00000</t>
  </si>
  <si>
    <t>02 5 02 00110</t>
  </si>
  <si>
    <t>02 5 02 00190</t>
  </si>
  <si>
    <t>Управление труда и социального развития администрации муниципального района "Бай-Тайгинский кожуун Республики Тыва"</t>
  </si>
  <si>
    <t>002</t>
  </si>
  <si>
    <t xml:space="preserve">  </t>
  </si>
  <si>
    <t xml:space="preserve">         </t>
  </si>
  <si>
    <t xml:space="preserve">   </t>
  </si>
  <si>
    <t>Социальная политика</t>
  </si>
  <si>
    <t>10</t>
  </si>
  <si>
    <t>Социальное обеспечение населения</t>
  </si>
  <si>
    <t>03</t>
  </si>
  <si>
    <t>04 0 00 00000</t>
  </si>
  <si>
    <t>Подпрограмма "Предоставление мер социальной поддержки отдельным категориям граждан и семьям с детьми в Бай-Тайгинском кожууне"</t>
  </si>
  <si>
    <t>04 1 00 00000</t>
  </si>
  <si>
    <t>Обеспечение реализации Закона РТ "О порядке назначения и выплаты ежемесячного пособия на ребенка"</t>
  </si>
  <si>
    <t>04 1 01 00000</t>
  </si>
  <si>
    <t>Ежемесячное пособие на ребенка</t>
  </si>
  <si>
    <t>04 1 01 76070</t>
  </si>
  <si>
    <t>Социальное обеспечение и иные выплаты населению</t>
  </si>
  <si>
    <t>300</t>
  </si>
  <si>
    <t>04 1 02 53800</t>
  </si>
  <si>
    <t>Предоставление гражданам субсидий на оплату жилого помещения и коммунальных услуг</t>
  </si>
  <si>
    <t>04 1 04 00000</t>
  </si>
  <si>
    <t>04 1 04 76030</t>
  </si>
  <si>
    <t>Обеспечение реализации Закона Республики Тыва "О погребении и похоронном деле в Республике Тыва"</t>
  </si>
  <si>
    <t>04 1 05 00000</t>
  </si>
  <si>
    <t>04 1 05 76120</t>
  </si>
  <si>
    <t>Подпрограмма "Социальная поддержка и обслуживание граждан возраста, инвалидов и иных категорий граждан в Бай-Тайгинском кожууне"</t>
  </si>
  <si>
    <t>04 2 00 00000</t>
  </si>
  <si>
    <t>Обеспечение реализации Закона РТ "О мерах социальной поддержки ветеранов труда и тружеников тыла"</t>
  </si>
  <si>
    <t>04 2 01 00000</t>
  </si>
  <si>
    <t>04 2 01 76060</t>
  </si>
  <si>
    <t>Обеспечение реализации Закона РТ "О мерах социальной поддержки реабилитированных лиц и лиц признанных пострадавшими от политических репрессий"</t>
  </si>
  <si>
    <t>04 2 02 00000</t>
  </si>
  <si>
    <t>04 2 02 76080</t>
  </si>
  <si>
    <t>Предоставление поддержку на оплату жилищно-коммунальных услуг отдельным категориям граждан</t>
  </si>
  <si>
    <t>04 2 03 00000</t>
  </si>
  <si>
    <t>04 2 03 52500</t>
  </si>
  <si>
    <t>Другие вопросы в области социальной политики</t>
  </si>
  <si>
    <t>06</t>
  </si>
  <si>
    <t>Обеспечение выполнения передаваемых государственных полномочий в соответствии с действующим законодательством РФ по расчету предоставления жилищных субсидий гражданам</t>
  </si>
  <si>
    <t>04 1 03 00000</t>
  </si>
  <si>
    <t>04 1 03 76040</t>
  </si>
  <si>
    <t>Подпрограмма "Обеспечение реализации муниципальной программы"</t>
  </si>
  <si>
    <t>04 4 00 00000</t>
  </si>
  <si>
    <t>Обеспечение деятельности Управления труда и социального развития администрации Бай-Тайгинского кожууна</t>
  </si>
  <si>
    <t>04 4 01 00000</t>
  </si>
  <si>
    <t>Расходы на выплаты по оплате труда работников органов местного самоуправления</t>
  </si>
  <si>
    <t>04 4 01 00110</t>
  </si>
  <si>
    <t>04 4 01 00190</t>
  </si>
  <si>
    <t>800</t>
  </si>
  <si>
    <t>Реализация мероприятий в сфере социальной политики, не отнесенных к другим подпрограммам муниципальной программы</t>
  </si>
  <si>
    <t>04 4 02 70200</t>
  </si>
  <si>
    <t>Муниципальное казенное учреждение "Управление образования" администрации муниципального района "Бай-Тайгинский кожуун Республики Тыва"</t>
  </si>
  <si>
    <t>004</t>
  </si>
  <si>
    <t>ОБРАЗОВАНИЕ</t>
  </si>
  <si>
    <t>07</t>
  </si>
  <si>
    <t>Дошкольное образование</t>
  </si>
  <si>
    <t>01 0 00 00000</t>
  </si>
  <si>
    <t>Подпрограмма "Развитие дошкольного образования"</t>
  </si>
  <si>
    <t>01 1 00 00000</t>
  </si>
  <si>
    <t>01 1 00 00590</t>
  </si>
  <si>
    <t>01 1 00 76020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</si>
  <si>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</si>
  <si>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01 8 00 00000</t>
  </si>
  <si>
    <t>01 8 00 76140</t>
  </si>
  <si>
    <t>Общее образование</t>
  </si>
  <si>
    <t>02</t>
  </si>
  <si>
    <t>Подпрограмма "Развитие общего образования"</t>
  </si>
  <si>
    <t>01 2 00 00000</t>
  </si>
  <si>
    <t>Другие вопросы в области образования</t>
  </si>
  <si>
    <t>09</t>
  </si>
  <si>
    <t>01 9 00 00000</t>
  </si>
  <si>
    <t>Обеспечение деятельности Управления образования муниципального района "Бай-Тайгинский кожуун РТ"</t>
  </si>
  <si>
    <t>01 9 01 00110</t>
  </si>
  <si>
    <t>Организация деятельности централизованной бухгалтерии</t>
  </si>
  <si>
    <t>01 9 02 00000</t>
  </si>
  <si>
    <t>01 9 02 00110</t>
  </si>
  <si>
    <t>01 9 02 00190</t>
  </si>
  <si>
    <t>Реализация мероприятий в сфере образования и воспитания, не отнесенных к другим подпрограммам муниципальной программы</t>
  </si>
  <si>
    <t>01 9 03 72900</t>
  </si>
  <si>
    <t>Охрана семьи и детства</t>
  </si>
  <si>
    <t xml:space="preserve">04 </t>
  </si>
  <si>
    <t>01 1 07 00000</t>
  </si>
  <si>
    <t>Субвенции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</si>
  <si>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01 1 07 76090</t>
  </si>
  <si>
    <t>МУНИЦИПАЛЬНОЕ УЧРЕЖДЕНИЕ УПРАВЛЕНИЕ СЕЛЬСКОГО ХОЗЯЙСТВА БАЙ-ТАЙГИНСКОГО КОЖУУНА</t>
  </si>
  <si>
    <t>006</t>
  </si>
  <si>
    <t>НАЦИОНАЛЬНАЯ ЭКОНОМИКА</t>
  </si>
  <si>
    <t>Сельское хозяйство и рыболовство</t>
  </si>
  <si>
    <t>05</t>
  </si>
  <si>
    <t>03 0 00 00000</t>
  </si>
  <si>
    <t>03 5 00 00000</t>
  </si>
  <si>
    <t>Обеспечение деятельности Управления сельского хозяйства администрации Бай-Тайгинского кожууна</t>
  </si>
  <si>
    <t>03 5 01 00000</t>
  </si>
  <si>
    <t>03 5 01 00110</t>
  </si>
  <si>
    <t>03 5 01 00190</t>
  </si>
  <si>
    <t>Другие вопросы в области национальной экономики</t>
  </si>
  <si>
    <t>12</t>
  </si>
  <si>
    <t>Подпрограмма "Развитие отраслей сельского хозяйства"</t>
  </si>
  <si>
    <t>03 1 00 00000</t>
  </si>
  <si>
    <t>Развитие отрасли растениеводства, переработки и реализации продукции растениеводства</t>
  </si>
  <si>
    <t>03 1 01 70200</t>
  </si>
  <si>
    <t>03 1 06 70200</t>
  </si>
  <si>
    <t>03 1 07 70200</t>
  </si>
  <si>
    <t>03 3 00 00000</t>
  </si>
  <si>
    <t>ФИНАНСОВОЕ УПРАВЛЕНИЕ АДМИНИСТРАЦИИ МУНИЦИПАЛЬНОГО РАЙОНА "БАЙ-ТАЙГИНСКИЙ КОЖУУН РЕСПУБЛИКИ ТЫВА"</t>
  </si>
  <si>
    <t>007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</si>
  <si>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</si>
  <si>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</si>
  <si>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05 0 00 00000</t>
  </si>
  <si>
    <t>05 3 00 00000</t>
  </si>
  <si>
    <t>Обеспечение деятельности Финансового управления администрации Бай-Тайгинского кожууна</t>
  </si>
  <si>
    <t>05 3 01 00000</t>
  </si>
  <si>
    <t>05 3 01 00100</t>
  </si>
  <si>
    <t>05 3 01 00190</t>
  </si>
  <si>
    <t>Другие общегосударственные вопросы</t>
  </si>
  <si>
    <t>13</t>
  </si>
  <si>
    <t>97 0 00 00000</t>
  </si>
  <si>
    <t>97 0 00 76050</t>
  </si>
  <si>
    <t>Межбюджетные трансферты</t>
  </si>
  <si>
    <t>НАЦИОНАЛЬНАЯ ОБОРОНА</t>
  </si>
  <si>
    <t>Мобилизационная и вневойсковая подготовка</t>
  </si>
  <si>
    <t>97 0 00 51180</t>
  </si>
  <si>
    <t>500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</si>
  <si>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</si>
  <si>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</si>
  <si>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</si>
  <si>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</si>
  <si>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78 7 00 00000</t>
  </si>
  <si>
    <t>Выравнивание бюджетной обеспеченности сельских (городских ) поселений из районного фонда финансовой поддержки</t>
  </si>
  <si>
    <t>78 7 00 70010</t>
  </si>
  <si>
    <t>Дотации</t>
  </si>
  <si>
    <t>510</t>
  </si>
  <si>
    <t>Иные дотации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</si>
  <si>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</si>
  <si>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</si>
  <si>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78 7 00 75060</t>
  </si>
  <si>
    <t>АДМИНИСТРАЦИЯ МУНИЦИПАЛЬНОГО РАЙОНА  "БАЙ-ТАЙГИНСКИЙ КОЖУУН РЕСПУБЛИКИ ТЫВА"</t>
  </si>
  <si>
    <t>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</si>
  <si>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</si>
  <si>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администрации муниципального образования</t>
  </si>
  <si>
    <t>78 5 00 00000</t>
  </si>
  <si>
    <t>78 5 00 00110</t>
  </si>
  <si>
    <t>Руководство и управление в сфере установленных функций органов местного самоуправления</t>
  </si>
  <si>
    <t>78 6 00 00000</t>
  </si>
  <si>
    <t>78 6 00 00110</t>
  </si>
  <si>
    <t>78 6 00 00190</t>
  </si>
  <si>
    <t>17 0 00 00000</t>
  </si>
  <si>
    <t>Членский взнос Ассоциации "Совет муниципальных образований"</t>
  </si>
  <si>
    <t>78 8 00 70200</t>
  </si>
  <si>
    <t>97 0 00 76130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</si>
  <si>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</si>
  <si>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</si>
  <si>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</si>
  <si>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</si>
  <si>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77 7 00 70160</t>
  </si>
  <si>
    <t>08 0 00 00000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</si>
  <si>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</si>
  <si>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08 0 02 70080</t>
  </si>
  <si>
    <t>Другие вопросы в области национальной безопасности и правоохранительной деятельности</t>
  </si>
  <si>
    <t>09 0 00 00000</t>
  </si>
  <si>
    <t>Профилактика безнадзорности и правонарушений несовершеннолетних в Бай-Тайгинском кожууне</t>
  </si>
  <si>
    <t>09 0 02 70200</t>
  </si>
  <si>
    <t>Национальная экономика</t>
  </si>
  <si>
    <t>Дорожное хозяйство (дорожные фонды)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</si>
  <si>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 (в границах городского округа)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(в границах городского округа),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</t>
  </si>
  <si>
    <t>07 0 00 00000</t>
  </si>
  <si>
    <t>Подпрограмма "Развитие инвестиционной привлекательности и улучшения инвестиционного климата Бай-Тайгинского кожууна"</t>
  </si>
  <si>
    <t>07 1 00 00000</t>
  </si>
  <si>
    <t>Подпрограмма "Развитие малого и среднего предпринимательства в Бай-Тайгинском кожууне"</t>
  </si>
  <si>
    <t>07 2 00 00000</t>
  </si>
  <si>
    <t>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 Бай-Тайгинского кожууна;</t>
  </si>
  <si>
    <t>07 2 02 70200</t>
  </si>
  <si>
    <t>10 0 00 00000</t>
  </si>
  <si>
    <t>Жилищно-коммунальное хозяйство</t>
  </si>
  <si>
    <t>Благоустройство</t>
  </si>
  <si>
    <t>15 0 00 00000</t>
  </si>
  <si>
    <t>97 0 00 76100</t>
  </si>
  <si>
    <t>Дополнительное образование детей</t>
  </si>
  <si>
    <t>Подпрограмма "Развитие дополнительного образования детей"</t>
  </si>
  <si>
    <t>01 3 00 00590</t>
  </si>
  <si>
    <t>11 0 00 00000</t>
  </si>
  <si>
    <t>Подпрограмма "Поддержка молодой семьи и организация досуговой деятельности молодожи"</t>
  </si>
  <si>
    <t>11 0 02 70200</t>
  </si>
  <si>
    <t>Здравоохранение</t>
  </si>
  <si>
    <t>Другие вопросы в области здравоохранения</t>
  </si>
  <si>
    <t>06 0 00 00000</t>
  </si>
  <si>
    <t>Социальное обеспечение  населения</t>
  </si>
  <si>
    <t>Физическая культура и спорт</t>
  </si>
  <si>
    <t>11</t>
  </si>
  <si>
    <t>Другие вопросы в области физической культуры и спорта</t>
  </si>
  <si>
    <t>12 0 00 00000</t>
  </si>
  <si>
    <t>Организация и проведение спортивно-массовых мероприятий различной направленности на территории  Бай-Тайгинского кожууна</t>
  </si>
  <si>
    <t>12 0 01 70200</t>
  </si>
  <si>
    <t>Средства массовой информации</t>
  </si>
  <si>
    <t xml:space="preserve"> Периодическая печать и издательства</t>
  </si>
  <si>
    <t>13 0 00 00000</t>
  </si>
  <si>
    <t>13 0 03 70200</t>
  </si>
  <si>
    <t>ХУРАЛ ПРЕДСТАВИТЕЛЕЙ МУНИЦИПАЛЬНОГО РАЙОНА "БАЙ-ТАЙГИНСКИЙ КОЖУУН РТ"</t>
  </si>
  <si>
    <t>025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</si>
  <si>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</si>
  <si>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</si>
  <si>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мунициального образования</t>
  </si>
  <si>
    <t>79 6 00 00000</t>
  </si>
  <si>
    <t>79 6 00 00110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</si>
  <si>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</si>
  <si>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79 7 00 00000</t>
  </si>
  <si>
    <t>79 7 00 00110</t>
  </si>
  <si>
    <t>79 7 00 00190</t>
  </si>
  <si>
    <t>КОНТРОЛЬНО-СЧЕТНАЯ ПАЛАТА МУНИЦИПАЛЬНОГО РАЙОНА "БАЙ-ТАЙГИНСКИЙ КОЖУУН РТ"</t>
  </si>
  <si>
    <t>026</t>
  </si>
  <si>
    <t>Контрольно-счетный орган</t>
  </si>
  <si>
    <t>79 8 00 00000</t>
  </si>
  <si>
    <t>79 8 00 00110</t>
  </si>
  <si>
    <t>79 8 00 00190</t>
  </si>
  <si>
    <t>Молодежная политика</t>
  </si>
  <si>
    <t>Заместитель Хурала Представителей</t>
  </si>
  <si>
    <t>Подпрограмма "Отдых и оздоровление  детей"</t>
  </si>
  <si>
    <t>01 5 00 00000</t>
  </si>
  <si>
    <t>Организация отдыха детей в каникулярное время</t>
  </si>
  <si>
    <t>01 5 01 00000</t>
  </si>
  <si>
    <t>01 5 01 75040</t>
  </si>
  <si>
    <t>РАСПРЕДЕЛЕНИЕ</t>
  </si>
  <si>
    <t>Разработчики</t>
  </si>
  <si>
    <t>Наименование программ</t>
  </si>
  <si>
    <t>Утвержденный план на 2017 год</t>
  </si>
  <si>
    <t>1.1. Подпрограмма "Развитие дошкольного образования"</t>
  </si>
  <si>
    <t>1.2. Подпрограмма "Развитие общего образования"</t>
  </si>
  <si>
    <t>1.5. Подпрограмма "Отдых и оздоровление  детей"</t>
  </si>
  <si>
    <t>Муниципальное казенное учреждение "Управление культуры" администрации муниципального района "Бай-Тайгинский кожуун Республики Тыва"</t>
  </si>
  <si>
    <t>2.1. Подпрограмма "Библиотечное обслуживание населения"</t>
  </si>
  <si>
    <t>2.2. Подпрограмма "Организация досуга и предоставление услуг организаций культуры"</t>
  </si>
  <si>
    <t>2.5. Подпрограмма "Создание условий для реализации муниципальной программы"</t>
  </si>
  <si>
    <t>Муниципальное учреждение Управление сельского хозяйства Бай-Тайгинского кожууна</t>
  </si>
  <si>
    <t>3.1. Подпрограмма "Развитие отраслей сельского хозяйства"</t>
  </si>
  <si>
    <t>3.5. Подпрограмма "Обеспечение реализации муниципальной программы"</t>
  </si>
  <si>
    <t>4.1. Подпрограмма "Предоставление мер социальной поддержки отдельным категориям граждан и семьям с детьми в Бай-Тайгинском кожууне"</t>
  </si>
  <si>
    <t>4.2. Подпрограмма "Социальная поддержка и обслуживание граждан возраста, инвалидов и иных категорий граждан в Бай-Тайгинском кожууне"</t>
  </si>
  <si>
    <t>4.4. Подпрограмма "Обеспечение реализации муниципальной программы"</t>
  </si>
  <si>
    <t>Финансовое управление администрации муниципального района "Бай-Тайгинский кожуун Республики Тыва"</t>
  </si>
  <si>
    <t>Администрация муниципального района "Бай-Тайгинский кожуун Республики Тыва"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</si>
  <si>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</t>
  </si>
  <si>
    <t>Судебная система</t>
  </si>
  <si>
    <t>97 0 00 51200</t>
  </si>
  <si>
    <t xml:space="preserve">                                                                                   муниципального района </t>
  </si>
  <si>
    <t xml:space="preserve">                                                                                  "Бай-Тайгинский кожуун Республики Тыва"</t>
  </si>
  <si>
    <t>Закупка товаров, работ и услуг для государственных (муниципальных) нужд</t>
  </si>
  <si>
    <t>Резервные средства</t>
  </si>
  <si>
    <t>Субвенции на реализацию дошкольных образовательных учреждений</t>
  </si>
  <si>
    <t>Субвенции на составление (изменение)списков кандидатов в присяжные заседатели федеральных судов общей юрисдикции в Республике Тыва на 2018 год</t>
  </si>
  <si>
    <t>Субвенции на обеспечение предоставления гражданам субсидий на оплату жилого помещения и коммунальных услуг</t>
  </si>
  <si>
    <t>Субвенции на осуществление государственных полномочий по созданию, организации и обеспечению деятельности административных комиссий в Республике Тыва</t>
  </si>
  <si>
    <t>Субвенции на осуществление переданных полномочий по комиссии по делам несовершеннолетних и защите их прав</t>
  </si>
  <si>
    <t>Субвенции на реализацию Закона Республики Тыва «О погребении и похоронном деле в Республике Тыва» на 2018 год</t>
  </si>
  <si>
    <t xml:space="preserve">Субвенции на компенсацию расходов на оплату жилых помещений, отопления и освещения педагогическим работникам, проживающими и работающим в сельской местности </t>
  </si>
  <si>
    <t>Субсидии на организацию отдыха и оздоровления детей</t>
  </si>
  <si>
    <t>78 9 00 70200</t>
  </si>
  <si>
    <t>Резервные средства администации</t>
  </si>
  <si>
    <t xml:space="preserve">                                                                                                                                        Приложение № 2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</si>
  <si>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</si>
  <si>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</si>
  <si>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Дотации бюджетам муниципальных районов на  поддержку мер по обеспечению сбалансированности бюджетов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</si>
  <si>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</si>
  <si>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</si>
  <si>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</si>
  <si>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1.3. Подпрограмма "Развитие дополнительного образования детей"</t>
  </si>
  <si>
    <t>1.8. 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</si>
  <si>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3.2. Подпрограмма "Поддержка малых форм хозяйствования"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</si>
  <si>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</t>
  </si>
  <si>
    <t xml:space="preserve">Организация предоставления дополнительного образования детей в муниципальных образовательных организациях </t>
  </si>
  <si>
    <t xml:space="preserve">Организация библиотечного обслуживания населения, комплектование и обеспечение сохранности библиотечных фондов межпоселенческих библиотек 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</si>
  <si>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</si>
  <si>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Предоставление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</si>
  <si>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14 0 00 00000</t>
  </si>
  <si>
    <t>Предоставление компенсации расходов на оплату жилых помещений, отопления и освещения  работникам культуры, проживающими и работающим в сельской местности</t>
  </si>
  <si>
    <t>02 6 00 00000</t>
  </si>
  <si>
    <t>02 6 00 76240</t>
  </si>
  <si>
    <t>Подпрограмма "Средства массовой информации"</t>
  </si>
  <si>
    <t xml:space="preserve"> Иные бюджетные ассигнования</t>
  </si>
  <si>
    <t>04 1 07 56110</t>
  </si>
  <si>
    <t>02 7 01 70200</t>
  </si>
  <si>
    <t>08 0 01 70080</t>
  </si>
  <si>
    <t>Участие в предупреждении и ликвидации последствий чрезвычайных ситуаций на территории муниципального района</t>
  </si>
  <si>
    <t>08 0 03 70080</t>
  </si>
  <si>
    <t>07 1 04 70200</t>
  </si>
  <si>
    <t>07 2 04 70200</t>
  </si>
  <si>
    <t>07 2 05 70200</t>
  </si>
  <si>
    <t>Субсидии на строительство и реконструкцию локальных систем водоснабжения</t>
  </si>
  <si>
    <t>13 0 01 70200</t>
  </si>
  <si>
    <t>Создание комплексной работы по социальной реабилитации семей, находящихся в социально опасном положении и трудной жизненной ситуации.</t>
  </si>
  <si>
    <t>Социальная поддержка семей с детьми и детей, находящихся в трудной жизненной ситуации.</t>
  </si>
  <si>
    <t>13 0 02 70200</t>
  </si>
  <si>
    <t>Создание благоприятных условий для комплексного развития и жизнедеятельности детей</t>
  </si>
  <si>
    <t>13 0 06 70200</t>
  </si>
  <si>
    <t>Развитие и пропаганда семейных ценностей и традиций, семейных отношений</t>
  </si>
  <si>
    <t>2 02 10000 00 0000 150</t>
  </si>
  <si>
    <t>2 02 15001 05 0000 150</t>
  </si>
  <si>
    <t>2 02 15002 05 0000 150</t>
  </si>
  <si>
    <t>2 02 20000 00 0000 150</t>
  </si>
  <si>
    <t>2 02 29999 05 0000 150</t>
  </si>
  <si>
    <t>Субсидии на обеспечение специализированной коммунальной техникой предприятий жилищно-коммунального комплекса</t>
  </si>
  <si>
    <t>Субсидии на мероприятия государственной программы Республика Тыва "Доступная среда на 2016-2020 годы"</t>
  </si>
  <si>
    <t>2 02 30000 00 0000 150</t>
  </si>
  <si>
    <t>2 02 30013 05 0000 150</t>
  </si>
  <si>
    <t>2 02 30022 05 0000 150</t>
  </si>
  <si>
    <t>2 02 30024 05 0000 150</t>
  </si>
  <si>
    <t>2 02 35118 05 0000 150</t>
  </si>
  <si>
    <t>2 02 35120 05 0000 150</t>
  </si>
  <si>
    <t>2 02 35250 05 0000 150</t>
  </si>
  <si>
    <t>2 02 35380 05 0000 150</t>
  </si>
  <si>
    <t>2 02 35573 05 0000 150</t>
  </si>
  <si>
    <t>Субвенции на выплату ежемесячных пособий на первого ребенка, рожденного с 1 января 2018 года, в соответствии с Федеральным законом от 28.12.2017г № 418-ФЗ "О ежемесячных выплатах семьям, имеющим детей"</t>
  </si>
  <si>
    <t>Субвенции на оплату части затрат на транспортировку угля граждан, проживающих в труднодоступных населенных пунктах</t>
  </si>
  <si>
    <t>2 02 40000 00 0000 150</t>
  </si>
  <si>
    <t>2 02 40014 05 0000 150</t>
  </si>
  <si>
    <t>2 02 40025 02 0000 150</t>
  </si>
  <si>
    <t>7.1.Развитие инвестиционной привлекательности и улучшения инвестиционного климата Бай-Тайгинскогокожууна</t>
  </si>
  <si>
    <t>7.2.Развитие малого и среднего предпринимательства в Бай-Тайгинскомкожууне </t>
  </si>
  <si>
    <t>02 1 01 00590</t>
  </si>
  <si>
    <t>01 2 00 00590</t>
  </si>
  <si>
    <t>01 2 00 76020</t>
  </si>
  <si>
    <t>Осуществление мероприятий по обеспечению безопасности людей на водных объектах, охране их жизни и здоровья.</t>
  </si>
  <si>
    <t>Совершенствование информационно-консультационной поддержки субъектов малого и среднего предпринимательства</t>
  </si>
  <si>
    <t>Формирование положительного имиджа предпринимательства и пропаганда его социальной значимости</t>
  </si>
  <si>
    <t xml:space="preserve"> Формирование инфраструктуры инвестиционной деятельности;</t>
  </si>
  <si>
    <t>Субсидия на поддержку отрасли культуры</t>
  </si>
  <si>
    <t>2 02 25497 05 0000 150</t>
  </si>
  <si>
    <t>Субсидии на реализацию мероприятий по обеспечению жильем молодых семей</t>
  </si>
  <si>
    <t>2 02 25555 05 0000 150</t>
  </si>
  <si>
    <t>Субсидии на поддержку муниципальных программ  формирования современной городской среды</t>
  </si>
  <si>
    <t>17 0 05 70200</t>
  </si>
  <si>
    <t>Создание оптимальных условий для развития и совершенствования муниципального управления</t>
  </si>
  <si>
    <t>Муниципальное казенное учреждение Управление культуры администрации муниципального района "Бай-Тайгинский кожуун Республики Тыва"</t>
  </si>
  <si>
    <t>Расходы на обеспечение функций органов местного самоуправления</t>
  </si>
  <si>
    <t>04 1 Р1 55730</t>
  </si>
  <si>
    <t>Субвенции на реализацию полномочий по  назначению и  выплате ежемесячного пособия на ребенка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</si>
  <si>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гражданам субсидий на оплату жилого помещения и коммунальных услуг</t>
  </si>
  <si>
    <t>Субвенции на осуществление переданных полномочий по образованию и организации деятельности   комиссий по делам несовершеннолетних</t>
  </si>
  <si>
    <t>Субвенции  на предоставление гражданам субсидий на оплату жилого помещения и коммунальных услуг</t>
  </si>
  <si>
    <t>Субвенции  на реализацию Закона Республики Тыва "О мерах  социальной поддержки реабилитированных лиц и лиц  признанных пострадавшими от политических репрессий</t>
  </si>
  <si>
    <t>Дотации  на выравнивание бюджетной обеспеченности  муниципальных районов (городских округов) Республики Тыва</t>
  </si>
  <si>
    <t>Субвенции на реализацию полномочий по назначению и выплате  компенсации части родительской за содержание ребенка в государственных, муниципальных образовательных организациях, реализующих основную общеобразовательную программу дошкольного образования</t>
  </si>
  <si>
    <t>Субвенции  на осуществление полномочий  первичному воинскому учету на территориях, где отсутствуют военные комиссариаты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</si>
  <si>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</si>
  <si>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 на оплату жилищно-коммунальных услуг отдельным категориям граждан</t>
  </si>
  <si>
    <t>Субвенции 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 (прекращением деятельности, полномочий физическими лицами), в соответствии с Федеральным законом от 19 мая 1995 года №-81ФЗ "О государственных пособиях гражданам, имеющим детей"</t>
  </si>
  <si>
    <t>Субсидии на проведение комплексных кадастровых работ</t>
  </si>
  <si>
    <t>Субсидии на реализацию мероприятий по государственной программе "Комплексное развитие сельских территорий</t>
  </si>
  <si>
    <t xml:space="preserve">                                         Приложение № 1</t>
  </si>
  <si>
    <t xml:space="preserve"> НОРМАТИВЫ РАСПРЕДЕЛЕНИЯ ДОХОДОВ МЕЖДУ БЮДЖЕТОМ И БЮДЖЕТАМИ МУНИЦИПАЛЬНЫХ ОБРАЗОВАНИЙ</t>
  </si>
  <si>
    <t>(в процентах)</t>
  </si>
  <si>
    <t>НАИМЕНОВАНИЕ ДОХОДА</t>
  </si>
  <si>
    <t xml:space="preserve">  бюджеты муниципальных районов</t>
  </si>
  <si>
    <t>бюджеты поселений</t>
  </si>
  <si>
    <t>В ЧАСТИ ПОГАШЕНИЯ ЗАДОЛЖЕННОСТИ И ПЕРЕРАСЧЕТОВ ПО ОТМЕНЕННЫМ НАЛОГАМ, СБОРАМ И ИНЫМ ОБЯЗАТЕЛЬНЫМ ПЛАТЕЖАМ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</si>
  <si>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</si>
  <si>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</si>
  <si>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мобилизуемый на территориях муниципальных районов</t>
  </si>
  <si>
    <t xml:space="preserve">ПРОЧИЕ ДОХОДЫ ОТ ОКАЗАНИЯ ПЛАТНЫХ УСЛУГ (РАБОТ) ПОЛУЧАТЕЛЯМИ СРЕДСТВ БЮДЖЕТОВ МУНИЦПАЛЬНЫХ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</si>
  <si>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</si>
  <si>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</si>
  <si>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</si>
  <si>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В ЧАСТИ ШТРАФОВ, САНКЦИЙ, ВОЗМЕЩЕНИЯ УЩЕРБА</t>
  </si>
  <si>
    <t>В ЧАСТИ ПРОЧИХ НЕНАЛОГОВЫХ ДОХОДОВ</t>
  </si>
  <si>
    <t>Невыясненные поступления, зачисляемые в  бюджеты муниципальных районов</t>
  </si>
  <si>
    <t xml:space="preserve">Невыясненные поступления, зачисляемые в  бюджеты сельских поселений </t>
  </si>
  <si>
    <t>Прочие  неналоговые   доходы   бюджетов муниципальных районов</t>
  </si>
  <si>
    <t>Прочие  неналоговые   доходы   бюджетов сельских поселений</t>
  </si>
  <si>
    <t>"Бай-Тайгинский кожуун Республики Тыва"</t>
  </si>
  <si>
    <t>"О бюджете муниципального района</t>
  </si>
  <si>
    <t>Приложение №11</t>
  </si>
  <si>
    <t xml:space="preserve"> муниципального района </t>
  </si>
  <si>
    <t>Распределение</t>
  </si>
  <si>
    <t>(тыс.руб.)</t>
  </si>
  <si>
    <t>№ п/п</t>
  </si>
  <si>
    <t>Наименование сельских поселений</t>
  </si>
  <si>
    <t>сумон Бай-Тал</t>
  </si>
  <si>
    <t>сумон Кызыл-Даг</t>
  </si>
  <si>
    <t>сумон Кара-Хол</t>
  </si>
  <si>
    <t>сумон Хемчик</t>
  </si>
  <si>
    <t>сумон Шуй</t>
  </si>
  <si>
    <t>сумон Ээр-Хавак</t>
  </si>
  <si>
    <t xml:space="preserve">Всего </t>
  </si>
  <si>
    <t>Приложение №12</t>
  </si>
  <si>
    <t>плановый период</t>
  </si>
  <si>
    <t>1.</t>
  </si>
  <si>
    <t>сумон Тээли</t>
  </si>
  <si>
    <t>Приложение №13</t>
  </si>
  <si>
    <t xml:space="preserve">                         </t>
  </si>
  <si>
    <t xml:space="preserve">     Распределение</t>
  </si>
  <si>
    <t>Рапределение</t>
  </si>
  <si>
    <t>Приложение № 15</t>
  </si>
  <si>
    <t xml:space="preserve">                                      </t>
  </si>
  <si>
    <t xml:space="preserve">                                                  от "     " ___________ 2014 года № </t>
  </si>
  <si>
    <t xml:space="preserve">                                                              на 2015 год и на плановый период 2016 и 2017 годов"</t>
  </si>
  <si>
    <t>Приложение №17</t>
  </si>
  <si>
    <t xml:space="preserve">В С Е Г О </t>
  </si>
  <si>
    <t>Приложение №18</t>
  </si>
  <si>
    <t>Приложение №19</t>
  </si>
  <si>
    <t>Приложение №20</t>
  </si>
  <si>
    <t>Бай-Тайгинский кожуун Республики Тыва"</t>
  </si>
  <si>
    <t>Приложение №21</t>
  </si>
  <si>
    <t xml:space="preserve">Верхний предел муниципального долга муниципального района </t>
  </si>
  <si>
    <t>Величина внутрен-него муници-пального долга на 01.01.2014 г.</t>
  </si>
  <si>
    <t>в том числе</t>
  </si>
  <si>
    <t>Величина внутрен-него муници-пального долга на 01.01.2015г.</t>
  </si>
  <si>
    <t>основ-ной долг</t>
  </si>
  <si>
    <t>процен-ты</t>
  </si>
  <si>
    <t>Муниципальный долг по финансовым обязательствам муниципального района</t>
  </si>
  <si>
    <t>Кредитные соглашения и договоры, заключенные от имени муниципального образования</t>
  </si>
  <si>
    <t>Итого</t>
  </si>
  <si>
    <t>Всего</t>
  </si>
  <si>
    <t>Приложение № 22</t>
  </si>
  <si>
    <t>Перечень</t>
  </si>
  <si>
    <t>Наименование публичного нормативного обязательства</t>
  </si>
  <si>
    <t>Код строки</t>
  </si>
  <si>
    <t>Реквизиты нормативного правового акта</t>
  </si>
  <si>
    <t>Дата втупления в силу</t>
  </si>
  <si>
    <t>Код расходов по БК</t>
  </si>
  <si>
    <t>Сумма</t>
  </si>
  <si>
    <t>вид</t>
  </si>
  <si>
    <t>дата</t>
  </si>
  <si>
    <t>номер</t>
  </si>
  <si>
    <t>название</t>
  </si>
  <si>
    <t>раздел</t>
  </si>
  <si>
    <t>подраздел</t>
  </si>
  <si>
    <t>целевая статья</t>
  </si>
  <si>
    <t>вид расходов</t>
  </si>
  <si>
    <t>Материальная поддержка материнства, отцовства и детства</t>
  </si>
  <si>
    <t>Закон Республики Тыва</t>
  </si>
  <si>
    <t>1049 ВХ-1</t>
  </si>
  <si>
    <t>"О порядке назначения и выплаты ежемесячного пособия на ребенка"</t>
  </si>
  <si>
    <t>313</t>
  </si>
  <si>
    <t>Меры социальной поддержки ветеранов труда и Великой Отечественной Войны, проработавших в тылу в период с 22 июня 1941 года по май 1945 года не менее шести месяцев, исключая период раброты на временно оккупированных территориях СССР, либо лиц, награжденных орденами и медалями СССР за самоотверженный труд в период Великой Отечественной Войны</t>
  </si>
  <si>
    <t>003</t>
  </si>
  <si>
    <t>1159 ВХ-1</t>
  </si>
  <si>
    <t>"О мерах социальной поддержки ветеранов труда и Великой Отечественной Войны, проработавших в тылу в период с 22 июня 1941 года по май 1945 года не менее шести месяцев, исключая период раброты на временно оккупированных территориях СССР, либо лиц, награжденных орденами и медалями СССР за самоотверженный труд в период Великой Отечественной Войны"</t>
  </si>
  <si>
    <t>Меры социальной поддержки реабилитированных лиц и лиц, признанных пострадавшими от политических репрессий</t>
  </si>
  <si>
    <t>1147 ВХ-1</t>
  </si>
  <si>
    <t>"О мерах социальной поддержки реабилитированных лиц и лиц, признанных пострадавшими от политических репрессий"</t>
  </si>
  <si>
    <t>Меры социальной поддержки отдельных категорий граждан</t>
  </si>
  <si>
    <t>005</t>
  </si>
  <si>
    <t>1560 ВХ-1</t>
  </si>
  <si>
    <t>"О наделении органов местного самоуправления  муниципальных образований отдельными государственными полномочиями РТ в области социальной поддержки отдельных категорий граждан"</t>
  </si>
  <si>
    <t>Предоставление субсидий на оплату жилого помещения и коммунальных услуг</t>
  </si>
  <si>
    <t>Федеральный закон, Постановление Правительства Российской Федерации</t>
  </si>
  <si>
    <t>29.12.2004, 14.12.2005</t>
  </si>
  <si>
    <t>188-ФЗ;   761</t>
  </si>
  <si>
    <t>"Жилищный кодекс РФ", "О предоставлении субсидий на оплату жилого помещения и коммунальных услуг""</t>
  </si>
  <si>
    <t>01.03.2005 , 19.12.2005</t>
  </si>
  <si>
    <t>Социальная поддержка отдельных категорий граждан</t>
  </si>
  <si>
    <t>Постановление Правительства Республики Тыва</t>
  </si>
  <si>
    <t>175</t>
  </si>
  <si>
    <t>"О порядке обеспечения равной доступности услуг общественного транспорта для отдельных категорий граждан на территории Республики Тыва, оказание мер социальной поддержке которых относится к ведению Российской Федерации"</t>
  </si>
  <si>
    <t>10 дней со дня официального опубликования</t>
  </si>
  <si>
    <t xml:space="preserve">10 </t>
  </si>
  <si>
    <t>Социальная поддержка неработающим гражданам</t>
  </si>
  <si>
    <t>Федеральный Закон</t>
  </si>
  <si>
    <t>8</t>
  </si>
  <si>
    <t>"О погребении и похоронном деле"</t>
  </si>
  <si>
    <t>01.01.1997</t>
  </si>
  <si>
    <t>Ежемесячные выплаты компенсации в части родительской платы за содержание ребенка в муниципальных учреждениях</t>
  </si>
  <si>
    <t>009</t>
  </si>
  <si>
    <t>92-ЗХ-2</t>
  </si>
  <si>
    <t>"О порядке предоставления финансовой помощи из бюджета Республики Тыва местным бюджетам в виде субвенции на выплату  компенсации в части родительской платы за содержание ребенка в муниципальных учреждениях, реализующих основную общеобразовательную программу дошкольного образования"</t>
  </si>
  <si>
    <t>17.05.2007</t>
  </si>
  <si>
    <t xml:space="preserve">Предоставление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</si>
  <si>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>010</t>
  </si>
  <si>
    <t>19.05.1995г</t>
  </si>
  <si>
    <t>81-ФЗ</t>
  </si>
  <si>
    <t>"О государственных пособиях, гражданам имеющих детей"</t>
  </si>
  <si>
    <t>Выпуск газеты "Бай-Тайга"</t>
  </si>
  <si>
    <t xml:space="preserve">                           Приложение № 8</t>
  </si>
  <si>
    <t>321</t>
  </si>
  <si>
    <t>Подпрограмма "Дополнительного образования детей"</t>
  </si>
  <si>
    <t>02 4 00 00000</t>
  </si>
  <si>
    <t>02 4 01 00590</t>
  </si>
  <si>
    <t>Организация предоставления дополнительного образования детей в учреждениях культуры и досуга</t>
  </si>
  <si>
    <t>2.4 Подпрограмма "Организация предоставления дополнительного образования детей в учреждениях культуры и досуга"</t>
  </si>
  <si>
    <t>05 4 01 70100</t>
  </si>
  <si>
    <t>Средства самообложения граждан, зачисляемые в бюджеты сельских поселений</t>
  </si>
  <si>
    <t>2 02 45160 05 0000 150</t>
  </si>
  <si>
    <t>2 02 49999 05 0000 150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</si>
  <si>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</si>
  <si>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</si>
  <si>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района "Бай-Тайгинский кожуун Республики Тыва"</t>
  </si>
  <si>
    <t>Субсидии на оказание финансовой поддержки при исполнении расходных обязательств, связанных с реализацией губернаторского проекта "Новая жизнь" ("Чаа сорук")</t>
  </si>
  <si>
    <t>2 02 27576 05 0000 150</t>
  </si>
  <si>
    <t>Субсидии на реализацию мероприятий по государственной программе "Комплексное развитие сельских территорий" (финансовая поддержка при исполнении расходных обязательств муниципальных образований по строительству жилья, предоставляемого по договору найма жилого помещения</t>
  </si>
  <si>
    <t>2 02 25304 05 0000 150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</si>
  <si>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</si>
  <si>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на осуществление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</si>
  <si>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2 02 35084 05 0000 150</t>
  </si>
  <si>
    <t>Субвенции на ежемесячную денежную выплату, назначенную в случае рождения третьего ребенка или последующих детей до достижения ребенком возраста трех лет</t>
  </si>
  <si>
    <t>Субвенции 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 (прекращением деятельности, полномочий физическими лицами), в соответствии с Федеральным законом от 19 мая 1995 года №-81ФЗ "О государственных пособиях гражданам, имеющим детей", за счет средств резервного фонда Правительства Российской Федерации</t>
  </si>
  <si>
    <t>Субвенции на осуществление ежемесячных выплат на детей в возрасте от трех до семи лет включительно на 2020 год</t>
  </si>
  <si>
    <t>Субвенции бюджетам муниципальных районов на осуществление ежемесячных выплат на детей в возрасте от трех до семи лет включительно, за счет средств резервного фонда Правительства Российской Федерации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</si>
  <si>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на 2020 год</t>
  </si>
  <si>
    <t xml:space="preserve"> межбюджетныq трансферт на поощрение муниципальных образований за результаты огородничества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</si>
  <si>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</si>
  <si>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</si>
  <si>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</si>
  <si>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</si>
  <si>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Субвенции  на организацию отдыха и  оздоровления  детей</t>
  </si>
  <si>
    <t>Сумма на 2023 год</t>
  </si>
  <si>
    <t xml:space="preserve">на 2023 г. </t>
  </si>
  <si>
    <t>на 2023 г.</t>
  </si>
  <si>
    <t>2023г.</t>
  </si>
  <si>
    <t>011</t>
  </si>
  <si>
    <t>Предоставление ежемесячной выплаты в связи с рождением (усыновлением) первого ребенка.</t>
  </si>
  <si>
    <t>418-ФЗ</t>
  </si>
  <si>
    <t>"О ежемесячных выплатах семьям, имеющим детей"</t>
  </si>
  <si>
    <t>Предоставление ежемесячной денежной  выплаты в связи с рождением (усыновлением) третьего ребенка или последующих детей до достижения ребенком возраста трех лет</t>
  </si>
  <si>
    <t>496</t>
  </si>
  <si>
    <t>"О ежемесячной денежной  выплаты в связи с рождением (усыновлением) третьего ребенка или последующих детей до достижения ребенком возраста трех лет"</t>
  </si>
  <si>
    <t>04 1 Р1 50840</t>
  </si>
  <si>
    <t>04 1 09 L3020</t>
  </si>
  <si>
    <t>012</t>
  </si>
  <si>
    <t>Предоставление ежемесячной денежной  выплаты на ребенка в возрасте от 3 до 7 лет включительно</t>
  </si>
  <si>
    <t>Постановление Правительства РФ</t>
  </si>
  <si>
    <t>384</t>
  </si>
  <si>
    <t>"Об утверждении основных требований к порядку назначения и осуществления ежемесячной денежной выплаты на ребенка в возрасте от 3 до 7 лет включительно, примерного перечня документов (сведений), необходимых для назначения указанной ежемесячной выплаты, и типовой формы заявления о ее назначения</t>
  </si>
  <si>
    <t>2.7. Развитие информационного общества и средств массовой информации</t>
  </si>
  <si>
    <t>3.3. Подпрограмма "Обеспечение эпизоотического и ветеринарно-санитарного благополучия"</t>
  </si>
  <si>
    <t>1. Муниципальная программа "Развитие образования на 2021-2023 годы муниципального района "Бай-Тайгинский кожуун Республики Тыва""</t>
  </si>
  <si>
    <t>3. Развитие сельского хозяйства и регулирование рынков сельскохозяйственной продукции в Бай-Тайгинском кожууне на 2021-2023 годы</t>
  </si>
  <si>
    <t>10. Комплексное развитие сельских территорий в муниципальном районе «Бай-Тайгинский кожуун Республики Тыва» на 2021-2023 годы</t>
  </si>
  <si>
    <t>2.6.Предоставление компенсации расходов на оплату жилых помещений, отопления и освещения  работникам культуры и педагогическим работникам, проживающим и работающим в сельской местности</t>
  </si>
  <si>
    <t>Субвенции на осуществление переданных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</si>
  <si>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программ формирования современной городской среды</t>
  </si>
  <si>
    <t>Подпрограмма "Предоставление компенсации расходов на оплату жилых помещений, отопления и освещения  работникам культуры и педагогическим работникам, проживающим и работающим в сельской местности"</t>
  </si>
  <si>
    <t>02 6 00 76140</t>
  </si>
  <si>
    <t>16 0 01 70200</t>
  </si>
  <si>
    <t>Создание и развитие МБУ "Дом ремесел и туризма Бай-Тайгинского кожууна", как центра развития народных промыслов, ремесел и этнокультурного туризма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</si>
  <si>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 МКДОУ детский сад "Чечек")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</si>
  <si>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 МКДОУ детский сад "Чаптанчыгбай")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</si>
  <si>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(МКДОУ детский сад "Чечек"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</si>
  <si>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(МКДОУ детский сад "Чаптанчыгбай"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</si>
  <si>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</si>
  <si>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Тээлинская СОШ им В.Б.Кара-Сала)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</si>
  <si>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Хемчикская СОШ)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</si>
  <si>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Шуйская СОШ)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</si>
  <si>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 СОШ им.Н.С.Конгара с.Бай-Тал)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</si>
  <si>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 Кызыл-Дагская СОШ)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</si>
  <si>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 Кара-Хольская СОШ им.К.С.Шойгу)</t>
  </si>
  <si>
    <t>03 1 03 70200</t>
  </si>
  <si>
    <t xml:space="preserve"> Организация мероприятий проведения дня работников сельского хозяйства «Урожай - 2021»;</t>
  </si>
  <si>
    <t>Техническая и технологическая модернизация, инновационное развитие АПК</t>
  </si>
  <si>
    <t>03 1 04 70200</t>
  </si>
  <si>
    <t>Развитие мелиорации земель сельскохозяйственного назначения Бай-Тайгинского кожууна;</t>
  </si>
  <si>
    <t>03 1 05 70200</t>
  </si>
  <si>
    <t xml:space="preserve"> Организация мероприятий проведения праздника животноводов «Наадым"</t>
  </si>
  <si>
    <t>Субсидирование части затрат на уничтожение посевов наркосодержащих растений путем скашивания механизированным способом</t>
  </si>
  <si>
    <t>Подпрограмма "Обеспечение эпизоотического и ветеринарно-санитарного благополучия"</t>
  </si>
  <si>
    <t>Проведение противоэпизоотических мероприятий</t>
  </si>
  <si>
    <t>03 3 01 70200</t>
  </si>
  <si>
    <t>03 3 02 76140</t>
  </si>
  <si>
    <t>03 3 05 70200</t>
  </si>
  <si>
    <t>Регулирование численности волков на территории кожууна;</t>
  </si>
  <si>
    <t>Подпрограмма "Содержание Управления сельского хозяйства"</t>
  </si>
  <si>
    <t>Субсидии на корректировку генеральных планов муниципальных образований</t>
  </si>
  <si>
    <t>01 2 01 00590</t>
  </si>
  <si>
    <t>01 2 02 00590</t>
  </si>
  <si>
    <t>01 2 03 00590</t>
  </si>
  <si>
    <t>01 2 04 00590</t>
  </si>
  <si>
    <t>01 2 05 00590</t>
  </si>
  <si>
    <t>01 2 07 00590</t>
  </si>
  <si>
    <t>01 1 01 00590</t>
  </si>
  <si>
    <t>01 1 02 00590</t>
  </si>
  <si>
    <t>01 1 01 76020</t>
  </si>
  <si>
    <t>01 1 02 76020</t>
  </si>
  <si>
    <t>17 0 01 70200</t>
  </si>
  <si>
    <t>Совершенствование системы управления муниципальной службы в Бай-Тайгинском кожууне и повышение эффективности</t>
  </si>
  <si>
    <t>17 0 03 70200</t>
  </si>
  <si>
    <t>Обеспечение мер, способствующих взаимосвязи государственной гражданской и муниципальной службы, проведению единой кадровой политики на территории Бай-Тайгинского кожууна;</t>
  </si>
  <si>
    <t>Муниципальная программа " Предупреждение и ликвидация последствий чрезвычайных ситуаций, реализация мер пожарной безопасности  на территории Бай-Тайгинского кожууна на 2021-2023 годы"</t>
  </si>
  <si>
    <t>09 0 05 70200</t>
  </si>
  <si>
    <t>Создание условий для деятельности добровольных формирований населения по охране общественного порядка</t>
  </si>
  <si>
    <t>14 0 02 70140</t>
  </si>
  <si>
    <t>Муниципальная программа "Комплексное развитие сельских территорий в муниципальном районе «Бай-Тайгинский кожуун Республики Тыва» на 2021-2023 годы</t>
  </si>
  <si>
    <t>10 1 00 00000</t>
  </si>
  <si>
    <t>Подпргорамма "Создание условий для обеспечения доступным и комфортным жильем сельского населения"</t>
  </si>
  <si>
    <t>Муниципальная программа "Комплексное развитие сельских территорий в муниципальном районе «Бай-Тайгинский кожуун Республики Тыва» на 2021-2023 годы"</t>
  </si>
  <si>
    <t>10 2 00 00000</t>
  </si>
  <si>
    <t>Подпрограмма Благоустройство сельских территорий"</t>
  </si>
  <si>
    <t>10 2 01 00000</t>
  </si>
  <si>
    <t>Благоустройство сельских территорий</t>
  </si>
  <si>
    <t>10 2 01 70120</t>
  </si>
  <si>
    <t>Cовершенствование методов выявления, диагностики, лечения туберкулеза, реабилитация больных туберкулезом</t>
  </si>
  <si>
    <t>06  0 01 70200</t>
  </si>
  <si>
    <t>10 1 01 L4970</t>
  </si>
  <si>
    <t>13 0 08 70200</t>
  </si>
  <si>
    <t xml:space="preserve">Повышение статуса семьи, формирование позитивного имиджа семьи </t>
  </si>
  <si>
    <t xml:space="preserve">Муниципальная программа«Реализация муниципальной национальной политики
в Бай-Тайгинском кожууне на 2021-2023 годы»
</t>
  </si>
  <si>
    <t>Обеспечение информационной, консультационной и образовательной  поддержки представителей социально ориентированных некоммерческих организаций</t>
  </si>
  <si>
    <t>15 0 05 70200</t>
  </si>
  <si>
    <t>07 2 01 70200</t>
  </si>
  <si>
    <t>Правовое, организационное и аналитическое обеспечение деятельности субъектов малого и среднего предпринимательства</t>
  </si>
  <si>
    <t>Подпрограмма "Земельно-имущественные отношения"</t>
  </si>
  <si>
    <t>10 3 01 70200</t>
  </si>
  <si>
    <t>10 3 00 00000</t>
  </si>
  <si>
    <t>Совершенствование системы учета объектов муниципальной собственности  Бай-Тайгинского кожууна;</t>
  </si>
  <si>
    <t>Проведение землеустроительных работ на территории Бай-Тайгинского кожууна</t>
  </si>
  <si>
    <t>10 3 02 00000</t>
  </si>
  <si>
    <t>10 3 03 70200</t>
  </si>
  <si>
    <t>Обеспечение градостроительной деятельности на территории Бай-Тайгинского кожууна</t>
  </si>
  <si>
    <t>10 3 02 L5110</t>
  </si>
  <si>
    <t>Условно утвержденный расход</t>
  </si>
  <si>
    <t xml:space="preserve">                                                                                  "О бюджете муниципального района</t>
  </si>
  <si>
    <t xml:space="preserve">                         "О бюджете муниципального района</t>
  </si>
  <si>
    <t xml:space="preserve">                       "О бюджете муниципального района</t>
  </si>
  <si>
    <t xml:space="preserve">                             "О бюджете муниципального района</t>
  </si>
  <si>
    <t>2 02 20041 050000 150</t>
  </si>
  <si>
    <t>Субсидии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</si>
  <si>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Субсидии на реализацию губернаторского проекта "Сорунза" ("Притяжение")</t>
  </si>
  <si>
    <t>2 02 2525 05 0000150</t>
  </si>
  <si>
    <t xml:space="preserve">  Субсидии на мероприятия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</si>
  <si>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Субвенции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 за счет резервного фонда Правительства Российской Федерации</t>
  </si>
  <si>
    <t>Иные межбюджетные трансферты на резервный фонд высшего исполнительного органа государственной власти Республики Тыва</t>
  </si>
  <si>
    <t>Иные межбюджетные трансферты на организацию бесплатного питания отдельным категориям учащихся государственных и муниципальных образовательных учреждениях Республики Тыва</t>
  </si>
  <si>
    <t>Иные межбюджетные трансферты на 2021 год из республиканского бюджета на поощрение муниципальных управленческих команд за содействие достижению показателей деятельности органов исполнительной власти Республики Тыва</t>
  </si>
  <si>
    <t>Иные межбюджетные трансферты на поощрение муниципальных образований за результаты огородничества</t>
  </si>
  <si>
    <t>Иные межбюджетные трансферты на обеспечение дорожной деятельности в рамках релизации национального проекта  "Безопасные и качественные автомобильные дороги"</t>
  </si>
  <si>
    <t>иных межбюджетных трансфертов на создание модельных муниципальных библиотек в целях реализации национального проекта "Культура" на 2022 год</t>
  </si>
  <si>
    <t>Сумма на 2024 год</t>
  </si>
  <si>
    <t xml:space="preserve">на 2024 г. </t>
  </si>
  <si>
    <t>на 2024 г.</t>
  </si>
  <si>
    <t>Величина внутрен-него муници-пального долга на 01.01.2021 г.</t>
  </si>
  <si>
    <t>2024г.</t>
  </si>
  <si>
    <t>1 05 01000 01 0000 110</t>
  </si>
  <si>
    <t>01 2 00 L3030</t>
  </si>
  <si>
    <t>01 2 00 L3040</t>
  </si>
  <si>
    <t>01 2 00 75150</t>
  </si>
  <si>
    <t>2.8 Сохранение и развитие народных художественных промыслов и ремесел</t>
  </si>
  <si>
    <t>5.1  Управление бюджетным процессом и его совершенствование</t>
  </si>
  <si>
    <t>5.2 Управление муниципальным долгом</t>
  </si>
  <si>
    <t>6. Сохранение и формирование здорового образа жизни населения в Бай-Тайгинском кожууне на 2021-2023 гг</t>
  </si>
  <si>
    <t>7. Создание благоприятных условий для ведения бизнеса в Бай-Тайгинском кожууне  на 2022-2023 годы</t>
  </si>
  <si>
    <t>8.  Предупреждение и ликвидация последствий чрезвычайных ситуаций, реализация мер пожарной безопасности  на территории Бай-Тайгинского кожууна на 2021-2023 годы</t>
  </si>
  <si>
    <t>9. Обеспечение общественного порядка и противодействие преступности на территории муниципального района "Бай-Тайгинский кожуун республики Тыва" на 2022-2024гг.</t>
  </si>
  <si>
    <t xml:space="preserve">10.1. Создание условий для обеспечения доступным и комфортным жильем сельского населения </t>
  </si>
  <si>
    <t>10.2. Благоустройство сельских территорий</t>
  </si>
  <si>
    <t>10.3. земельно-имущественные отношения</t>
  </si>
  <si>
    <t>11. Реализация молодежной политики  муниципального района "Бай-Тайгинский кожуун РТ" на 2022-2024 гг</t>
  </si>
  <si>
    <t>12. Развитие физической культуры и спорта в муниципальном районе "Бай-Тайгинский кожуун Республики Тыва на 2022-2024 годы"</t>
  </si>
  <si>
    <t xml:space="preserve">13. Социальная защита семьи и детей в Бай-Тайгинском кожууне на 2022-2024 годы </t>
  </si>
  <si>
    <t>14. Развитие и функционирование дорожно-транспортного хозяйства муниципального района "Бай-Тайгинский кожуун РТ" на 2022-2024 годы</t>
  </si>
  <si>
    <t xml:space="preserve">15. «Реализация муниципальной национальной политики
в Бай-Тайгинском кожууне на 2021-2023 годы»
</t>
  </si>
  <si>
    <t>16. Развитие туризма в Бай-Тайгинском кожууне на 2021-2023 годы</t>
  </si>
  <si>
    <t>17. Муниципальное управление  муниципального района «Бай-Тайгинский кожуун Республики Тыва» на 2022 – 2024 годы</t>
  </si>
  <si>
    <t>19.  Формирование современной комфортной городской  среды  в Бай-Тайгинском кожууне на 2022 -2024 годы</t>
  </si>
  <si>
    <t xml:space="preserve">18.  Энергосбережение и повышение энергетической эффективности на 2022 – 2024 годы </t>
  </si>
  <si>
    <t>02 1 А1 54540</t>
  </si>
  <si>
    <t>Создание модельных муниципальных библиотек в целях реализации национального проекта "Культура" на 2022 год</t>
  </si>
  <si>
    <t xml:space="preserve"> Муниципальная программа "Развитие туризма в Бай-Тайгинском кожууне на 2021-2023 годы"</t>
  </si>
  <si>
    <t>02 8 00 00590</t>
  </si>
  <si>
    <t>19  0 F2 55550</t>
  </si>
  <si>
    <t>19 0 00 00000</t>
  </si>
  <si>
    <t xml:space="preserve"> Формирование современной комфортной городской  среды  в Бай-Тайгинском кожууне на 2022 -2024 годы</t>
  </si>
  <si>
    <t xml:space="preserve">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</si>
  <si>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Приложение № 4</t>
  </si>
  <si>
    <t xml:space="preserve">                           Приложение № 5</t>
  </si>
  <si>
    <t xml:space="preserve">                                                                                   Приложение № 6</t>
  </si>
  <si>
    <t xml:space="preserve">                           Приложение № 7</t>
  </si>
  <si>
    <t xml:space="preserve">                           Приложение №9</t>
  </si>
  <si>
    <t>Приложение №10</t>
  </si>
  <si>
    <t>Приложение № 14</t>
  </si>
  <si>
    <t>Приложение №16</t>
  </si>
  <si>
    <t xml:space="preserve">Соглашение  от 26.12.2020г  №БК-26-12-20/1 </t>
  </si>
  <si>
    <t>Муниципальная программа "Развитие образования на 2021-2023 годы муниципального района "Бай-Тайгинский кожуун Республики Тыва""</t>
  </si>
  <si>
    <t>Подпрограмма "Обеспечение реализации муниципальной программы "Развитие образования на 2021-2023 годы муниципального района "Бай-Тайгинский кожуун Республика Тыва"</t>
  </si>
  <si>
    <t>Муниципальная программа "Развитие образования на 2021-2023 годы муниципального района "Бай-Тайгинский кожуун РТ""</t>
  </si>
  <si>
    <t>Муниципальная программа "Развитие сельского хозяйства и регулирование рынков сельскохозяйственной продукции в Бай-Тайгинском кожууне на 2021-2023 годы"</t>
  </si>
  <si>
    <t xml:space="preserve"> Организация мероприятий проведения дня работников сельского хозяйства «Урожай - 2022»;</t>
  </si>
  <si>
    <t>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2020-2022 годы""</t>
  </si>
  <si>
    <t>Муниципальная программа "Муниципальное управление  муниципального района Бай-Тайгинский кожуун Республики Тыва " на 2022-2024 годы"</t>
  </si>
  <si>
    <t>Муниципальная программа "Обеспечение общественного порядка и противодействие преступности в Бай-Тайгинском кожууне на 2022-2024 годы"</t>
  </si>
  <si>
    <t>Муниципальная программа "Развитие и функционирование дорожно-транспортного хозяйства муниципального района "Бай-Тайгинский кожуун Республики Тыва" на 2022-2024 годы"</t>
  </si>
  <si>
    <t>Муниципальная программа "Создание благоприятных условий  для ведения бизнеса в Бай-Тайгинском кожууне на 2022 – 2023 годы"</t>
  </si>
  <si>
    <t>Муниципальная программа "Реализация молодежной политики муниципального района "Бай-Тайгинский кожуун Республики Тыва" на 2022-2024 годы</t>
  </si>
  <si>
    <t>Муниципальная программа "Сохранение здоровья  и формирование здорового образа жизни населения в Бай-Тайгинском кожууне на 2021-2023гг"</t>
  </si>
  <si>
    <t>Муниципальная программа "Социальная защита семьи и детей  в Бай-Тайгинском кожууне на 2022-2024 годы"</t>
  </si>
  <si>
    <t>Муниципальная программа "Развитие физической культуры и спорта в муниципальном районе "Бай-Тайгинский кожуун Республики Тыва" на 2022-2024 годы"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</si>
  <si>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водоснажбения), приобретение котельно- печного топлива для казенных, бюджетных и автономных  учреждений (с учетом доставки и услуг поставщика)сельским поселениям</t>
  </si>
  <si>
    <t>79 9 00 75060</t>
  </si>
  <si>
    <t xml:space="preserve">                                                                                   "О  бюджете муниципального района</t>
  </si>
  <si>
    <t>от "    "  ___________2022 года № _____</t>
  </si>
  <si>
    <t xml:space="preserve">   на 2023 год и плановый приод 2024-2025 годов"</t>
  </si>
  <si>
    <t>межбюджетных трансфертов бюджетам сельских поселений в виде дотаций на выравнивание бюджетной обеспеченности на 2023 год</t>
  </si>
  <si>
    <t>межбюджетных трансфертов бюджетам сельских поселений в виде дотаций на выравнивание бюджетной обеспеченности на плановый период 2024-2025  годов.</t>
  </si>
  <si>
    <t xml:space="preserve">на 2025 г. </t>
  </si>
  <si>
    <t>Дотации бюджетам  муниципальных образований на поддержку мер по обеспечению сбалансированности бюджетов на 2023 год</t>
  </si>
  <si>
    <t>на 2023 год</t>
  </si>
  <si>
    <t>от "    "  ___________2022 года № ___</t>
  </si>
  <si>
    <t>Дотации бюджетам  муниципальных образований на поддержку мер по обеспечению сбалансированности бюджетов на плановый период 2024-2025 годов.</t>
  </si>
  <si>
    <t>на 2025 г.</t>
  </si>
  <si>
    <t>от "    "  ___________2022 года № ____</t>
  </si>
  <si>
    <t>субвенции на осуществление государственных полномочий по установлению запрета на розничную продажу алкогольной продукции в РТ на 2023 год.</t>
  </si>
  <si>
    <t>субвенции на осуществление государственных полномочий по установлению запрета на розничную продажу алкогольной продукции в РТ на плановый период 2024-2025 годов.</t>
  </si>
  <si>
    <t>Распределение межбюджетных трансфертов бюджетам сельских поселений в виде субвенций на осуществление полномочий по первичному воинскому учету на территориях, где отсутствуют военные комиссариаты  на 2023 год.</t>
  </si>
  <si>
    <t>Распределение межбюджетных трансфертов бюджетам сельских поселений в виде субвенций на осуществление полномочий по первичному воинскому учету на территориях, где отсутствуют военные комиссариаты  на плановый период 2024-2025 годов.</t>
  </si>
  <si>
    <t xml:space="preserve"> 2024 г.</t>
  </si>
  <si>
    <t>2025 г.</t>
  </si>
  <si>
    <t>Распределение субсидии на закупку и доставку угля бюджетным учреждениям, расположенным в труднодоступных местах с ограниченными сроками завоза грузов на 2023 год</t>
  </si>
  <si>
    <t>Распределение субсидии на закупку и доставку угля бюджетным учреждениям, расположенным в труднодоступных местах с ограниченными сроками завоза грузов на плановый период 2024-2025 годов.</t>
  </si>
  <si>
    <t xml:space="preserve">от "     "  ____________  2022 года № </t>
  </si>
  <si>
    <t>"Бай-Тайгинский кожуун Республики Тыва" на 01.01.2023 г.</t>
  </si>
  <si>
    <t>от "     "  ____________  2022 года № ____</t>
  </si>
  <si>
    <t>публичных нормативных обязательств муниципального района "Бай-Тайгинского кожууна Республики Тыва" на 2023 год и плановый период 2024-2025 годов</t>
  </si>
  <si>
    <t>2025г.</t>
  </si>
  <si>
    <t xml:space="preserve">                                                      от "---" ноября 2022 года № ---</t>
  </si>
  <si>
    <t xml:space="preserve">                                                                                          "О проекте бюджета муниципального района</t>
  </si>
  <si>
    <t xml:space="preserve">                                                                                              на 2023 год и плановый приод 2024-2025 годов"</t>
  </si>
  <si>
    <t xml:space="preserve"> МУНИЦИПАЛЬНОГО РАЙОНА НА 2023 ГОД И ПЛАНОВЫЙ ПЕРИОД 2024-2025 ГОДОВ</t>
  </si>
  <si>
    <t xml:space="preserve">                                                                                      "О проекте бюджета муниципального района</t>
  </si>
  <si>
    <t>ПОСТУПЛЕНИЯ ДОХОДОВ, В ТОМ ЧИСЛЕ БЕЗВОЗМЕЗДНЫЕ ПОСТУПЛЕНИЯ, ПОЛУЧАЕМЫЕ ИЗ РЕСПУБЛИКАНСКОГО БЮДЖЕТА НА 2023 ГОД</t>
  </si>
  <si>
    <t>Налог, взимаемый в связи с применением упрощенной системы налогообложения</t>
  </si>
  <si>
    <t>1 11 05013 05 0000 120</t>
  </si>
  <si>
    <t xml:space="preserve"> 1 11 05035 05 0000 120</t>
  </si>
  <si>
    <t>1 14 06013 05 0000 430</t>
  </si>
  <si>
    <t>Субсидии на софинансирование расходов по содержанию имущества образовательных учреждений</t>
  </si>
  <si>
    <t>Субсидии на обеспечение доступа к сети Интернет социально-значимых объектов, подключенных в рамках национальной программы "Цифровая экономика Российской Федерации" на 2023 год</t>
  </si>
  <si>
    <t>Субсидии на подготовку проектов межевания земельных участков и на проведение кадастровых работ на 2023 год</t>
  </si>
  <si>
    <t>Субвенции для предоставления льготы сельским специалистам по жилищно-коммунальным услугам</t>
  </si>
  <si>
    <t xml:space="preserve">Субвенции на осуществление ежемесячных выплат на детей в возрасте от трех до семи лет включительно </t>
  </si>
  <si>
    <t xml:space="preserve">                                                                                         "О  проекте бюджета муниципального района</t>
  </si>
  <si>
    <t xml:space="preserve">                                                                                               на 2023 год и плановый приод 2024-2025 годов"</t>
  </si>
  <si>
    <t>ПОСТУПЛЕНИЯ ДОХОДОВ, В ТОМ ЧИСЛЕ БЕЗВОЗМЕЗДНЫЕ ПОСТУПЛЕНИЯ, ПОЛУЧАЕМЫЕ ИЗ РЕСПУБЛИКАНСКОГО БЮДЖЕТА НА ПЛАНОВЫЙ ПЕРИОД 2024 И 2025 ГОДОВ</t>
  </si>
  <si>
    <t>Сумма на 2025 год</t>
  </si>
  <si>
    <t>Субвенции на мероприятия по проведению оздоровительной кампании детей</t>
  </si>
  <si>
    <t xml:space="preserve">                           от "___" __________ 2022 года № __</t>
  </si>
  <si>
    <t xml:space="preserve">                             на 2023 год и плановый приод 2024-2025 годов"</t>
  </si>
  <si>
    <t xml:space="preserve">                            на 2023 год и плановый приод 2024-2025 годов"</t>
  </si>
  <si>
    <t>1.9. Подпрограмма "Обеспечение реализации муниципальной программы "Развитие образования на 2021-2023 годы муниципального района "Бай-Тайгинский кожуун РТ"</t>
  </si>
  <si>
    <t>2. Развитие культуры на 2023-2025 годы</t>
  </si>
  <si>
    <t>4.Социальная поддержка граждан в Бай-Тайгинском кожууне на 2021-2023 годы</t>
  </si>
  <si>
    <t>5. Управление муниципальными финансами муниципального района "Бай-Тайгинский кожуун РТ" на 2023-2025 годы</t>
  </si>
  <si>
    <t>Величина внутрен-него муници-пального долга на 01.01.2022 г.</t>
  </si>
  <si>
    <t>Величина внутрен-него муници-пального долга на 01.01.2023 г.</t>
  </si>
  <si>
    <t xml:space="preserve">                                                                                                                             от "___" ____________ 2022 года № __</t>
  </si>
  <si>
    <t xml:space="preserve">                                                                                   на 2023 год и плановый приод 2024-2025 годов."</t>
  </si>
  <si>
    <t xml:space="preserve"> СТАТЬЯМ И ВИДАМ РАСХОДОВ КЛАССИФИКАЦИИ РАСХОДОВ БЮДЖЕТА НА 2023 ГОД </t>
  </si>
  <si>
    <t xml:space="preserve">                           от "__"___________  2022 года №____</t>
  </si>
  <si>
    <t>ВЕДОМСТВЕННАЯ СТРУКТУРА РАСХОДОВ БЮДЖЕТА НА 2023 ГОД</t>
  </si>
  <si>
    <t xml:space="preserve"> СТАТЬЯМ И ВИДАМ РАСХОДОВ КЛАССИФИКАЦИИ РАСХОДОВ БЮДЖЕТА НА  ПЛАНОВЫЙ ПЕРИОД 2024 И 2025 ГОДОВ</t>
  </si>
  <si>
    <t xml:space="preserve">                           на 2023 год и плановый приод 2024-2025 годов."</t>
  </si>
  <si>
    <t>ВЕДОМСТВЕННАЯ СТРУКТУРА РАСХОДОВ БЮДЖЕТА НА ПЛАНОВЫЙ ПЕРИОД 2024 И 2025 ГОДОВ</t>
  </si>
  <si>
    <t>бюджетных ассигнований на реализацию муниципальных программ НА ПЛАНОВЫЙ ПЕРИОД 2024 И 2025 ГОДОВ</t>
  </si>
  <si>
    <t>Субсидии местным бюджетам на софинансирование расходов по содержанию имущества образовательных учреждений</t>
  </si>
  <si>
    <t>01 1 00 75200</t>
  </si>
  <si>
    <t>Субсидии местным бюджетам на оплату услуг доступа к сети "Интернет" социально значимых объектов</t>
  </si>
  <si>
    <t>02 1 01 70080</t>
  </si>
  <si>
    <t>78 7 00 70080</t>
  </si>
  <si>
    <t xml:space="preserve">                                                                   "О  бюджете муниципального района</t>
  </si>
  <si>
    <t xml:space="preserve">                                                                                          "Бай-Тайгинский кожуун Республики Тыва" </t>
  </si>
  <si>
    <t xml:space="preserve">     на 2023 год и плановый приод 2024-2025 годов."</t>
  </si>
  <si>
    <t xml:space="preserve">Субвенции на составление (изменение)списков кандидатов в присяжные заседатели федеральных судов общей юрисдикции в Республике Тыва </t>
  </si>
  <si>
    <t>10 3 02 70200</t>
  </si>
  <si>
    <t>06  0 04 70200</t>
  </si>
  <si>
    <t>Обеспечение проведения выборов и референдумов</t>
  </si>
  <si>
    <t>89 7 00 70200</t>
  </si>
  <si>
    <t>Проведение выборов и референдумов</t>
  </si>
  <si>
    <t>Материальная помощь (выплаты врачам) «Земский доктор» на муниципальном уровне</t>
  </si>
  <si>
    <t>02 4 01 75200</t>
  </si>
  <si>
    <t>Муниципальная программа "Развитие культуры на 2023-2025 годы"</t>
  </si>
  <si>
    <t>Муниципальная программа "Социальная поддержка граждан в Бай-Тайгинском кожууне на 2021-2023 годы"</t>
  </si>
  <si>
    <t>Муниципальная программа "Управление муниципальными финансами муниципального района "Бай-Тайгинский кожуун РТ" на 2023-2025гг"</t>
  </si>
  <si>
    <t>01 2 00 75200</t>
  </si>
  <si>
    <t>01 3 00 75200</t>
  </si>
  <si>
    <t>01 3 00 00000</t>
  </si>
  <si>
    <t>5.3. 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2023-2025 годы""</t>
  </si>
  <si>
    <t>бюджетных ассигнований на реализацию муниципальных программ НА 2023 ГОД И ПЛАНОВЫЙ ПЕРИОД 2024 И 2025 ГОДОВ</t>
  </si>
  <si>
    <t xml:space="preserve">                                                                         к Решению Хурала представителей</t>
  </si>
  <si>
    <t xml:space="preserve">                                                                        к Решению Хурала представителей</t>
  </si>
  <si>
    <t xml:space="preserve">                                                                                к Решению Хурала представителей</t>
  </si>
  <si>
    <t xml:space="preserve">                                                                                 к Решению Хурала представителей</t>
  </si>
  <si>
    <t xml:space="preserve">                         к Решению Хурала представителей</t>
  </si>
  <si>
    <t xml:space="preserve">                                                                                   к Решению Хурала представителей</t>
  </si>
  <si>
    <t xml:space="preserve">                              к Решению Хурала представителей</t>
  </si>
  <si>
    <t xml:space="preserve">                                     к Решению Хурала представителей</t>
  </si>
  <si>
    <t xml:space="preserve">                   к Решению Хурала представителей</t>
  </si>
  <si>
    <t xml:space="preserve">           к Решению Хурала представителей</t>
  </si>
  <si>
    <t xml:space="preserve">     к Решению Хурала представителей</t>
  </si>
  <si>
    <t xml:space="preserve">             к Решению Хурала представителей</t>
  </si>
  <si>
    <t xml:space="preserve">            к Решению Хурала представителей</t>
  </si>
  <si>
    <t xml:space="preserve">          к Решению Хурала представителей</t>
  </si>
  <si>
    <t xml:space="preserve">         к Решению Хурала представителей</t>
  </si>
  <si>
    <t xml:space="preserve">      к Решению Хурала представителей</t>
  </si>
  <si>
    <t xml:space="preserve">       к Решению Хурала представителей</t>
  </si>
  <si>
    <t>Приложение №23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</si>
</sst>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[$-F800]dddd\,\ mmmm\ dd\,\ yyyy"/>
    <numFmt numFmtId="165" formatCode="#,##0.0"/>
    <numFmt numFmtId="166" formatCode="_(* #,##0.00_);_(* \(#,##0.00\);_(* &quot;-&quot;??_);_(@_)"/>
    <numFmt numFmtId="167" formatCode="0.0"/>
    <numFmt numFmtId="168" formatCode="#,##0.00000"/>
    <numFmt numFmtId="169" formatCode="#,##0.000"/>
    <numFmt numFmtId="170" formatCode="0.00000"/>
    <numFmt numFmtId="171" formatCode="#,##0.0000"/>
    <numFmt numFmtId="172" formatCode="0.0000"/>
    <numFmt numFmtId="173" formatCode="0.000"/>
    <numFmt numFmtId="174" formatCode="#,##0.000000"/>
  </numFmts>
  <fonts count="45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Courier New"/>
      <family val="3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sz val="5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b/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504">
    <xf numFmtId="0" fontId="0" fillId="0" borderId="0" xfId="0"/>
    <xf numFmtId="0" fontId="2" fillId="0" borderId="0" xfId="2" applyFont="1" applyFill="1"/>
    <xf numFmtId="164" fontId="2" fillId="0" borderId="0" xfId="2" applyNumberFormat="1" applyFont="1" applyFill="1"/>
    <xf numFmtId="0" fontId="3" fillId="0" borderId="0" xfId="2" applyFont="1" applyFill="1"/>
    <xf numFmtId="0" fontId="7" fillId="0" borderId="0" xfId="2" applyFont="1" applyFill="1"/>
    <xf numFmtId="0" fontId="6" fillId="0" borderId="0" xfId="2" applyFont="1" applyFill="1"/>
    <xf numFmtId="0" fontId="8" fillId="0" borderId="0" xfId="2" applyFont="1" applyFill="1"/>
    <xf numFmtId="0" fontId="6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vertical="top" wrapText="1"/>
    </xf>
    <xf numFmtId="3" fontId="6" fillId="0" borderId="1" xfId="2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11" fillId="0" borderId="1" xfId="2" applyFont="1" applyFill="1" applyBorder="1" applyAlignment="1">
      <alignment vertical="top" wrapText="1"/>
    </xf>
    <xf numFmtId="0" fontId="7" fillId="0" borderId="0" xfId="0" applyFont="1" applyFill="1"/>
    <xf numFmtId="0" fontId="2" fillId="0" borderId="0" xfId="0" applyFont="1" applyFill="1"/>
    <xf numFmtId="0" fontId="13" fillId="0" borderId="0" xfId="0" applyFont="1" applyFill="1"/>
    <xf numFmtId="0" fontId="3" fillId="0" borderId="0" xfId="0" applyFont="1"/>
    <xf numFmtId="0" fontId="9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vertical="top" wrapText="1"/>
    </xf>
    <xf numFmtId="0" fontId="14" fillId="0" borderId="1" xfId="2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4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justify"/>
    </xf>
    <xf numFmtId="0" fontId="11" fillId="0" borderId="1" xfId="4" applyFont="1" applyFill="1" applyBorder="1" applyAlignment="1">
      <alignment wrapText="1"/>
    </xf>
    <xf numFmtId="0" fontId="3" fillId="2" borderId="1" xfId="2" applyFont="1" applyFill="1" applyBorder="1" applyAlignment="1">
      <alignment horizontal="center" vertical="top" wrapText="1"/>
    </xf>
    <xf numFmtId="0" fontId="14" fillId="0" borderId="1" xfId="5" applyFont="1" applyFill="1" applyBorder="1" applyAlignment="1">
      <alignment vertical="top" wrapText="1"/>
    </xf>
    <xf numFmtId="0" fontId="7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justify" vertical="top" wrapText="1"/>
    </xf>
    <xf numFmtId="0" fontId="3" fillId="0" borderId="0" xfId="2" applyFont="1" applyFill="1" applyAlignment="1">
      <alignment horizontal="justify"/>
    </xf>
    <xf numFmtId="165" fontId="2" fillId="0" borderId="0" xfId="2" applyNumberFormat="1" applyFont="1" applyFill="1" applyAlignment="1">
      <alignment horizontal="center"/>
    </xf>
    <xf numFmtId="0" fontId="18" fillId="2" borderId="0" xfId="0" applyFont="1" applyFill="1" applyAlignment="1"/>
    <xf numFmtId="0" fontId="3" fillId="2" borderId="0" xfId="0" applyFont="1" applyFill="1"/>
    <xf numFmtId="0" fontId="19" fillId="2" borderId="0" xfId="0" applyFont="1" applyFill="1" applyAlignment="1"/>
    <xf numFmtId="0" fontId="19" fillId="2" borderId="0" xfId="0" applyNumberFormat="1" applyFont="1" applyFill="1" applyBorder="1" applyAlignment="1">
      <alignment horizontal="right" wrapText="1"/>
    </xf>
    <xf numFmtId="0" fontId="18" fillId="2" borderId="0" xfId="0" applyFont="1" applyFill="1"/>
    <xf numFmtId="49" fontId="19" fillId="2" borderId="0" xfId="0" applyNumberFormat="1" applyFont="1" applyFill="1" applyAlignment="1">
      <alignment horizontal="center"/>
    </xf>
    <xf numFmtId="0" fontId="19" fillId="2" borderId="0" xfId="0" applyNumberFormat="1" applyFont="1" applyFill="1" applyBorder="1" applyAlignment="1">
      <alignment horizontal="center" wrapText="1"/>
    </xf>
    <xf numFmtId="49" fontId="19" fillId="2" borderId="0" xfId="0" applyNumberFormat="1" applyFont="1" applyFill="1" applyBorder="1" applyAlignment="1">
      <alignment horizontal="center" wrapText="1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0" fontId="19" fillId="2" borderId="1" xfId="4" applyNumberFormat="1" applyFont="1" applyFill="1" applyBorder="1" applyAlignment="1">
      <alignment horizontal="center" wrapText="1"/>
    </xf>
    <xf numFmtId="49" fontId="19" fillId="2" borderId="1" xfId="4" applyNumberFormat="1" applyFont="1" applyFill="1" applyBorder="1" applyAlignment="1">
      <alignment horizontal="center" wrapText="1"/>
    </xf>
    <xf numFmtId="0" fontId="3" fillId="2" borderId="0" xfId="4" applyFont="1" applyFill="1"/>
    <xf numFmtId="3" fontId="19" fillId="2" borderId="1" xfId="4" applyNumberFormat="1" applyFont="1" applyFill="1" applyBorder="1" applyAlignment="1">
      <alignment horizontal="center" wrapText="1"/>
    </xf>
    <xf numFmtId="0" fontId="19" fillId="2" borderId="0" xfId="4" applyFont="1" applyFill="1"/>
    <xf numFmtId="0" fontId="21" fillId="2" borderId="0" xfId="4" applyFont="1" applyFill="1"/>
    <xf numFmtId="0" fontId="19" fillId="2" borderId="1" xfId="0" applyNumberFormat="1" applyFont="1" applyFill="1" applyBorder="1" applyAlignment="1">
      <alignment horizontal="left" vertical="center" wrapText="1"/>
    </xf>
    <xf numFmtId="0" fontId="19" fillId="2" borderId="1" xfId="5" applyFont="1" applyFill="1" applyBorder="1" applyAlignment="1">
      <alignment vertical="top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9" fillId="2" borderId="1" xfId="4" applyNumberFormat="1" applyFont="1" applyFill="1" applyBorder="1" applyAlignment="1">
      <alignment horizontal="center" vertical="center" wrapText="1"/>
    </xf>
    <xf numFmtId="0" fontId="22" fillId="2" borderId="0" xfId="4" applyFont="1" applyFill="1"/>
    <xf numFmtId="49" fontId="20" fillId="2" borderId="1" xfId="0" applyNumberFormat="1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 vertical="center"/>
    </xf>
    <xf numFmtId="49" fontId="19" fillId="2" borderId="1" xfId="4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left" vertical="center" wrapText="1"/>
    </xf>
    <xf numFmtId="0" fontId="24" fillId="0" borderId="1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wrapText="1"/>
    </xf>
    <xf numFmtId="0" fontId="23" fillId="0" borderId="0" xfId="7" applyFont="1" applyFill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19" fillId="0" borderId="1" xfId="7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165" fontId="17" fillId="0" borderId="0" xfId="0" applyNumberFormat="1" applyFont="1" applyFill="1" applyAlignment="1">
      <alignment horizontal="center" wrapText="1"/>
    </xf>
    <xf numFmtId="49" fontId="20" fillId="2" borderId="1" xfId="4" applyNumberFormat="1" applyFont="1" applyFill="1" applyBorder="1" applyAlignment="1">
      <alignment horizontal="center" wrapText="1"/>
    </xf>
    <xf numFmtId="3" fontId="20" fillId="2" borderId="1" xfId="4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49" fontId="21" fillId="2" borderId="1" xfId="4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/>
    <xf numFmtId="4" fontId="19" fillId="2" borderId="1" xfId="0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26" fillId="2" borderId="0" xfId="0" applyFont="1" applyFill="1"/>
    <xf numFmtId="0" fontId="25" fillId="0" borderId="1" xfId="0" applyFont="1" applyBorder="1" applyAlignment="1">
      <alignment vertical="center" wrapText="1"/>
    </xf>
    <xf numFmtId="16" fontId="19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Border="1"/>
    <xf numFmtId="0" fontId="27" fillId="0" borderId="1" xfId="0" applyFont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wrapText="1"/>
    </xf>
    <xf numFmtId="0" fontId="29" fillId="0" borderId="1" xfId="0" applyNumberFormat="1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left" vertical="center" wrapText="1"/>
    </xf>
    <xf numFmtId="0" fontId="30" fillId="2" borderId="1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wrapText="1"/>
    </xf>
    <xf numFmtId="0" fontId="3" fillId="2" borderId="0" xfId="0" applyFont="1" applyFill="1" applyAlignment="1">
      <alignment vertical="center"/>
    </xf>
    <xf numFmtId="165" fontId="23" fillId="2" borderId="1" xfId="7" applyNumberFormat="1" applyFont="1" applyFill="1" applyBorder="1" applyAlignment="1">
      <alignment horizontal="center" vertical="center" wrapText="1"/>
    </xf>
    <xf numFmtId="165" fontId="28" fillId="2" borderId="1" xfId="7" applyNumberFormat="1" applyFont="1" applyFill="1" applyBorder="1" applyAlignment="1">
      <alignment horizontal="center" vertical="center" wrapText="1"/>
    </xf>
    <xf numFmtId="165" fontId="17" fillId="2" borderId="1" xfId="7" applyNumberFormat="1" applyFont="1" applyFill="1" applyBorder="1" applyAlignment="1">
      <alignment horizontal="center" vertical="center" wrapText="1"/>
    </xf>
    <xf numFmtId="4" fontId="28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wrapText="1"/>
    </xf>
    <xf numFmtId="4" fontId="17" fillId="2" borderId="1" xfId="0" applyNumberFormat="1" applyFont="1" applyFill="1" applyBorder="1" applyAlignment="1">
      <alignment horizontal="center" wrapText="1"/>
    </xf>
    <xf numFmtId="4" fontId="23" fillId="2" borderId="1" xfId="0" applyNumberFormat="1" applyFont="1" applyFill="1" applyBorder="1" applyAlignment="1">
      <alignment horizontal="center" wrapText="1"/>
    </xf>
    <xf numFmtId="4" fontId="23" fillId="2" borderId="1" xfId="1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wrapText="1"/>
    </xf>
    <xf numFmtId="165" fontId="17" fillId="2" borderId="0" xfId="0" applyNumberFormat="1" applyFont="1" applyFill="1" applyAlignment="1">
      <alignment horizont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23" fillId="0" borderId="1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3" applyFont="1"/>
    <xf numFmtId="0" fontId="3" fillId="0" borderId="0" xfId="0" applyFont="1" applyFill="1" applyAlignment="1"/>
    <xf numFmtId="0" fontId="3" fillId="0" borderId="0" xfId="3" applyFont="1" applyAlignment="1">
      <alignment horizontal="left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center"/>
    </xf>
    <xf numFmtId="0" fontId="6" fillId="0" borderId="0" xfId="3" applyFont="1"/>
    <xf numFmtId="0" fontId="2" fillId="0" borderId="1" xfId="3" applyFont="1" applyBorder="1" applyAlignment="1">
      <alignment horizontal="center"/>
    </xf>
    <xf numFmtId="0" fontId="7" fillId="0" borderId="1" xfId="3" applyFont="1" applyBorder="1"/>
    <xf numFmtId="167" fontId="3" fillId="0" borderId="0" xfId="3" applyNumberFormat="1" applyFont="1" applyAlignment="1">
      <alignment horizontal="center"/>
    </xf>
    <xf numFmtId="0" fontId="6" fillId="0" borderId="2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/>
    </xf>
    <xf numFmtId="165" fontId="3" fillId="0" borderId="1" xfId="3" applyNumberFormat="1" applyFont="1" applyBorder="1" applyAlignment="1"/>
    <xf numFmtId="0" fontId="3" fillId="0" borderId="1" xfId="3" applyFont="1" applyBorder="1" applyAlignment="1">
      <alignment horizontal="center"/>
    </xf>
    <xf numFmtId="0" fontId="6" fillId="0" borderId="1" xfId="3" applyFont="1" applyBorder="1"/>
    <xf numFmtId="0" fontId="3" fillId="0" borderId="0" xfId="3" applyFont="1" applyAlignment="1">
      <alignment horizontal="right"/>
    </xf>
    <xf numFmtId="0" fontId="3" fillId="0" borderId="0" xfId="3" applyFont="1" applyAlignment="1"/>
    <xf numFmtId="0" fontId="33" fillId="0" borderId="0" xfId="0" applyFont="1" applyAlignment="1"/>
    <xf numFmtId="0" fontId="33" fillId="0" borderId="0" xfId="0" applyFont="1" applyAlignment="1">
      <alignment wrapText="1"/>
    </xf>
    <xf numFmtId="0" fontId="33" fillId="0" borderId="1" xfId="3" applyFont="1" applyBorder="1" applyAlignment="1">
      <alignment horizontal="center" vertical="center" wrapText="1"/>
    </xf>
    <xf numFmtId="0" fontId="33" fillId="0" borderId="1" xfId="3" applyFont="1" applyBorder="1"/>
    <xf numFmtId="0" fontId="33" fillId="0" borderId="10" xfId="3" applyFont="1" applyBorder="1" applyAlignment="1">
      <alignment horizontal="center" vertical="center" wrapText="1"/>
    </xf>
    <xf numFmtId="167" fontId="34" fillId="0" borderId="1" xfId="0" applyNumberFormat="1" applyFont="1" applyBorder="1" applyAlignment="1">
      <alignment horizontal="center"/>
    </xf>
    <xf numFmtId="0" fontId="1" fillId="0" borderId="0" xfId="0" applyFont="1"/>
    <xf numFmtId="167" fontId="35" fillId="0" borderId="1" xfId="0" applyNumberFormat="1" applyFont="1" applyBorder="1" applyAlignment="1">
      <alignment horizontal="center"/>
    </xf>
    <xf numFmtId="167" fontId="0" fillId="0" borderId="0" xfId="0" applyNumberFormat="1"/>
    <xf numFmtId="0" fontId="6" fillId="0" borderId="1" xfId="3" applyFont="1" applyBorder="1" applyAlignment="1">
      <alignment horizontal="center"/>
    </xf>
    <xf numFmtId="0" fontId="6" fillId="0" borderId="0" xfId="3" applyFont="1" applyAlignment="1">
      <alignment wrapText="1"/>
    </xf>
    <xf numFmtId="49" fontId="3" fillId="0" borderId="0" xfId="0" applyNumberFormat="1" applyFont="1" applyFill="1" applyAlignment="1"/>
    <xf numFmtId="0" fontId="5" fillId="0" borderId="0" xfId="8" applyFont="1"/>
    <xf numFmtId="0" fontId="5" fillId="0" borderId="0" xfId="8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0" xfId="8" applyFont="1"/>
    <xf numFmtId="0" fontId="3" fillId="0" borderId="0" xfId="8" applyFont="1" applyAlignment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7" fillId="0" borderId="0" xfId="0" applyFont="1"/>
    <xf numFmtId="49" fontId="38" fillId="0" borderId="0" xfId="0" applyNumberFormat="1" applyFont="1" applyAlignment="1">
      <alignment horizontal="center"/>
    </xf>
    <xf numFmtId="0" fontId="39" fillId="0" borderId="0" xfId="0" applyFont="1"/>
    <xf numFmtId="0" fontId="40" fillId="0" borderId="0" xfId="0" applyFont="1"/>
    <xf numFmtId="49" fontId="39" fillId="0" borderId="0" xfId="0" applyNumberFormat="1" applyFont="1"/>
    <xf numFmtId="167" fontId="39" fillId="0" borderId="0" xfId="0" applyNumberFormat="1" applyFont="1"/>
    <xf numFmtId="0" fontId="37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167" fontId="36" fillId="0" borderId="4" xfId="0" applyNumberFormat="1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49" fontId="38" fillId="2" borderId="4" xfId="0" applyNumberFormat="1" applyFont="1" applyFill="1" applyBorder="1" applyAlignment="1">
      <alignment horizontal="center" vertical="center" wrapText="1"/>
    </xf>
    <xf numFmtId="14" fontId="39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14" fontId="40" fillId="2" borderId="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167" fontId="39" fillId="0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7" fontId="36" fillId="0" borderId="1" xfId="0" applyNumberFormat="1" applyFont="1" applyBorder="1" applyAlignment="1">
      <alignment horizontal="center" vertical="center"/>
    </xf>
    <xf numFmtId="167" fontId="39" fillId="0" borderId="0" xfId="0" applyNumberFormat="1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23" fillId="0" borderId="0" xfId="7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4" fontId="23" fillId="0" borderId="0" xfId="0" applyNumberFormat="1" applyFont="1" applyFill="1" applyAlignment="1">
      <alignment wrapText="1"/>
    </xf>
    <xf numFmtId="4" fontId="17" fillId="0" borderId="0" xfId="0" applyNumberFormat="1" applyFont="1" applyFill="1" applyAlignment="1">
      <alignment wrapText="1"/>
    </xf>
    <xf numFmtId="165" fontId="17" fillId="0" borderId="0" xfId="0" applyNumberFormat="1" applyFont="1" applyFill="1" applyAlignment="1">
      <alignment wrapText="1"/>
    </xf>
    <xf numFmtId="0" fontId="3" fillId="2" borderId="3" xfId="0" applyNumberFormat="1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8" fillId="2" borderId="4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14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8" fontId="3" fillId="2" borderId="0" xfId="0" applyNumberFormat="1" applyFont="1" applyFill="1"/>
    <xf numFmtId="165" fontId="23" fillId="0" borderId="0" xfId="0" applyNumberFormat="1" applyFont="1" applyFill="1" applyAlignment="1">
      <alignment wrapText="1"/>
    </xf>
    <xf numFmtId="0" fontId="19" fillId="2" borderId="1" xfId="0" applyFont="1" applyFill="1" applyBorder="1" applyAlignment="1">
      <alignment vertical="center"/>
    </xf>
    <xf numFmtId="0" fontId="18" fillId="2" borderId="1" xfId="0" applyFont="1" applyFill="1" applyBorder="1"/>
    <xf numFmtId="170" fontId="2" fillId="0" borderId="0" xfId="0" applyNumberFormat="1" applyFont="1" applyFill="1"/>
    <xf numFmtId="168" fontId="2" fillId="0" borderId="0" xfId="0" applyNumberFormat="1" applyFont="1" applyFill="1"/>
    <xf numFmtId="168" fontId="5" fillId="0" borderId="0" xfId="0" applyNumberFormat="1" applyFont="1" applyFill="1" applyAlignment="1">
      <alignment horizontal="center"/>
    </xf>
    <xf numFmtId="168" fontId="3" fillId="0" borderId="0" xfId="2" applyNumberFormat="1" applyFont="1" applyFill="1" applyAlignment="1">
      <alignment horizontal="center"/>
    </xf>
    <xf numFmtId="168" fontId="6" fillId="0" borderId="1" xfId="3" applyNumberFormat="1" applyFont="1" applyBorder="1" applyAlignment="1">
      <alignment horizontal="center" vertical="center" wrapText="1"/>
    </xf>
    <xf numFmtId="168" fontId="7" fillId="0" borderId="1" xfId="1" applyNumberFormat="1" applyFont="1" applyFill="1" applyBorder="1" applyAlignment="1">
      <alignment horizontal="center" vertical="center" wrapText="1"/>
    </xf>
    <xf numFmtId="168" fontId="2" fillId="0" borderId="1" xfId="1" applyNumberFormat="1" applyFont="1" applyFill="1" applyBorder="1" applyAlignment="1">
      <alignment horizontal="center" vertical="center" wrapText="1"/>
    </xf>
    <xf numFmtId="168" fontId="10" fillId="0" borderId="1" xfId="1" applyNumberFormat="1" applyFont="1" applyFill="1" applyBorder="1" applyAlignment="1">
      <alignment horizontal="center" vertical="center" wrapText="1"/>
    </xf>
    <xf numFmtId="168" fontId="12" fillId="0" borderId="1" xfId="1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/>
    </xf>
    <xf numFmtId="168" fontId="13" fillId="2" borderId="1" xfId="0" applyNumberFormat="1" applyFont="1" applyFill="1" applyBorder="1" applyAlignment="1">
      <alignment horizontal="center" vertical="center"/>
    </xf>
    <xf numFmtId="168" fontId="41" fillId="2" borderId="1" xfId="0" applyNumberFormat="1" applyFont="1" applyFill="1" applyBorder="1" applyAlignment="1">
      <alignment vertical="center" wrapText="1"/>
    </xf>
    <xf numFmtId="168" fontId="0" fillId="0" borderId="1" xfId="0" applyNumberFormat="1" applyBorder="1" applyAlignment="1">
      <alignment vertical="center"/>
    </xf>
    <xf numFmtId="168" fontId="2" fillId="0" borderId="0" xfId="2" applyNumberFormat="1" applyFont="1" applyFill="1" applyAlignment="1">
      <alignment horizontal="center"/>
    </xf>
    <xf numFmtId="4" fontId="3" fillId="0" borderId="1" xfId="3" applyNumberFormat="1" applyFont="1" applyBorder="1" applyAlignment="1">
      <alignment horizontal="center"/>
    </xf>
    <xf numFmtId="4" fontId="6" fillId="0" borderId="1" xfId="3" applyNumberFormat="1" applyFont="1" applyBorder="1" applyAlignment="1">
      <alignment horizontal="center"/>
    </xf>
    <xf numFmtId="171" fontId="3" fillId="0" borderId="1" xfId="3" applyNumberFormat="1" applyFont="1" applyBorder="1" applyAlignment="1">
      <alignment horizontal="center"/>
    </xf>
    <xf numFmtId="168" fontId="6" fillId="0" borderId="1" xfId="3" applyNumberFormat="1" applyFont="1" applyBorder="1" applyAlignment="1">
      <alignment horizontal="center"/>
    </xf>
    <xf numFmtId="171" fontId="33" fillId="0" borderId="1" xfId="3" applyNumberFormat="1" applyFont="1" applyBorder="1" applyAlignment="1">
      <alignment horizontal="center"/>
    </xf>
    <xf numFmtId="172" fontId="3" fillId="0" borderId="1" xfId="3" applyNumberFormat="1" applyFont="1" applyBorder="1" applyAlignment="1">
      <alignment horizontal="center"/>
    </xf>
    <xf numFmtId="172" fontId="6" fillId="0" borderId="1" xfId="3" applyNumberFormat="1" applyFont="1" applyBorder="1" applyAlignment="1">
      <alignment horizontal="center"/>
    </xf>
    <xf numFmtId="168" fontId="20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vertical="center" wrapText="1"/>
    </xf>
    <xf numFmtId="165" fontId="20" fillId="2" borderId="1" xfId="0" applyNumberFormat="1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vertical="center" wrapText="1"/>
    </xf>
    <xf numFmtId="0" fontId="19" fillId="2" borderId="1" xfId="4" applyNumberFormat="1" applyFont="1" applyFill="1" applyBorder="1" applyAlignment="1">
      <alignment vertical="center" wrapText="1"/>
    </xf>
    <xf numFmtId="165" fontId="19" fillId="2" borderId="1" xfId="0" applyNumberFormat="1" applyFont="1" applyFill="1" applyBorder="1" applyAlignment="1">
      <alignment wrapText="1"/>
    </xf>
    <xf numFmtId="165" fontId="20" fillId="2" borderId="1" xfId="0" applyNumberFormat="1" applyFont="1" applyFill="1" applyBorder="1" applyAlignment="1">
      <alignment wrapText="1"/>
    </xf>
    <xf numFmtId="0" fontId="20" fillId="2" borderId="1" xfId="0" applyFont="1" applyFill="1" applyBorder="1" applyAlignment="1">
      <alignment vertical="center"/>
    </xf>
    <xf numFmtId="0" fontId="19" fillId="2" borderId="1" xfId="6" applyNumberFormat="1" applyFont="1" applyFill="1" applyBorder="1" applyAlignment="1">
      <alignment vertical="center" wrapText="1"/>
    </xf>
    <xf numFmtId="0" fontId="21" fillId="2" borderId="1" xfId="5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/>
    <xf numFmtId="0" fontId="21" fillId="2" borderId="1" xfId="7" applyFont="1" applyFill="1" applyBorder="1" applyAlignment="1">
      <alignment vertical="center" wrapText="1"/>
    </xf>
    <xf numFmtId="0" fontId="20" fillId="2" borderId="1" xfId="5" applyFont="1" applyFill="1" applyBorder="1" applyAlignment="1">
      <alignment vertical="top" wrapText="1"/>
    </xf>
    <xf numFmtId="16" fontId="24" fillId="0" borderId="1" xfId="0" applyNumberFormat="1" applyFont="1" applyFill="1" applyBorder="1" applyAlignment="1">
      <alignment horizontal="left" vertical="center" wrapText="1"/>
    </xf>
    <xf numFmtId="0" fontId="19" fillId="0" borderId="0" xfId="7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165" fontId="17" fillId="2" borderId="0" xfId="0" applyNumberFormat="1" applyFont="1" applyFill="1" applyBorder="1" applyAlignment="1">
      <alignment horizontal="center" wrapText="1"/>
    </xf>
    <xf numFmtId="0" fontId="17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/>
    </xf>
    <xf numFmtId="0" fontId="19" fillId="2" borderId="0" xfId="0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169" fontId="19" fillId="2" borderId="1" xfId="0" applyNumberFormat="1" applyFont="1" applyFill="1" applyBorder="1" applyAlignment="1">
      <alignment horizontal="center" wrapText="1"/>
    </xf>
    <xf numFmtId="171" fontId="19" fillId="2" borderId="1" xfId="0" applyNumberFormat="1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left" vertical="top" wrapText="1"/>
    </xf>
    <xf numFmtId="4" fontId="19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/>
    </xf>
    <xf numFmtId="169" fontId="19" fillId="2" borderId="0" xfId="0" applyNumberFormat="1" applyFont="1" applyFill="1" applyBorder="1" applyAlignment="1">
      <alignment horizontal="right" wrapText="1"/>
    </xf>
    <xf numFmtId="169" fontId="19" fillId="2" borderId="1" xfId="0" applyNumberFormat="1" applyFont="1" applyFill="1" applyBorder="1" applyAlignment="1">
      <alignment horizontal="center" vertical="center" wrapText="1"/>
    </xf>
    <xf numFmtId="169" fontId="20" fillId="2" borderId="1" xfId="0" applyNumberFormat="1" applyFont="1" applyFill="1" applyBorder="1" applyAlignment="1">
      <alignment horizontal="center" wrapText="1"/>
    </xf>
    <xf numFmtId="169" fontId="20" fillId="2" borderId="1" xfId="0" applyNumberFormat="1" applyFont="1" applyFill="1" applyBorder="1" applyAlignment="1">
      <alignment horizontal="center" vertical="center" wrapText="1"/>
    </xf>
    <xf numFmtId="169" fontId="21" fillId="2" borderId="1" xfId="0" applyNumberFormat="1" applyFont="1" applyFill="1" applyBorder="1" applyAlignment="1">
      <alignment horizontal="center" vertical="center" wrapText="1"/>
    </xf>
    <xf numFmtId="169" fontId="20" fillId="2" borderId="1" xfId="0" applyNumberFormat="1" applyFont="1" applyFill="1" applyBorder="1" applyAlignment="1">
      <alignment horizontal="center" vertical="center"/>
    </xf>
    <xf numFmtId="169" fontId="21" fillId="2" borderId="1" xfId="0" applyNumberFormat="1" applyFont="1" applyFill="1" applyBorder="1" applyAlignment="1">
      <alignment horizontal="center" vertical="center"/>
    </xf>
    <xf numFmtId="169" fontId="19" fillId="2" borderId="1" xfId="0" applyNumberFormat="1" applyFont="1" applyFill="1" applyBorder="1" applyAlignment="1">
      <alignment horizontal="center" vertical="center"/>
    </xf>
    <xf numFmtId="169" fontId="19" fillId="2" borderId="1" xfId="4" applyNumberFormat="1" applyFont="1" applyFill="1" applyBorder="1" applyAlignment="1">
      <alignment horizontal="center" wrapText="1"/>
    </xf>
    <xf numFmtId="169" fontId="20" fillId="2" borderId="1" xfId="4" applyNumberFormat="1" applyFont="1" applyFill="1" applyBorder="1" applyAlignment="1">
      <alignment horizontal="center" wrapText="1"/>
    </xf>
    <xf numFmtId="169" fontId="21" fillId="2" borderId="1" xfId="0" applyNumberFormat="1" applyFont="1" applyFill="1" applyBorder="1" applyAlignment="1">
      <alignment horizontal="center" wrapText="1"/>
    </xf>
    <xf numFmtId="169" fontId="20" fillId="2" borderId="1" xfId="0" applyNumberFormat="1" applyFont="1" applyFill="1" applyBorder="1" applyAlignment="1">
      <alignment horizontal="center"/>
    </xf>
    <xf numFmtId="169" fontId="19" fillId="2" borderId="1" xfId="0" applyNumberFormat="1" applyFont="1" applyFill="1" applyBorder="1" applyAlignment="1">
      <alignment horizontal="center"/>
    </xf>
    <xf numFmtId="169" fontId="19" fillId="2" borderId="1" xfId="4" applyNumberFormat="1" applyFont="1" applyFill="1" applyBorder="1" applyAlignment="1">
      <alignment horizontal="center" vertical="center" wrapText="1"/>
    </xf>
    <xf numFmtId="169" fontId="3" fillId="2" borderId="0" xfId="0" applyNumberFormat="1" applyFont="1" applyFill="1" applyAlignment="1">
      <alignment horizontal="center"/>
    </xf>
    <xf numFmtId="169" fontId="19" fillId="2" borderId="0" xfId="0" applyNumberFormat="1" applyFont="1" applyFill="1" applyAlignment="1"/>
    <xf numFmtId="169" fontId="3" fillId="2" borderId="0" xfId="0" applyNumberFormat="1" applyFont="1" applyFill="1"/>
    <xf numFmtId="169" fontId="1" fillId="2" borderId="0" xfId="0" applyNumberFormat="1" applyFont="1" applyFill="1"/>
    <xf numFmtId="0" fontId="3" fillId="2" borderId="1" xfId="0" applyFont="1" applyFill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20" fillId="2" borderId="1" xfId="0" applyNumberFormat="1" applyFont="1" applyFill="1" applyBorder="1" applyAlignment="1">
      <alignment horizontal="left" wrapText="1"/>
    </xf>
    <xf numFmtId="169" fontId="3" fillId="2" borderId="1" xfId="0" applyNumberFormat="1" applyFont="1" applyFill="1" applyBorder="1" applyAlignment="1">
      <alignment horizontal="center"/>
    </xf>
    <xf numFmtId="168" fontId="19" fillId="2" borderId="1" xfId="0" applyNumberFormat="1" applyFont="1" applyFill="1" applyBorder="1" applyAlignment="1">
      <alignment horizontal="center" vertical="center" wrapText="1"/>
    </xf>
    <xf numFmtId="168" fontId="20" fillId="2" borderId="1" xfId="0" applyNumberFormat="1" applyFont="1" applyFill="1" applyBorder="1" applyAlignment="1">
      <alignment horizontal="center" wrapText="1"/>
    </xf>
    <xf numFmtId="174" fontId="20" fillId="2" borderId="1" xfId="0" applyNumberFormat="1" applyFont="1" applyFill="1" applyBorder="1" applyAlignment="1">
      <alignment horizontal="center" wrapText="1"/>
    </xf>
    <xf numFmtId="168" fontId="19" fillId="2" borderId="1" xfId="0" applyNumberFormat="1" applyFont="1" applyFill="1" applyBorder="1" applyAlignment="1">
      <alignment horizontal="center" wrapText="1"/>
    </xf>
    <xf numFmtId="174" fontId="16" fillId="0" borderId="1" xfId="0" applyNumberFormat="1" applyFont="1" applyFill="1" applyBorder="1" applyAlignment="1">
      <alignment horizontal="center" vertical="center"/>
    </xf>
    <xf numFmtId="170" fontId="6" fillId="0" borderId="1" xfId="3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168" fontId="2" fillId="0" borderId="1" xfId="3" applyNumberFormat="1" applyFont="1" applyBorder="1" applyAlignment="1">
      <alignment horizontal="center"/>
    </xf>
    <xf numFmtId="168" fontId="33" fillId="0" borderId="1" xfId="3" applyNumberFormat="1" applyFont="1" applyBorder="1" applyAlignment="1">
      <alignment horizontal="center"/>
    </xf>
    <xf numFmtId="170" fontId="3" fillId="0" borderId="1" xfId="3" applyNumberFormat="1" applyFont="1" applyBorder="1" applyAlignment="1">
      <alignment horizontal="center"/>
    </xf>
    <xf numFmtId="0" fontId="25" fillId="2" borderId="1" xfId="0" applyFont="1" applyFill="1" applyBorder="1" applyAlignment="1">
      <alignment wrapText="1"/>
    </xf>
    <xf numFmtId="0" fontId="42" fillId="2" borderId="1" xfId="0" applyFont="1" applyFill="1" applyBorder="1" applyAlignment="1">
      <alignment wrapText="1"/>
    </xf>
    <xf numFmtId="169" fontId="20" fillId="2" borderId="9" xfId="0" applyNumberFormat="1" applyFont="1" applyFill="1" applyBorder="1" applyAlignment="1">
      <alignment horizontal="center" wrapText="1"/>
    </xf>
    <xf numFmtId="169" fontId="20" fillId="2" borderId="9" xfId="0" applyNumberFormat="1" applyFont="1" applyFill="1" applyBorder="1" applyAlignment="1">
      <alignment horizontal="center" vertical="center" wrapText="1"/>
    </xf>
    <xf numFmtId="169" fontId="21" fillId="2" borderId="9" xfId="0" applyNumberFormat="1" applyFont="1" applyFill="1" applyBorder="1" applyAlignment="1">
      <alignment horizontal="center" vertical="center" wrapText="1"/>
    </xf>
    <xf numFmtId="169" fontId="19" fillId="2" borderId="9" xfId="0" applyNumberFormat="1" applyFont="1" applyFill="1" applyBorder="1" applyAlignment="1">
      <alignment horizontal="center" vertical="center" wrapText="1"/>
    </xf>
    <xf numFmtId="169" fontId="19" fillId="2" borderId="9" xfId="0" applyNumberFormat="1" applyFont="1" applyFill="1" applyBorder="1" applyAlignment="1">
      <alignment horizontal="center"/>
    </xf>
    <xf numFmtId="169" fontId="19" fillId="2" borderId="9" xfId="0" applyNumberFormat="1" applyFont="1" applyFill="1" applyBorder="1" applyAlignment="1">
      <alignment horizontal="center" wrapText="1"/>
    </xf>
    <xf numFmtId="169" fontId="21" fillId="2" borderId="9" xfId="0" applyNumberFormat="1" applyFont="1" applyFill="1" applyBorder="1" applyAlignment="1">
      <alignment horizontal="center" wrapText="1"/>
    </xf>
    <xf numFmtId="169" fontId="19" fillId="2" borderId="9" xfId="4" applyNumberFormat="1" applyFont="1" applyFill="1" applyBorder="1" applyAlignment="1">
      <alignment horizontal="center" wrapText="1"/>
    </xf>
    <xf numFmtId="169" fontId="19" fillId="2" borderId="9" xfId="0" applyNumberFormat="1" applyFont="1" applyFill="1" applyBorder="1" applyAlignment="1">
      <alignment horizontal="center" vertical="center"/>
    </xf>
    <xf numFmtId="169" fontId="20" fillId="2" borderId="9" xfId="4" applyNumberFormat="1" applyFont="1" applyFill="1" applyBorder="1" applyAlignment="1">
      <alignment horizontal="center" wrapText="1"/>
    </xf>
    <xf numFmtId="169" fontId="20" fillId="2" borderId="9" xfId="0" applyNumberFormat="1" applyFont="1" applyFill="1" applyBorder="1" applyAlignment="1">
      <alignment horizontal="center" vertical="center"/>
    </xf>
    <xf numFmtId="169" fontId="21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19" fillId="2" borderId="1" xfId="0" applyNumberFormat="1" applyFont="1" applyFill="1" applyBorder="1" applyAlignment="1">
      <alignment vertical="top" wrapText="1"/>
    </xf>
    <xf numFmtId="0" fontId="20" fillId="2" borderId="1" xfId="0" applyNumberFormat="1" applyFont="1" applyFill="1" applyBorder="1" applyAlignment="1">
      <alignment vertical="top" wrapText="1"/>
    </xf>
    <xf numFmtId="165" fontId="20" fillId="2" borderId="1" xfId="0" applyNumberFormat="1" applyFont="1" applyFill="1" applyBorder="1" applyAlignment="1">
      <alignment vertical="top" wrapText="1"/>
    </xf>
    <xf numFmtId="165" fontId="19" fillId="2" borderId="1" xfId="0" applyNumberFormat="1" applyFont="1" applyFill="1" applyBorder="1" applyAlignment="1">
      <alignment vertical="top" wrapText="1"/>
    </xf>
    <xf numFmtId="0" fontId="21" fillId="2" borderId="1" xfId="0" applyNumberFormat="1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165" fontId="20" fillId="2" borderId="1" xfId="0" applyNumberFormat="1" applyFont="1" applyFill="1" applyBorder="1" applyAlignment="1">
      <alignment vertical="top"/>
    </xf>
    <xf numFmtId="0" fontId="19" fillId="2" borderId="1" xfId="4" applyNumberFormat="1" applyFont="1" applyFill="1" applyBorder="1" applyAlignment="1">
      <alignment vertical="top" wrapText="1"/>
    </xf>
    <xf numFmtId="0" fontId="25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 wrapText="1"/>
    </xf>
    <xf numFmtId="0" fontId="19" fillId="2" borderId="1" xfId="4" applyFont="1" applyFill="1" applyBorder="1" applyAlignment="1">
      <alignment vertical="top"/>
    </xf>
    <xf numFmtId="0" fontId="20" fillId="2" borderId="1" xfId="0" applyFont="1" applyFill="1" applyBorder="1" applyAlignment="1">
      <alignment vertical="top"/>
    </xf>
    <xf numFmtId="0" fontId="19" fillId="2" borderId="1" xfId="6" applyNumberFormat="1" applyFont="1" applyFill="1" applyBorder="1" applyAlignment="1">
      <alignment vertical="top" wrapText="1"/>
    </xf>
    <xf numFmtId="0" fontId="21" fillId="2" borderId="1" xfId="5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21" fillId="2" borderId="1" xfId="7" applyFont="1" applyFill="1" applyBorder="1" applyAlignment="1">
      <alignment vertical="top" wrapText="1"/>
    </xf>
    <xf numFmtId="0" fontId="20" fillId="2" borderId="1" xfId="0" applyNumberFormat="1" applyFont="1" applyFill="1" applyBorder="1" applyAlignment="1">
      <alignment horizontal="left" vertical="top" wrapText="1"/>
    </xf>
    <xf numFmtId="0" fontId="42" fillId="2" borderId="1" xfId="0" applyFont="1" applyFill="1" applyBorder="1" applyAlignment="1">
      <alignment vertical="top" wrapText="1"/>
    </xf>
    <xf numFmtId="168" fontId="21" fillId="2" borderId="1" xfId="0" applyNumberFormat="1" applyFont="1" applyFill="1" applyBorder="1" applyAlignment="1">
      <alignment horizontal="center" vertical="center" wrapText="1"/>
    </xf>
    <xf numFmtId="174" fontId="3" fillId="2" borderId="0" xfId="0" applyNumberFormat="1" applyFont="1" applyFill="1"/>
    <xf numFmtId="165" fontId="20" fillId="2" borderId="1" xfId="0" applyNumberFormat="1" applyFont="1" applyFill="1" applyBorder="1" applyAlignment="1">
      <alignment horizontal="left" wrapText="1"/>
    </xf>
    <xf numFmtId="0" fontId="25" fillId="0" borderId="0" xfId="0" applyFont="1" applyAlignment="1">
      <alignment wrapText="1"/>
    </xf>
    <xf numFmtId="169" fontId="3" fillId="2" borderId="0" xfId="0" applyNumberFormat="1" applyFont="1" applyFill="1" applyBorder="1"/>
    <xf numFmtId="0" fontId="3" fillId="2" borderId="1" xfId="0" applyFont="1" applyFill="1" applyBorder="1"/>
    <xf numFmtId="171" fontId="21" fillId="2" borderId="1" xfId="0" applyNumberFormat="1" applyFont="1" applyFill="1" applyBorder="1" applyAlignment="1">
      <alignment horizontal="center" vertical="center" wrapText="1"/>
    </xf>
    <xf numFmtId="171" fontId="3" fillId="2" borderId="0" xfId="0" applyNumberFormat="1" applyFont="1" applyFill="1"/>
    <xf numFmtId="0" fontId="24" fillId="2" borderId="1" xfId="0" applyNumberFormat="1" applyFont="1" applyFill="1" applyBorder="1" applyAlignment="1">
      <alignment horizontal="left" vertical="center" wrapText="1"/>
    </xf>
    <xf numFmtId="16" fontId="19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6" fillId="0" borderId="0" xfId="2" applyFont="1" applyFill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164" fontId="2" fillId="0" borderId="0" xfId="2" applyNumberFormat="1" applyFont="1" applyFill="1" applyAlignment="1">
      <alignment horizontal="center"/>
    </xf>
    <xf numFmtId="0" fontId="19" fillId="2" borderId="0" xfId="0" applyFont="1" applyFill="1" applyAlignment="1">
      <alignment horizontal="right"/>
    </xf>
    <xf numFmtId="0" fontId="20" fillId="2" borderId="0" xfId="0" applyNumberFormat="1" applyFont="1" applyFill="1" applyBorder="1" applyAlignment="1">
      <alignment horizontal="center" vertical="center" wrapText="1"/>
    </xf>
    <xf numFmtId="0" fontId="19" fillId="2" borderId="6" xfId="0" applyNumberFormat="1" applyFont="1" applyFill="1" applyBorder="1" applyAlignment="1">
      <alignment horizontal="center" wrapText="1"/>
    </xf>
    <xf numFmtId="0" fontId="18" fillId="2" borderId="0" xfId="0" applyFont="1" applyFill="1" applyAlignment="1">
      <alignment horizontal="center"/>
    </xf>
    <xf numFmtId="0" fontId="19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19" fillId="0" borderId="1" xfId="7" applyFont="1" applyFill="1" applyBorder="1" applyAlignment="1">
      <alignment horizontal="center" vertical="center" wrapText="1"/>
    </xf>
    <xf numFmtId="0" fontId="23" fillId="0" borderId="0" xfId="7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3" fillId="0" borderId="1" xfId="7" applyFont="1" applyFill="1" applyBorder="1" applyAlignment="1">
      <alignment horizontal="right" vertical="top" wrapText="1"/>
    </xf>
    <xf numFmtId="0" fontId="19" fillId="0" borderId="3" xfId="7" applyFont="1" applyFill="1" applyBorder="1" applyAlignment="1">
      <alignment horizontal="center" vertical="center" wrapText="1"/>
    </xf>
    <xf numFmtId="0" fontId="19" fillId="0" borderId="5" xfId="7" applyFont="1" applyFill="1" applyBorder="1" applyAlignment="1">
      <alignment horizontal="center" vertical="center" wrapText="1"/>
    </xf>
    <xf numFmtId="0" fontId="19" fillId="0" borderId="4" xfId="7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23" fillId="0" borderId="1" xfId="7" applyFont="1" applyFill="1" applyBorder="1" applyAlignment="1">
      <alignment horizontal="center" vertical="center" wrapText="1"/>
    </xf>
    <xf numFmtId="165" fontId="23" fillId="2" borderId="1" xfId="1" applyNumberFormat="1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/>
    </xf>
    <xf numFmtId="171" fontId="7" fillId="0" borderId="1" xfId="3" applyNumberFormat="1" applyFont="1" applyBorder="1" applyAlignment="1">
      <alignment horizontal="center"/>
    </xf>
    <xf numFmtId="0" fontId="3" fillId="0" borderId="0" xfId="3" applyFont="1" applyAlignment="1">
      <alignment horizontal="center"/>
    </xf>
    <xf numFmtId="0" fontId="2" fillId="0" borderId="9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171" fontId="2" fillId="0" borderId="9" xfId="3" applyNumberFormat="1" applyFont="1" applyBorder="1" applyAlignment="1">
      <alignment horizontal="center"/>
    </xf>
    <xf numFmtId="171" fontId="2" fillId="0" borderId="2" xfId="3" applyNumberFormat="1" applyFont="1" applyBorder="1" applyAlignment="1">
      <alignment horizontal="center"/>
    </xf>
    <xf numFmtId="0" fontId="6" fillId="0" borderId="7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3" fillId="0" borderId="0" xfId="3" applyFont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vertical="center" wrapText="1"/>
    </xf>
    <xf numFmtId="0" fontId="3" fillId="0" borderId="6" xfId="3" applyFont="1" applyBorder="1" applyAlignment="1">
      <alignment horizontal="right"/>
    </xf>
    <xf numFmtId="0" fontId="3" fillId="0" borderId="9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0" xfId="3" applyFont="1" applyAlignment="1">
      <alignment horizontal="center" wrapText="1"/>
    </xf>
    <xf numFmtId="0" fontId="6" fillId="0" borderId="1" xfId="3" applyFont="1" applyBorder="1" applyAlignment="1">
      <alignment horizontal="center"/>
    </xf>
    <xf numFmtId="0" fontId="33" fillId="0" borderId="9" xfId="3" applyFont="1" applyBorder="1" applyAlignment="1">
      <alignment horizontal="center"/>
    </xf>
    <xf numFmtId="0" fontId="33" fillId="0" borderId="2" xfId="3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3" fillId="0" borderId="7" xfId="3" applyFont="1" applyBorder="1" applyAlignment="1">
      <alignment horizontal="center" vertical="center" wrapText="1"/>
    </xf>
    <xf numFmtId="0" fontId="33" fillId="0" borderId="8" xfId="3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3" fillId="0" borderId="1" xfId="3" applyFont="1" applyBorder="1" applyAlignment="1">
      <alignment horizontal="center" vertical="center" wrapText="1"/>
    </xf>
    <xf numFmtId="0" fontId="17" fillId="0" borderId="0" xfId="6" applyFont="1" applyFill="1" applyAlignment="1">
      <alignment horizontal="right"/>
    </xf>
    <xf numFmtId="0" fontId="3" fillId="0" borderId="0" xfId="6" applyFont="1" applyFill="1" applyAlignment="1">
      <alignment horizontal="right"/>
    </xf>
    <xf numFmtId="0" fontId="7" fillId="0" borderId="9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6" fillId="0" borderId="3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1" xfId="3" applyFont="1" applyBorder="1" applyAlignment="1">
      <alignment horizontal="center"/>
    </xf>
    <xf numFmtId="173" fontId="3" fillId="0" borderId="9" xfId="3" applyNumberFormat="1" applyFont="1" applyBorder="1" applyAlignment="1">
      <alignment horizontal="center"/>
    </xf>
    <xf numFmtId="173" fontId="3" fillId="0" borderId="2" xfId="3" applyNumberFormat="1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0" xfId="3" applyFont="1" applyBorder="1" applyAlignment="1">
      <alignment horizontal="right"/>
    </xf>
    <xf numFmtId="0" fontId="6" fillId="0" borderId="15" xfId="3" applyFont="1" applyBorder="1" applyAlignment="1">
      <alignment horizontal="center"/>
    </xf>
    <xf numFmtId="0" fontId="6" fillId="0" borderId="14" xfId="3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8" applyFont="1" applyAlignment="1">
      <alignment horizontal="right"/>
    </xf>
    <xf numFmtId="167" fontId="39" fillId="0" borderId="3" xfId="0" applyNumberFormat="1" applyFont="1" applyFill="1" applyBorder="1" applyAlignment="1">
      <alignment horizontal="center" vertical="center" wrapText="1"/>
    </xf>
    <xf numFmtId="167" fontId="39" fillId="0" borderId="4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4" fontId="40" fillId="2" borderId="3" xfId="0" applyNumberFormat="1" applyFont="1" applyFill="1" applyBorder="1" applyAlignment="1">
      <alignment horizontal="center" vertical="center" wrapText="1"/>
    </xf>
    <xf numFmtId="14" fontId="40" fillId="2" borderId="4" xfId="0" applyNumberFormat="1" applyFont="1" applyFill="1" applyBorder="1" applyAlignment="1">
      <alignment horizontal="center" vertical="center" wrapText="1"/>
    </xf>
    <xf numFmtId="49" fontId="39" fillId="0" borderId="3" xfId="0" applyNumberFormat="1" applyFont="1" applyFill="1" applyBorder="1" applyAlignment="1">
      <alignment horizontal="center" vertical="center" wrapText="1"/>
    </xf>
    <xf numFmtId="49" fontId="39" fillId="0" borderId="4" xfId="0" applyNumberFormat="1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49" fontId="38" fillId="2" borderId="3" xfId="0" applyNumberFormat="1" applyFont="1" applyFill="1" applyBorder="1" applyAlignment="1">
      <alignment horizontal="center" vertical="center" wrapText="1"/>
    </xf>
    <xf numFmtId="49" fontId="38" fillId="2" borderId="4" xfId="0" applyNumberFormat="1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49" fontId="39" fillId="2" borderId="3" xfId="0" applyNumberFormat="1" applyFont="1" applyFill="1" applyBorder="1" applyAlignment="1">
      <alignment horizontal="center" vertical="center" wrapText="1"/>
    </xf>
    <xf numFmtId="49" fontId="39" fillId="2" borderId="4" xfId="0" applyNumberFormat="1" applyFont="1" applyFill="1" applyBorder="1" applyAlignment="1">
      <alignment horizontal="center" vertical="center" wrapText="1"/>
    </xf>
    <xf numFmtId="49" fontId="37" fillId="2" borderId="3" xfId="0" applyNumberFormat="1" applyFont="1" applyFill="1" applyBorder="1" applyAlignment="1">
      <alignment horizontal="center" vertical="center" wrapText="1"/>
    </xf>
    <xf numFmtId="49" fontId="37" fillId="2" borderId="4" xfId="0" applyNumberFormat="1" applyFont="1" applyFill="1" applyBorder="1" applyAlignment="1">
      <alignment horizontal="center" vertical="center" wrapText="1"/>
    </xf>
    <xf numFmtId="49" fontId="40" fillId="2" borderId="3" xfId="0" applyNumberFormat="1" applyFont="1" applyFill="1" applyBorder="1" applyAlignment="1">
      <alignment horizontal="center" vertical="center" wrapText="1"/>
    </xf>
    <xf numFmtId="49" fontId="40" fillId="2" borderId="4" xfId="0" applyNumberFormat="1" applyFont="1" applyFill="1" applyBorder="1" applyAlignment="1">
      <alignment horizontal="center" vertical="center" wrapText="1"/>
    </xf>
    <xf numFmtId="14" fontId="39" fillId="2" borderId="3" xfId="0" applyNumberFormat="1" applyFont="1" applyFill="1" applyBorder="1" applyAlignment="1">
      <alignment horizontal="center" vertical="center" wrapText="1"/>
    </xf>
    <xf numFmtId="14" fontId="39" fillId="2" borderId="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9" fontId="38" fillId="0" borderId="3" xfId="0" applyNumberFormat="1" applyFont="1" applyBorder="1" applyAlignment="1">
      <alignment horizontal="center" vertical="center" wrapText="1"/>
    </xf>
    <xf numFmtId="49" fontId="38" fillId="0" borderId="4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49" fontId="39" fillId="0" borderId="9" xfId="0" applyNumberFormat="1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49" fontId="39" fillId="0" borderId="2" xfId="0" applyNumberFormat="1" applyFont="1" applyBorder="1" applyAlignment="1">
      <alignment horizontal="center" vertical="center" wrapText="1"/>
    </xf>
    <xf numFmtId="167" fontId="36" fillId="0" borderId="1" xfId="0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4"/>
    <cellStyle name="Обычный_Взаимные Москв 9мес2006" xfId="5"/>
    <cellStyle name="Обычный_Инвестиц.программа на 2005г. для Минфина по новой структк" xfId="7"/>
    <cellStyle name="Обычный_прил.финпом" xfId="8"/>
    <cellStyle name="Обычный_Проект бюджета на 2012,2013,2014гг.кож.Приложения" xfId="3"/>
    <cellStyle name="Обычный_республиканский  2005 г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36"/>
  <sheetViews>
    <sheetView zoomScaleNormal="100" workbookViewId="0">
      <selection activeCell="E13" sqref="E13"/>
    </sheetView>
  </sheetViews>
  <sheetFormatPr defaultRowHeight="12.75" x14ac:dyDescent="0.2"/>
  <cols>
    <col min="1" max="1" width="75.140625" style="129" customWidth="1"/>
    <col min="2" max="2" width="14.85546875" style="133" customWidth="1"/>
    <col min="3" max="3" width="16" style="133" customWidth="1"/>
    <col min="4" max="256" width="9.140625" style="17"/>
    <col min="257" max="257" width="75.140625" style="17" customWidth="1"/>
    <col min="258" max="258" width="14.85546875" style="17" customWidth="1"/>
    <col min="259" max="259" width="16" style="17" customWidth="1"/>
    <col min="260" max="512" width="9.140625" style="17"/>
    <col min="513" max="513" width="75.140625" style="17" customWidth="1"/>
    <col min="514" max="514" width="14.85546875" style="17" customWidth="1"/>
    <col min="515" max="515" width="16" style="17" customWidth="1"/>
    <col min="516" max="768" width="9.140625" style="17"/>
    <col min="769" max="769" width="75.140625" style="17" customWidth="1"/>
    <col min="770" max="770" width="14.85546875" style="17" customWidth="1"/>
    <col min="771" max="771" width="16" style="17" customWidth="1"/>
    <col min="772" max="1024" width="9.140625" style="17"/>
    <col min="1025" max="1025" width="75.140625" style="17" customWidth="1"/>
    <col min="1026" max="1026" width="14.85546875" style="17" customWidth="1"/>
    <col min="1027" max="1027" width="16" style="17" customWidth="1"/>
    <col min="1028" max="1280" width="9.140625" style="17"/>
    <col min="1281" max="1281" width="75.140625" style="17" customWidth="1"/>
    <col min="1282" max="1282" width="14.85546875" style="17" customWidth="1"/>
    <col min="1283" max="1283" width="16" style="17" customWidth="1"/>
    <col min="1284" max="1536" width="9.140625" style="17"/>
    <col min="1537" max="1537" width="75.140625" style="17" customWidth="1"/>
    <col min="1538" max="1538" width="14.85546875" style="17" customWidth="1"/>
    <col min="1539" max="1539" width="16" style="17" customWidth="1"/>
    <col min="1540" max="1792" width="9.140625" style="17"/>
    <col min="1793" max="1793" width="75.140625" style="17" customWidth="1"/>
    <col min="1794" max="1794" width="14.85546875" style="17" customWidth="1"/>
    <col min="1795" max="1795" width="16" style="17" customWidth="1"/>
    <col min="1796" max="2048" width="9.140625" style="17"/>
    <col min="2049" max="2049" width="75.140625" style="17" customWidth="1"/>
    <col min="2050" max="2050" width="14.85546875" style="17" customWidth="1"/>
    <col min="2051" max="2051" width="16" style="17" customWidth="1"/>
    <col min="2052" max="2304" width="9.140625" style="17"/>
    <col min="2305" max="2305" width="75.140625" style="17" customWidth="1"/>
    <col min="2306" max="2306" width="14.85546875" style="17" customWidth="1"/>
    <col min="2307" max="2307" width="16" style="17" customWidth="1"/>
    <col min="2308" max="2560" width="9.140625" style="17"/>
    <col min="2561" max="2561" width="75.140625" style="17" customWidth="1"/>
    <col min="2562" max="2562" width="14.85546875" style="17" customWidth="1"/>
    <col min="2563" max="2563" width="16" style="17" customWidth="1"/>
    <col min="2564" max="2816" width="9.140625" style="17"/>
    <col min="2817" max="2817" width="75.140625" style="17" customWidth="1"/>
    <col min="2818" max="2818" width="14.85546875" style="17" customWidth="1"/>
    <col min="2819" max="2819" width="16" style="17" customWidth="1"/>
    <col min="2820" max="3072" width="9.140625" style="17"/>
    <col min="3073" max="3073" width="75.140625" style="17" customWidth="1"/>
    <col min="3074" max="3074" width="14.85546875" style="17" customWidth="1"/>
    <col min="3075" max="3075" width="16" style="17" customWidth="1"/>
    <col min="3076" max="3328" width="9.140625" style="17"/>
    <col min="3329" max="3329" width="75.140625" style="17" customWidth="1"/>
    <col min="3330" max="3330" width="14.85546875" style="17" customWidth="1"/>
    <col min="3331" max="3331" width="16" style="17" customWidth="1"/>
    <col min="3332" max="3584" width="9.140625" style="17"/>
    <col min="3585" max="3585" width="75.140625" style="17" customWidth="1"/>
    <col min="3586" max="3586" width="14.85546875" style="17" customWidth="1"/>
    <col min="3587" max="3587" width="16" style="17" customWidth="1"/>
    <col min="3588" max="3840" width="9.140625" style="17"/>
    <col min="3841" max="3841" width="75.140625" style="17" customWidth="1"/>
    <col min="3842" max="3842" width="14.85546875" style="17" customWidth="1"/>
    <col min="3843" max="3843" width="16" style="17" customWidth="1"/>
    <col min="3844" max="4096" width="9.140625" style="17"/>
    <col min="4097" max="4097" width="75.140625" style="17" customWidth="1"/>
    <col min="4098" max="4098" width="14.85546875" style="17" customWidth="1"/>
    <col min="4099" max="4099" width="16" style="17" customWidth="1"/>
    <col min="4100" max="4352" width="9.140625" style="17"/>
    <col min="4353" max="4353" width="75.140625" style="17" customWidth="1"/>
    <col min="4354" max="4354" width="14.85546875" style="17" customWidth="1"/>
    <col min="4355" max="4355" width="16" style="17" customWidth="1"/>
    <col min="4356" max="4608" width="9.140625" style="17"/>
    <col min="4609" max="4609" width="75.140625" style="17" customWidth="1"/>
    <col min="4610" max="4610" width="14.85546875" style="17" customWidth="1"/>
    <col min="4611" max="4611" width="16" style="17" customWidth="1"/>
    <col min="4612" max="4864" width="9.140625" style="17"/>
    <col min="4865" max="4865" width="75.140625" style="17" customWidth="1"/>
    <col min="4866" max="4866" width="14.85546875" style="17" customWidth="1"/>
    <col min="4867" max="4867" width="16" style="17" customWidth="1"/>
    <col min="4868" max="5120" width="9.140625" style="17"/>
    <col min="5121" max="5121" width="75.140625" style="17" customWidth="1"/>
    <col min="5122" max="5122" width="14.85546875" style="17" customWidth="1"/>
    <col min="5123" max="5123" width="16" style="17" customWidth="1"/>
    <col min="5124" max="5376" width="9.140625" style="17"/>
    <col min="5377" max="5377" width="75.140625" style="17" customWidth="1"/>
    <col min="5378" max="5378" width="14.85546875" style="17" customWidth="1"/>
    <col min="5379" max="5379" width="16" style="17" customWidth="1"/>
    <col min="5380" max="5632" width="9.140625" style="17"/>
    <col min="5633" max="5633" width="75.140625" style="17" customWidth="1"/>
    <col min="5634" max="5634" width="14.85546875" style="17" customWidth="1"/>
    <col min="5635" max="5635" width="16" style="17" customWidth="1"/>
    <col min="5636" max="5888" width="9.140625" style="17"/>
    <col min="5889" max="5889" width="75.140625" style="17" customWidth="1"/>
    <col min="5890" max="5890" width="14.85546875" style="17" customWidth="1"/>
    <col min="5891" max="5891" width="16" style="17" customWidth="1"/>
    <col min="5892" max="6144" width="9.140625" style="17"/>
    <col min="6145" max="6145" width="75.140625" style="17" customWidth="1"/>
    <col min="6146" max="6146" width="14.85546875" style="17" customWidth="1"/>
    <col min="6147" max="6147" width="16" style="17" customWidth="1"/>
    <col min="6148" max="6400" width="9.140625" style="17"/>
    <col min="6401" max="6401" width="75.140625" style="17" customWidth="1"/>
    <col min="6402" max="6402" width="14.85546875" style="17" customWidth="1"/>
    <col min="6403" max="6403" width="16" style="17" customWidth="1"/>
    <col min="6404" max="6656" width="9.140625" style="17"/>
    <col min="6657" max="6657" width="75.140625" style="17" customWidth="1"/>
    <col min="6658" max="6658" width="14.85546875" style="17" customWidth="1"/>
    <col min="6659" max="6659" width="16" style="17" customWidth="1"/>
    <col min="6660" max="6912" width="9.140625" style="17"/>
    <col min="6913" max="6913" width="75.140625" style="17" customWidth="1"/>
    <col min="6914" max="6914" width="14.85546875" style="17" customWidth="1"/>
    <col min="6915" max="6915" width="16" style="17" customWidth="1"/>
    <col min="6916" max="7168" width="9.140625" style="17"/>
    <col min="7169" max="7169" width="75.140625" style="17" customWidth="1"/>
    <col min="7170" max="7170" width="14.85546875" style="17" customWidth="1"/>
    <col min="7171" max="7171" width="16" style="17" customWidth="1"/>
    <col min="7172" max="7424" width="9.140625" style="17"/>
    <col min="7425" max="7425" width="75.140625" style="17" customWidth="1"/>
    <col min="7426" max="7426" width="14.85546875" style="17" customWidth="1"/>
    <col min="7427" max="7427" width="16" style="17" customWidth="1"/>
    <col min="7428" max="7680" width="9.140625" style="17"/>
    <col min="7681" max="7681" width="75.140625" style="17" customWidth="1"/>
    <col min="7682" max="7682" width="14.85546875" style="17" customWidth="1"/>
    <col min="7683" max="7683" width="16" style="17" customWidth="1"/>
    <col min="7684" max="7936" width="9.140625" style="17"/>
    <col min="7937" max="7937" width="75.140625" style="17" customWidth="1"/>
    <col min="7938" max="7938" width="14.85546875" style="17" customWidth="1"/>
    <col min="7939" max="7939" width="16" style="17" customWidth="1"/>
    <col min="7940" max="8192" width="9.140625" style="17"/>
    <col min="8193" max="8193" width="75.140625" style="17" customWidth="1"/>
    <col min="8194" max="8194" width="14.85546875" style="17" customWidth="1"/>
    <col min="8195" max="8195" width="16" style="17" customWidth="1"/>
    <col min="8196" max="8448" width="9.140625" style="17"/>
    <col min="8449" max="8449" width="75.140625" style="17" customWidth="1"/>
    <col min="8450" max="8450" width="14.85546875" style="17" customWidth="1"/>
    <col min="8451" max="8451" width="16" style="17" customWidth="1"/>
    <col min="8452" max="8704" width="9.140625" style="17"/>
    <col min="8705" max="8705" width="75.140625" style="17" customWidth="1"/>
    <col min="8706" max="8706" width="14.85546875" style="17" customWidth="1"/>
    <col min="8707" max="8707" width="16" style="17" customWidth="1"/>
    <col min="8708" max="8960" width="9.140625" style="17"/>
    <col min="8961" max="8961" width="75.140625" style="17" customWidth="1"/>
    <col min="8962" max="8962" width="14.85546875" style="17" customWidth="1"/>
    <col min="8963" max="8963" width="16" style="17" customWidth="1"/>
    <col min="8964" max="9216" width="9.140625" style="17"/>
    <col min="9217" max="9217" width="75.140625" style="17" customWidth="1"/>
    <col min="9218" max="9218" width="14.85546875" style="17" customWidth="1"/>
    <col min="9219" max="9219" width="16" style="17" customWidth="1"/>
    <col min="9220" max="9472" width="9.140625" style="17"/>
    <col min="9473" max="9473" width="75.140625" style="17" customWidth="1"/>
    <col min="9474" max="9474" width="14.85546875" style="17" customWidth="1"/>
    <col min="9475" max="9475" width="16" style="17" customWidth="1"/>
    <col min="9476" max="9728" width="9.140625" style="17"/>
    <col min="9729" max="9729" width="75.140625" style="17" customWidth="1"/>
    <col min="9730" max="9730" width="14.85546875" style="17" customWidth="1"/>
    <col min="9731" max="9731" width="16" style="17" customWidth="1"/>
    <col min="9732" max="9984" width="9.140625" style="17"/>
    <col min="9985" max="9985" width="75.140625" style="17" customWidth="1"/>
    <col min="9986" max="9986" width="14.85546875" style="17" customWidth="1"/>
    <col min="9987" max="9987" width="16" style="17" customWidth="1"/>
    <col min="9988" max="10240" width="9.140625" style="17"/>
    <col min="10241" max="10241" width="75.140625" style="17" customWidth="1"/>
    <col min="10242" max="10242" width="14.85546875" style="17" customWidth="1"/>
    <col min="10243" max="10243" width="16" style="17" customWidth="1"/>
    <col min="10244" max="10496" width="9.140625" style="17"/>
    <col min="10497" max="10497" width="75.140625" style="17" customWidth="1"/>
    <col min="10498" max="10498" width="14.85546875" style="17" customWidth="1"/>
    <col min="10499" max="10499" width="16" style="17" customWidth="1"/>
    <col min="10500" max="10752" width="9.140625" style="17"/>
    <col min="10753" max="10753" width="75.140625" style="17" customWidth="1"/>
    <col min="10754" max="10754" width="14.85546875" style="17" customWidth="1"/>
    <col min="10755" max="10755" width="16" style="17" customWidth="1"/>
    <col min="10756" max="11008" width="9.140625" style="17"/>
    <col min="11009" max="11009" width="75.140625" style="17" customWidth="1"/>
    <col min="11010" max="11010" width="14.85546875" style="17" customWidth="1"/>
    <col min="11011" max="11011" width="16" style="17" customWidth="1"/>
    <col min="11012" max="11264" width="9.140625" style="17"/>
    <col min="11265" max="11265" width="75.140625" style="17" customWidth="1"/>
    <col min="11266" max="11266" width="14.85546875" style="17" customWidth="1"/>
    <col min="11267" max="11267" width="16" style="17" customWidth="1"/>
    <col min="11268" max="11520" width="9.140625" style="17"/>
    <col min="11521" max="11521" width="75.140625" style="17" customWidth="1"/>
    <col min="11522" max="11522" width="14.85546875" style="17" customWidth="1"/>
    <col min="11523" max="11523" width="16" style="17" customWidth="1"/>
    <col min="11524" max="11776" width="9.140625" style="17"/>
    <col min="11777" max="11777" width="75.140625" style="17" customWidth="1"/>
    <col min="11778" max="11778" width="14.85546875" style="17" customWidth="1"/>
    <col min="11779" max="11779" width="16" style="17" customWidth="1"/>
    <col min="11780" max="12032" width="9.140625" style="17"/>
    <col min="12033" max="12033" width="75.140625" style="17" customWidth="1"/>
    <col min="12034" max="12034" width="14.85546875" style="17" customWidth="1"/>
    <col min="12035" max="12035" width="16" style="17" customWidth="1"/>
    <col min="12036" max="12288" width="9.140625" style="17"/>
    <col min="12289" max="12289" width="75.140625" style="17" customWidth="1"/>
    <col min="12290" max="12290" width="14.85546875" style="17" customWidth="1"/>
    <col min="12291" max="12291" width="16" style="17" customWidth="1"/>
    <col min="12292" max="12544" width="9.140625" style="17"/>
    <col min="12545" max="12545" width="75.140625" style="17" customWidth="1"/>
    <col min="12546" max="12546" width="14.85546875" style="17" customWidth="1"/>
    <col min="12547" max="12547" width="16" style="17" customWidth="1"/>
    <col min="12548" max="12800" width="9.140625" style="17"/>
    <col min="12801" max="12801" width="75.140625" style="17" customWidth="1"/>
    <col min="12802" max="12802" width="14.85546875" style="17" customWidth="1"/>
    <col min="12803" max="12803" width="16" style="17" customWidth="1"/>
    <col min="12804" max="13056" width="9.140625" style="17"/>
    <col min="13057" max="13057" width="75.140625" style="17" customWidth="1"/>
    <col min="13058" max="13058" width="14.85546875" style="17" customWidth="1"/>
    <col min="13059" max="13059" width="16" style="17" customWidth="1"/>
    <col min="13060" max="13312" width="9.140625" style="17"/>
    <col min="13313" max="13313" width="75.140625" style="17" customWidth="1"/>
    <col min="13314" max="13314" width="14.85546875" style="17" customWidth="1"/>
    <col min="13315" max="13315" width="16" style="17" customWidth="1"/>
    <col min="13316" max="13568" width="9.140625" style="17"/>
    <col min="13569" max="13569" width="75.140625" style="17" customWidth="1"/>
    <col min="13570" max="13570" width="14.85546875" style="17" customWidth="1"/>
    <col min="13571" max="13571" width="16" style="17" customWidth="1"/>
    <col min="13572" max="13824" width="9.140625" style="17"/>
    <col min="13825" max="13825" width="75.140625" style="17" customWidth="1"/>
    <col min="13826" max="13826" width="14.85546875" style="17" customWidth="1"/>
    <col min="13827" max="13827" width="16" style="17" customWidth="1"/>
    <col min="13828" max="14080" width="9.140625" style="17"/>
    <col min="14081" max="14081" width="75.140625" style="17" customWidth="1"/>
    <col min="14082" max="14082" width="14.85546875" style="17" customWidth="1"/>
    <col min="14083" max="14083" width="16" style="17" customWidth="1"/>
    <col min="14084" max="14336" width="9.140625" style="17"/>
    <col min="14337" max="14337" width="75.140625" style="17" customWidth="1"/>
    <col min="14338" max="14338" width="14.85546875" style="17" customWidth="1"/>
    <col min="14339" max="14339" width="16" style="17" customWidth="1"/>
    <col min="14340" max="14592" width="9.140625" style="17"/>
    <col min="14593" max="14593" width="75.140625" style="17" customWidth="1"/>
    <col min="14594" max="14594" width="14.85546875" style="17" customWidth="1"/>
    <col min="14595" max="14595" width="16" style="17" customWidth="1"/>
    <col min="14596" max="14848" width="9.140625" style="17"/>
    <col min="14849" max="14849" width="75.140625" style="17" customWidth="1"/>
    <col min="14850" max="14850" width="14.85546875" style="17" customWidth="1"/>
    <col min="14851" max="14851" width="16" style="17" customWidth="1"/>
    <col min="14852" max="15104" width="9.140625" style="17"/>
    <col min="15105" max="15105" width="75.140625" style="17" customWidth="1"/>
    <col min="15106" max="15106" width="14.85546875" style="17" customWidth="1"/>
    <col min="15107" max="15107" width="16" style="17" customWidth="1"/>
    <col min="15108" max="15360" width="9.140625" style="17"/>
    <col min="15361" max="15361" width="75.140625" style="17" customWidth="1"/>
    <col min="15362" max="15362" width="14.85546875" style="17" customWidth="1"/>
    <col min="15363" max="15363" width="16" style="17" customWidth="1"/>
    <col min="15364" max="15616" width="9.140625" style="17"/>
    <col min="15617" max="15617" width="75.140625" style="17" customWidth="1"/>
    <col min="15618" max="15618" width="14.85546875" style="17" customWidth="1"/>
    <col min="15619" max="15619" width="16" style="17" customWidth="1"/>
    <col min="15620" max="15872" width="9.140625" style="17"/>
    <col min="15873" max="15873" width="75.140625" style="17" customWidth="1"/>
    <col min="15874" max="15874" width="14.85546875" style="17" customWidth="1"/>
    <col min="15875" max="15875" width="16" style="17" customWidth="1"/>
    <col min="15876" max="16128" width="9.140625" style="17"/>
    <col min="16129" max="16129" width="75.140625" style="17" customWidth="1"/>
    <col min="16130" max="16130" width="14.85546875" style="17" customWidth="1"/>
    <col min="16131" max="16131" width="16" style="17" customWidth="1"/>
    <col min="16132" max="16384" width="9.140625" style="17"/>
  </cols>
  <sheetData>
    <row r="1" spans="1:8" x14ac:dyDescent="0.2">
      <c r="A1" s="376" t="s">
        <v>475</v>
      </c>
      <c r="B1" s="376"/>
      <c r="C1" s="376"/>
    </row>
    <row r="2" spans="1:8" x14ac:dyDescent="0.2">
      <c r="A2" s="376" t="s">
        <v>899</v>
      </c>
      <c r="B2" s="376"/>
      <c r="C2" s="376"/>
    </row>
    <row r="3" spans="1:8" x14ac:dyDescent="0.2">
      <c r="A3" s="376" t="s">
        <v>0</v>
      </c>
      <c r="B3" s="376"/>
      <c r="C3" s="376"/>
    </row>
    <row r="4" spans="1:8" x14ac:dyDescent="0.2">
      <c r="A4" s="376" t="s">
        <v>1</v>
      </c>
      <c r="B4" s="376"/>
      <c r="C4" s="376"/>
    </row>
    <row r="5" spans="1:8" x14ac:dyDescent="0.2">
      <c r="A5" s="376" t="s">
        <v>837</v>
      </c>
      <c r="B5" s="376"/>
      <c r="C5" s="376"/>
    </row>
    <row r="6" spans="1:8" x14ac:dyDescent="0.2">
      <c r="A6" s="376" t="s">
        <v>838</v>
      </c>
      <c r="B6" s="376"/>
      <c r="C6" s="376"/>
    </row>
    <row r="7" spans="1:8" x14ac:dyDescent="0.2">
      <c r="A7" s="376" t="s">
        <v>2</v>
      </c>
      <c r="B7" s="376"/>
      <c r="C7" s="376"/>
    </row>
    <row r="8" spans="1:8" x14ac:dyDescent="0.2">
      <c r="A8" s="376" t="s">
        <v>839</v>
      </c>
      <c r="B8" s="376"/>
      <c r="C8" s="376"/>
    </row>
    <row r="9" spans="1:8" x14ac:dyDescent="0.2">
      <c r="B9" s="377"/>
      <c r="C9" s="377"/>
      <c r="D9" s="130"/>
      <c r="E9" s="130"/>
      <c r="F9" s="130"/>
      <c r="G9" s="130"/>
      <c r="H9" s="130"/>
    </row>
    <row r="10" spans="1:8" ht="15" x14ac:dyDescent="0.25">
      <c r="A10" s="378" t="s">
        <v>476</v>
      </c>
      <c r="B10" s="378"/>
      <c r="C10" s="378"/>
      <c r="D10" s="131"/>
      <c r="H10" s="132"/>
    </row>
    <row r="11" spans="1:8" ht="15" x14ac:dyDescent="0.25">
      <c r="A11" s="378" t="s">
        <v>840</v>
      </c>
      <c r="B11" s="378"/>
      <c r="C11" s="378"/>
      <c r="D11" s="131"/>
      <c r="E11" s="133"/>
      <c r="H11" s="132"/>
    </row>
    <row r="12" spans="1:8" ht="15.75" x14ac:dyDescent="0.2">
      <c r="B12" s="375" t="s">
        <v>477</v>
      </c>
      <c r="C12" s="375"/>
      <c r="D12" s="134"/>
      <c r="E12" s="134"/>
    </row>
    <row r="13" spans="1:8" ht="31.5" x14ac:dyDescent="0.2">
      <c r="A13" s="135" t="s">
        <v>478</v>
      </c>
      <c r="B13" s="136" t="s">
        <v>479</v>
      </c>
      <c r="C13" s="136" t="s">
        <v>480</v>
      </c>
    </row>
    <row r="14" spans="1:8" ht="24" x14ac:dyDescent="0.25">
      <c r="A14" s="137" t="s">
        <v>481</v>
      </c>
      <c r="B14" s="138"/>
      <c r="C14" s="139"/>
      <c r="D14" s="132"/>
      <c r="E14" s="132"/>
      <c r="F14" s="132"/>
      <c r="G14" s="132"/>
    </row>
    <row r="15" spans="1:8" ht="15" x14ac:dyDescent="0.25">
      <c r="A15" s="140" t="s">
        <v>482</v>
      </c>
      <c r="B15" s="324">
        <v>60</v>
      </c>
      <c r="C15" s="141"/>
      <c r="D15" s="132"/>
      <c r="E15" s="132"/>
      <c r="F15" s="132"/>
      <c r="G15" s="132"/>
    </row>
    <row r="16" spans="1:8" ht="36" x14ac:dyDescent="0.25">
      <c r="A16" s="142" t="s">
        <v>483</v>
      </c>
      <c r="B16" s="324">
        <v>100</v>
      </c>
      <c r="C16" s="324"/>
      <c r="D16" s="132"/>
      <c r="E16" s="132"/>
      <c r="F16" s="132"/>
      <c r="G16" s="132"/>
    </row>
    <row r="17" spans="1:7" ht="15" x14ac:dyDescent="0.25">
      <c r="A17" s="143" t="s">
        <v>484</v>
      </c>
      <c r="B17" s="324">
        <v>100</v>
      </c>
      <c r="C17" s="324"/>
      <c r="D17" s="132"/>
      <c r="E17" s="132"/>
      <c r="F17" s="132"/>
      <c r="G17" s="132"/>
    </row>
    <row r="18" spans="1:7" ht="24" x14ac:dyDescent="0.25">
      <c r="A18" s="137" t="s">
        <v>485</v>
      </c>
      <c r="B18" s="138"/>
      <c r="C18" s="138"/>
      <c r="D18" s="132"/>
      <c r="E18" s="132"/>
      <c r="F18" s="132"/>
      <c r="G18" s="132"/>
    </row>
    <row r="19" spans="1:7" ht="24.75" x14ac:dyDescent="0.25">
      <c r="A19" s="144" t="s">
        <v>486</v>
      </c>
      <c r="B19" s="138">
        <v>100</v>
      </c>
      <c r="C19" s="138"/>
      <c r="D19" s="132"/>
      <c r="E19" s="132"/>
      <c r="F19" s="132"/>
      <c r="G19" s="132"/>
    </row>
    <row r="20" spans="1:7" ht="24.75" x14ac:dyDescent="0.25">
      <c r="A20" s="144" t="s">
        <v>487</v>
      </c>
      <c r="B20" s="138"/>
      <c r="C20" s="138">
        <v>100</v>
      </c>
      <c r="D20" s="132"/>
      <c r="E20" s="132"/>
      <c r="F20" s="132"/>
      <c r="G20" s="132"/>
    </row>
    <row r="21" spans="1:7" ht="15" x14ac:dyDescent="0.25">
      <c r="A21" s="144" t="s">
        <v>42</v>
      </c>
      <c r="B21" s="138">
        <v>100</v>
      </c>
      <c r="C21" s="138"/>
      <c r="D21" s="132"/>
      <c r="E21" s="132"/>
      <c r="F21" s="132"/>
      <c r="G21" s="132"/>
    </row>
    <row r="22" spans="1:7" ht="15" x14ac:dyDescent="0.25">
      <c r="A22" s="144" t="s">
        <v>488</v>
      </c>
      <c r="B22" s="138"/>
      <c r="C22" s="138">
        <v>100</v>
      </c>
      <c r="D22" s="132"/>
      <c r="E22" s="132"/>
      <c r="F22" s="132"/>
      <c r="G22" s="132"/>
    </row>
    <row r="23" spans="1:7" ht="15" x14ac:dyDescent="0.25">
      <c r="A23" s="137" t="s">
        <v>489</v>
      </c>
      <c r="B23" s="138"/>
      <c r="C23" s="138"/>
      <c r="D23" s="132"/>
      <c r="E23" s="132"/>
      <c r="F23" s="132"/>
      <c r="G23" s="132"/>
    </row>
    <row r="24" spans="1:7" ht="15" x14ac:dyDescent="0.25">
      <c r="A24" s="145" t="s">
        <v>490</v>
      </c>
      <c r="B24" s="138"/>
      <c r="C24" s="138"/>
      <c r="D24" s="132"/>
      <c r="E24" s="132"/>
      <c r="F24" s="132"/>
      <c r="G24" s="132"/>
    </row>
    <row r="25" spans="1:7" ht="15" x14ac:dyDescent="0.25">
      <c r="A25" s="142" t="s">
        <v>491</v>
      </c>
      <c r="B25" s="138">
        <v>100</v>
      </c>
      <c r="C25" s="138"/>
      <c r="D25" s="132"/>
      <c r="E25" s="132"/>
      <c r="F25" s="132"/>
      <c r="G25" s="132"/>
    </row>
    <row r="26" spans="1:7" ht="15" x14ac:dyDescent="0.25">
      <c r="A26" s="142" t="s">
        <v>492</v>
      </c>
      <c r="B26" s="138"/>
      <c r="C26" s="138">
        <v>100</v>
      </c>
      <c r="D26" s="132"/>
      <c r="E26" s="132"/>
      <c r="F26" s="132"/>
      <c r="G26" s="132"/>
    </row>
    <row r="27" spans="1:7" ht="15" x14ac:dyDescent="0.25">
      <c r="A27" s="142" t="s">
        <v>607</v>
      </c>
      <c r="B27" s="138"/>
      <c r="C27" s="138">
        <v>100</v>
      </c>
      <c r="D27" s="132"/>
      <c r="E27" s="132"/>
      <c r="F27" s="132"/>
      <c r="G27" s="132"/>
    </row>
    <row r="28" spans="1:7" ht="15" x14ac:dyDescent="0.25">
      <c r="A28" s="142" t="s">
        <v>493</v>
      </c>
      <c r="B28" s="138">
        <v>100</v>
      </c>
      <c r="C28" s="138"/>
      <c r="D28" s="132"/>
      <c r="E28" s="132"/>
      <c r="F28" s="132"/>
      <c r="G28" s="132"/>
    </row>
    <row r="29" spans="1:7" ht="15" x14ac:dyDescent="0.25">
      <c r="A29" s="142" t="s">
        <v>494</v>
      </c>
      <c r="B29" s="138"/>
      <c r="C29" s="138">
        <v>100</v>
      </c>
      <c r="D29" s="132"/>
      <c r="E29" s="132"/>
      <c r="F29" s="132"/>
      <c r="G29" s="132"/>
    </row>
    <row r="30" spans="1:7" ht="15" x14ac:dyDescent="0.25">
      <c r="A30" s="146"/>
      <c r="B30" s="147"/>
      <c r="C30" s="147"/>
      <c r="D30" s="132"/>
      <c r="E30" s="132"/>
      <c r="F30" s="132"/>
      <c r="G30" s="132"/>
    </row>
    <row r="31" spans="1:7" ht="15" x14ac:dyDescent="0.25">
      <c r="A31" s="146"/>
      <c r="B31" s="148"/>
      <c r="C31" s="148"/>
      <c r="D31" s="132"/>
      <c r="E31" s="132"/>
      <c r="F31" s="132"/>
      <c r="G31" s="132"/>
    </row>
    <row r="32" spans="1:7" ht="15" x14ac:dyDescent="0.25">
      <c r="A32" s="146"/>
      <c r="B32" s="148"/>
      <c r="C32" s="148"/>
      <c r="D32" s="132"/>
      <c r="E32" s="132"/>
      <c r="F32" s="132"/>
      <c r="G32" s="132"/>
    </row>
    <row r="33" spans="1:7" ht="15" x14ac:dyDescent="0.25">
      <c r="A33" s="146"/>
      <c r="B33" s="148"/>
      <c r="C33" s="148"/>
      <c r="D33" s="132"/>
      <c r="E33" s="132"/>
      <c r="F33" s="132"/>
      <c r="G33" s="132"/>
    </row>
    <row r="34" spans="1:7" ht="15" x14ac:dyDescent="0.25">
      <c r="A34" s="149"/>
      <c r="B34" s="148"/>
      <c r="C34" s="148"/>
      <c r="D34" s="132"/>
      <c r="E34" s="132"/>
      <c r="F34" s="132"/>
      <c r="G34" s="132"/>
    </row>
    <row r="35" spans="1:7" ht="15" x14ac:dyDescent="0.25">
      <c r="A35" s="149"/>
      <c r="B35" s="148"/>
      <c r="C35" s="148"/>
      <c r="D35" s="132"/>
      <c r="E35" s="132"/>
      <c r="F35" s="132"/>
      <c r="G35" s="132"/>
    </row>
    <row r="36" spans="1:7" ht="15" x14ac:dyDescent="0.25">
      <c r="A36" s="149"/>
      <c r="B36" s="148"/>
      <c r="C36" s="148"/>
      <c r="D36" s="132"/>
      <c r="E36" s="132"/>
      <c r="F36" s="132"/>
      <c r="G36" s="132"/>
    </row>
    <row r="37" spans="1:7" ht="15" x14ac:dyDescent="0.25">
      <c r="B37" s="148"/>
      <c r="C37" s="148"/>
      <c r="D37" s="132"/>
      <c r="E37" s="132"/>
      <c r="F37" s="132"/>
      <c r="G37" s="132"/>
    </row>
    <row r="38" spans="1:7" ht="15" x14ac:dyDescent="0.25">
      <c r="B38" s="148"/>
      <c r="C38" s="148"/>
      <c r="D38" s="132"/>
      <c r="E38" s="132"/>
      <c r="F38" s="132"/>
      <c r="G38" s="132"/>
    </row>
    <row r="39" spans="1:7" ht="15" x14ac:dyDescent="0.25">
      <c r="B39" s="148"/>
      <c r="C39" s="148"/>
      <c r="D39" s="132"/>
      <c r="E39" s="132"/>
      <c r="F39" s="132"/>
      <c r="G39" s="132"/>
    </row>
    <row r="40" spans="1:7" ht="15" x14ac:dyDescent="0.25">
      <c r="B40" s="148"/>
      <c r="C40" s="148"/>
      <c r="D40" s="132"/>
      <c r="E40" s="132"/>
      <c r="F40" s="132"/>
      <c r="G40" s="132"/>
    </row>
    <row r="41" spans="1:7" ht="15" x14ac:dyDescent="0.25">
      <c r="B41" s="148"/>
      <c r="C41" s="148"/>
      <c r="D41" s="132"/>
      <c r="E41" s="132"/>
      <c r="F41" s="132"/>
      <c r="G41" s="132"/>
    </row>
    <row r="42" spans="1:7" ht="15" x14ac:dyDescent="0.25">
      <c r="B42" s="148"/>
      <c r="C42" s="148"/>
      <c r="D42" s="132"/>
      <c r="E42" s="132"/>
      <c r="F42" s="132"/>
      <c r="G42" s="132"/>
    </row>
    <row r="43" spans="1:7" ht="15" x14ac:dyDescent="0.25">
      <c r="B43" s="148"/>
      <c r="C43" s="148"/>
      <c r="D43" s="132"/>
      <c r="E43" s="132"/>
      <c r="F43" s="132"/>
      <c r="G43" s="132"/>
    </row>
    <row r="44" spans="1:7" ht="15" x14ac:dyDescent="0.25">
      <c r="B44" s="148"/>
      <c r="C44" s="148"/>
      <c r="D44" s="132"/>
      <c r="E44" s="132"/>
      <c r="F44" s="132"/>
      <c r="G44" s="132"/>
    </row>
    <row r="45" spans="1:7" ht="15" x14ac:dyDescent="0.25">
      <c r="B45" s="148"/>
      <c r="C45" s="148"/>
      <c r="D45" s="132"/>
      <c r="E45" s="132"/>
      <c r="F45" s="132"/>
      <c r="G45" s="132"/>
    </row>
    <row r="46" spans="1:7" ht="15" x14ac:dyDescent="0.25">
      <c r="B46" s="148"/>
      <c r="C46" s="148"/>
      <c r="D46" s="132"/>
      <c r="E46" s="132"/>
      <c r="F46" s="132"/>
      <c r="G46" s="132"/>
    </row>
    <row r="47" spans="1:7" ht="15" x14ac:dyDescent="0.25">
      <c r="B47" s="148"/>
      <c r="C47" s="148"/>
      <c r="D47" s="132"/>
      <c r="E47" s="132"/>
      <c r="F47" s="132"/>
      <c r="G47" s="132"/>
    </row>
    <row r="48" spans="1:7" ht="15" x14ac:dyDescent="0.25">
      <c r="B48" s="148"/>
      <c r="C48" s="148"/>
      <c r="D48" s="132"/>
      <c r="E48" s="132"/>
      <c r="F48" s="132"/>
      <c r="G48" s="132"/>
    </row>
    <row r="49" spans="2:7" ht="15" x14ac:dyDescent="0.25">
      <c r="B49" s="148"/>
      <c r="C49" s="148"/>
      <c r="D49" s="132"/>
      <c r="E49" s="132"/>
      <c r="F49" s="132"/>
      <c r="G49" s="132"/>
    </row>
    <row r="50" spans="2:7" ht="15" x14ac:dyDescent="0.25">
      <c r="B50" s="148"/>
      <c r="C50" s="148"/>
      <c r="D50" s="132"/>
      <c r="E50" s="132"/>
      <c r="F50" s="132"/>
      <c r="G50" s="132"/>
    </row>
    <row r="51" spans="2:7" ht="15" x14ac:dyDescent="0.25">
      <c r="B51" s="148"/>
      <c r="C51" s="148"/>
      <c r="D51" s="132"/>
      <c r="E51" s="132"/>
      <c r="F51" s="132"/>
      <c r="G51" s="132"/>
    </row>
    <row r="52" spans="2:7" ht="15" x14ac:dyDescent="0.25">
      <c r="B52" s="148"/>
      <c r="C52" s="148"/>
      <c r="D52" s="132"/>
      <c r="E52" s="132"/>
      <c r="F52" s="132"/>
      <c r="G52" s="132"/>
    </row>
    <row r="53" spans="2:7" ht="15" x14ac:dyDescent="0.25">
      <c r="B53" s="148"/>
      <c r="C53" s="148"/>
      <c r="D53" s="132"/>
      <c r="E53" s="132"/>
      <c r="F53" s="132"/>
      <c r="G53" s="132"/>
    </row>
    <row r="54" spans="2:7" ht="15" x14ac:dyDescent="0.25">
      <c r="B54" s="148"/>
      <c r="C54" s="148"/>
      <c r="D54" s="132"/>
      <c r="E54" s="132"/>
      <c r="F54" s="132"/>
      <c r="G54" s="132"/>
    </row>
    <row r="55" spans="2:7" ht="15" x14ac:dyDescent="0.25">
      <c r="B55" s="148"/>
      <c r="C55" s="148"/>
      <c r="D55" s="132"/>
      <c r="E55" s="132"/>
      <c r="F55" s="132"/>
      <c r="G55" s="132"/>
    </row>
    <row r="56" spans="2:7" ht="15" x14ac:dyDescent="0.25">
      <c r="B56" s="148"/>
      <c r="C56" s="148"/>
      <c r="D56" s="132"/>
      <c r="E56" s="132"/>
      <c r="F56" s="132"/>
      <c r="G56" s="132"/>
    </row>
    <row r="57" spans="2:7" ht="15" x14ac:dyDescent="0.25">
      <c r="B57" s="148"/>
      <c r="C57" s="148"/>
      <c r="D57" s="132"/>
      <c r="E57" s="132"/>
      <c r="F57" s="132"/>
      <c r="G57" s="132"/>
    </row>
    <row r="58" spans="2:7" ht="15" x14ac:dyDescent="0.25">
      <c r="B58" s="148"/>
      <c r="C58" s="148"/>
      <c r="D58" s="132"/>
      <c r="E58" s="132"/>
      <c r="F58" s="132"/>
      <c r="G58" s="132"/>
    </row>
    <row r="59" spans="2:7" ht="15" x14ac:dyDescent="0.25">
      <c r="B59" s="148"/>
      <c r="C59" s="148"/>
      <c r="D59" s="132"/>
      <c r="E59" s="132"/>
      <c r="F59" s="132"/>
      <c r="G59" s="132"/>
    </row>
    <row r="60" spans="2:7" ht="15" x14ac:dyDescent="0.25">
      <c r="B60" s="148"/>
      <c r="C60" s="148"/>
      <c r="D60" s="132"/>
      <c r="E60" s="132"/>
      <c r="F60" s="132"/>
      <c r="G60" s="132"/>
    </row>
    <row r="61" spans="2:7" ht="15" x14ac:dyDescent="0.25">
      <c r="B61" s="148"/>
      <c r="C61" s="148"/>
      <c r="D61" s="132"/>
      <c r="E61" s="132"/>
      <c r="F61" s="132"/>
      <c r="G61" s="132"/>
    </row>
    <row r="62" spans="2:7" ht="15" x14ac:dyDescent="0.25">
      <c r="B62" s="148"/>
      <c r="C62" s="148"/>
      <c r="D62" s="132"/>
      <c r="E62" s="132"/>
      <c r="F62" s="132"/>
      <c r="G62" s="132"/>
    </row>
    <row r="63" spans="2:7" ht="15" x14ac:dyDescent="0.25">
      <c r="B63" s="148"/>
      <c r="C63" s="148"/>
      <c r="D63" s="132"/>
      <c r="E63" s="132"/>
      <c r="F63" s="132"/>
      <c r="G63" s="132"/>
    </row>
    <row r="64" spans="2:7" ht="15" x14ac:dyDescent="0.25">
      <c r="B64" s="148"/>
      <c r="C64" s="148"/>
      <c r="D64" s="132"/>
      <c r="E64" s="132"/>
      <c r="F64" s="132"/>
      <c r="G64" s="132"/>
    </row>
    <row r="65" spans="2:7" ht="15" x14ac:dyDescent="0.25">
      <c r="B65" s="148"/>
      <c r="C65" s="148"/>
      <c r="D65" s="132"/>
      <c r="E65" s="132"/>
      <c r="F65" s="132"/>
      <c r="G65" s="132"/>
    </row>
    <row r="66" spans="2:7" ht="15" x14ac:dyDescent="0.25">
      <c r="B66" s="148"/>
      <c r="C66" s="148"/>
      <c r="D66" s="132"/>
      <c r="E66" s="132"/>
      <c r="F66" s="132"/>
      <c r="G66" s="132"/>
    </row>
    <row r="67" spans="2:7" ht="15" x14ac:dyDescent="0.25">
      <c r="B67" s="148"/>
      <c r="C67" s="148"/>
      <c r="D67" s="132"/>
      <c r="E67" s="132"/>
      <c r="F67" s="132"/>
      <c r="G67" s="132"/>
    </row>
    <row r="68" spans="2:7" ht="15" x14ac:dyDescent="0.25">
      <c r="B68" s="148"/>
      <c r="C68" s="148"/>
      <c r="D68" s="132"/>
      <c r="E68" s="132"/>
      <c r="F68" s="132"/>
      <c r="G68" s="132"/>
    </row>
    <row r="69" spans="2:7" ht="15" x14ac:dyDescent="0.25">
      <c r="B69" s="148"/>
      <c r="C69" s="148"/>
      <c r="D69" s="132"/>
      <c r="E69" s="132"/>
      <c r="F69" s="132"/>
      <c r="G69" s="132"/>
    </row>
    <row r="70" spans="2:7" ht="15" x14ac:dyDescent="0.25">
      <c r="B70" s="148"/>
      <c r="C70" s="148"/>
      <c r="D70" s="132"/>
      <c r="E70" s="132"/>
      <c r="F70" s="132"/>
      <c r="G70" s="132"/>
    </row>
    <row r="71" spans="2:7" ht="15" x14ac:dyDescent="0.25">
      <c r="B71" s="148"/>
      <c r="C71" s="148"/>
      <c r="D71" s="132"/>
      <c r="E71" s="132"/>
      <c r="F71" s="132"/>
      <c r="G71" s="132"/>
    </row>
    <row r="72" spans="2:7" ht="15" x14ac:dyDescent="0.25">
      <c r="B72" s="148"/>
      <c r="C72" s="148"/>
      <c r="D72" s="132"/>
      <c r="E72" s="132"/>
      <c r="F72" s="132"/>
      <c r="G72" s="132"/>
    </row>
    <row r="73" spans="2:7" ht="15" x14ac:dyDescent="0.25">
      <c r="B73" s="148"/>
      <c r="C73" s="148"/>
      <c r="D73" s="132"/>
      <c r="E73" s="132"/>
      <c r="F73" s="132"/>
      <c r="G73" s="132"/>
    </row>
    <row r="74" spans="2:7" ht="15" x14ac:dyDescent="0.25">
      <c r="B74" s="148"/>
      <c r="C74" s="148"/>
      <c r="D74" s="132"/>
      <c r="E74" s="132"/>
      <c r="F74" s="132"/>
      <c r="G74" s="132"/>
    </row>
    <row r="75" spans="2:7" ht="15" x14ac:dyDescent="0.25">
      <c r="B75" s="148"/>
      <c r="C75" s="148"/>
      <c r="D75" s="132"/>
      <c r="E75" s="132"/>
      <c r="F75" s="132"/>
      <c r="G75" s="132"/>
    </row>
    <row r="76" spans="2:7" ht="15" x14ac:dyDescent="0.25">
      <c r="B76" s="148"/>
      <c r="C76" s="148"/>
      <c r="D76" s="132"/>
      <c r="E76" s="132"/>
      <c r="F76" s="132"/>
      <c r="G76" s="132"/>
    </row>
    <row r="77" spans="2:7" ht="15" x14ac:dyDescent="0.25">
      <c r="B77" s="148"/>
      <c r="C77" s="148"/>
      <c r="D77" s="132"/>
      <c r="E77" s="132"/>
      <c r="F77" s="132"/>
      <c r="G77" s="132"/>
    </row>
    <row r="78" spans="2:7" ht="15" x14ac:dyDescent="0.25">
      <c r="B78" s="148"/>
      <c r="C78" s="148"/>
      <c r="D78" s="132"/>
      <c r="E78" s="132"/>
      <c r="F78" s="132"/>
      <c r="G78" s="132"/>
    </row>
    <row r="79" spans="2:7" ht="15" x14ac:dyDescent="0.25">
      <c r="B79" s="148"/>
      <c r="C79" s="148"/>
      <c r="D79" s="132"/>
      <c r="E79" s="132"/>
      <c r="F79" s="132"/>
      <c r="G79" s="132"/>
    </row>
    <row r="80" spans="2:7" ht="15" x14ac:dyDescent="0.25">
      <c r="B80" s="148"/>
      <c r="C80" s="148"/>
      <c r="D80" s="132"/>
      <c r="E80" s="132"/>
      <c r="F80" s="132"/>
      <c r="G80" s="132"/>
    </row>
    <row r="81" spans="2:7" ht="15" x14ac:dyDescent="0.25">
      <c r="B81" s="148"/>
      <c r="C81" s="148"/>
      <c r="D81" s="132"/>
      <c r="E81" s="132"/>
      <c r="F81" s="132"/>
      <c r="G81" s="132"/>
    </row>
    <row r="82" spans="2:7" ht="15" x14ac:dyDescent="0.25">
      <c r="B82" s="148"/>
      <c r="C82" s="148"/>
      <c r="D82" s="132"/>
      <c r="E82" s="132"/>
      <c r="F82" s="132"/>
      <c r="G82" s="132"/>
    </row>
    <row r="83" spans="2:7" ht="15" x14ac:dyDescent="0.25">
      <c r="B83" s="148"/>
      <c r="C83" s="148"/>
      <c r="D83" s="132"/>
      <c r="E83" s="132"/>
      <c r="F83" s="132"/>
      <c r="G83" s="132"/>
    </row>
    <row r="84" spans="2:7" ht="15" x14ac:dyDescent="0.25">
      <c r="B84" s="148"/>
      <c r="C84" s="148"/>
      <c r="D84" s="132"/>
      <c r="E84" s="132"/>
      <c r="F84" s="132"/>
      <c r="G84" s="132"/>
    </row>
    <row r="85" spans="2:7" ht="15" x14ac:dyDescent="0.25">
      <c r="B85" s="148"/>
      <c r="C85" s="148"/>
      <c r="D85" s="132"/>
      <c r="E85" s="132"/>
      <c r="F85" s="132"/>
      <c r="G85" s="132"/>
    </row>
    <row r="86" spans="2:7" ht="15" x14ac:dyDescent="0.25">
      <c r="B86" s="148"/>
      <c r="C86" s="148"/>
      <c r="D86" s="132"/>
      <c r="E86" s="132"/>
      <c r="F86" s="132"/>
      <c r="G86" s="132"/>
    </row>
    <row r="87" spans="2:7" ht="15" x14ac:dyDescent="0.25">
      <c r="B87" s="148"/>
      <c r="C87" s="148"/>
      <c r="D87" s="132"/>
      <c r="E87" s="132"/>
      <c r="F87" s="132"/>
      <c r="G87" s="132"/>
    </row>
    <row r="88" spans="2:7" ht="15" x14ac:dyDescent="0.25">
      <c r="B88" s="148"/>
      <c r="C88" s="148"/>
      <c r="D88" s="132"/>
      <c r="E88" s="132"/>
      <c r="F88" s="132"/>
      <c r="G88" s="132"/>
    </row>
    <row r="89" spans="2:7" ht="15" x14ac:dyDescent="0.25">
      <c r="B89" s="148"/>
      <c r="C89" s="148"/>
      <c r="D89" s="132"/>
      <c r="E89" s="132"/>
      <c r="F89" s="132"/>
      <c r="G89" s="132"/>
    </row>
    <row r="90" spans="2:7" ht="15" x14ac:dyDescent="0.25">
      <c r="B90" s="148"/>
      <c r="C90" s="148"/>
      <c r="D90" s="132"/>
      <c r="E90" s="132"/>
      <c r="F90" s="132"/>
      <c r="G90" s="132"/>
    </row>
    <row r="91" spans="2:7" ht="15" x14ac:dyDescent="0.25">
      <c r="B91" s="148"/>
      <c r="C91" s="148"/>
      <c r="D91" s="132"/>
      <c r="E91" s="132"/>
      <c r="F91" s="132"/>
      <c r="G91" s="132"/>
    </row>
    <row r="92" spans="2:7" ht="15" x14ac:dyDescent="0.25">
      <c r="B92" s="148"/>
      <c r="C92" s="148"/>
      <c r="D92" s="132"/>
      <c r="E92" s="132"/>
      <c r="F92" s="132"/>
      <c r="G92" s="132"/>
    </row>
    <row r="93" spans="2:7" ht="15" x14ac:dyDescent="0.25">
      <c r="B93" s="148"/>
      <c r="C93" s="148"/>
      <c r="D93" s="132"/>
      <c r="E93" s="132"/>
      <c r="F93" s="132"/>
      <c r="G93" s="132"/>
    </row>
    <row r="94" spans="2:7" ht="15" x14ac:dyDescent="0.25">
      <c r="B94" s="148"/>
      <c r="C94" s="148"/>
      <c r="D94" s="132"/>
      <c r="E94" s="132"/>
      <c r="F94" s="132"/>
      <c r="G94" s="132"/>
    </row>
    <row r="95" spans="2:7" ht="15" x14ac:dyDescent="0.25">
      <c r="B95" s="148"/>
      <c r="C95" s="148"/>
      <c r="D95" s="132"/>
      <c r="E95" s="132"/>
      <c r="F95" s="132"/>
      <c r="G95" s="132"/>
    </row>
    <row r="96" spans="2:7" ht="15" x14ac:dyDescent="0.25">
      <c r="B96" s="148"/>
      <c r="C96" s="148"/>
      <c r="D96" s="132"/>
      <c r="E96" s="132"/>
      <c r="F96" s="132"/>
      <c r="G96" s="132"/>
    </row>
    <row r="97" spans="2:7" ht="15" x14ac:dyDescent="0.25">
      <c r="B97" s="148"/>
      <c r="C97" s="148"/>
      <c r="D97" s="132"/>
      <c r="E97" s="132"/>
      <c r="F97" s="132"/>
      <c r="G97" s="132"/>
    </row>
    <row r="98" spans="2:7" ht="15" x14ac:dyDescent="0.25">
      <c r="B98" s="148"/>
      <c r="C98" s="148"/>
      <c r="D98" s="132"/>
      <c r="E98" s="132"/>
      <c r="F98" s="132"/>
      <c r="G98" s="132"/>
    </row>
    <row r="99" spans="2:7" ht="15" x14ac:dyDescent="0.25">
      <c r="B99" s="148"/>
      <c r="C99" s="148"/>
      <c r="D99" s="132"/>
      <c r="E99" s="132"/>
      <c r="F99" s="132"/>
      <c r="G99" s="132"/>
    </row>
    <row r="100" spans="2:7" ht="15" x14ac:dyDescent="0.25">
      <c r="B100" s="148"/>
      <c r="C100" s="148"/>
      <c r="D100" s="132"/>
      <c r="E100" s="132"/>
      <c r="F100" s="132"/>
      <c r="G100" s="132"/>
    </row>
    <row r="101" spans="2:7" ht="15" x14ac:dyDescent="0.25">
      <c r="B101" s="148"/>
      <c r="C101" s="148"/>
      <c r="D101" s="132"/>
      <c r="E101" s="132"/>
      <c r="F101" s="132"/>
      <c r="G101" s="132"/>
    </row>
    <row r="102" spans="2:7" ht="15" x14ac:dyDescent="0.25">
      <c r="B102" s="148"/>
      <c r="C102" s="148"/>
      <c r="D102" s="132"/>
      <c r="E102" s="132"/>
      <c r="F102" s="132"/>
      <c r="G102" s="132"/>
    </row>
    <row r="103" spans="2:7" ht="15" x14ac:dyDescent="0.25">
      <c r="B103" s="148"/>
      <c r="C103" s="148"/>
      <c r="D103" s="132"/>
      <c r="E103" s="132"/>
      <c r="F103" s="132"/>
      <c r="G103" s="132"/>
    </row>
    <row r="104" spans="2:7" ht="15" x14ac:dyDescent="0.25">
      <c r="B104" s="148"/>
      <c r="C104" s="148"/>
      <c r="D104" s="132"/>
      <c r="E104" s="132"/>
      <c r="F104" s="132"/>
      <c r="G104" s="132"/>
    </row>
    <row r="105" spans="2:7" ht="15" x14ac:dyDescent="0.25">
      <c r="B105" s="148"/>
      <c r="C105" s="148"/>
      <c r="D105" s="132"/>
      <c r="E105" s="132"/>
      <c r="F105" s="132"/>
      <c r="G105" s="132"/>
    </row>
    <row r="106" spans="2:7" ht="15" x14ac:dyDescent="0.25">
      <c r="B106" s="148"/>
      <c r="C106" s="148"/>
      <c r="D106" s="132"/>
      <c r="E106" s="132"/>
      <c r="F106" s="132"/>
      <c r="G106" s="132"/>
    </row>
    <row r="107" spans="2:7" ht="15" x14ac:dyDescent="0.25">
      <c r="B107" s="148"/>
      <c r="C107" s="148"/>
      <c r="D107" s="132"/>
      <c r="E107" s="132"/>
      <c r="F107" s="132"/>
      <c r="G107" s="132"/>
    </row>
    <row r="108" spans="2:7" ht="15" x14ac:dyDescent="0.25">
      <c r="B108" s="148"/>
      <c r="C108" s="148"/>
      <c r="D108" s="132"/>
      <c r="E108" s="132"/>
      <c r="F108" s="132"/>
      <c r="G108" s="132"/>
    </row>
    <row r="109" spans="2:7" ht="15" x14ac:dyDescent="0.25">
      <c r="B109" s="148"/>
      <c r="C109" s="148"/>
      <c r="D109" s="132"/>
      <c r="E109" s="132"/>
      <c r="F109" s="132"/>
      <c r="G109" s="132"/>
    </row>
    <row r="110" spans="2:7" ht="15" x14ac:dyDescent="0.25">
      <c r="B110" s="148"/>
      <c r="C110" s="148"/>
      <c r="D110" s="132"/>
      <c r="E110" s="132"/>
      <c r="F110" s="132"/>
      <c r="G110" s="132"/>
    </row>
    <row r="111" spans="2:7" ht="15" x14ac:dyDescent="0.25">
      <c r="B111" s="148"/>
      <c r="C111" s="148"/>
      <c r="D111" s="132"/>
      <c r="E111" s="132"/>
      <c r="F111" s="132"/>
      <c r="G111" s="132"/>
    </row>
    <row r="112" spans="2:7" ht="15" x14ac:dyDescent="0.25">
      <c r="B112" s="148"/>
      <c r="C112" s="148"/>
      <c r="D112" s="132"/>
      <c r="E112" s="132"/>
      <c r="F112" s="132"/>
      <c r="G112" s="132"/>
    </row>
    <row r="113" spans="2:7" ht="15" x14ac:dyDescent="0.25">
      <c r="B113" s="148"/>
      <c r="C113" s="148"/>
      <c r="D113" s="132"/>
      <c r="E113" s="132"/>
      <c r="F113" s="132"/>
      <c r="G113" s="132"/>
    </row>
    <row r="114" spans="2:7" ht="15" x14ac:dyDescent="0.25">
      <c r="B114" s="148"/>
      <c r="C114" s="148"/>
      <c r="D114" s="132"/>
      <c r="E114" s="132"/>
      <c r="F114" s="132"/>
      <c r="G114" s="132"/>
    </row>
    <row r="115" spans="2:7" ht="15" x14ac:dyDescent="0.25">
      <c r="B115" s="148"/>
      <c r="C115" s="148"/>
      <c r="D115" s="132"/>
      <c r="E115" s="132"/>
      <c r="F115" s="132"/>
      <c r="G115" s="132"/>
    </row>
    <row r="116" spans="2:7" ht="15" x14ac:dyDescent="0.25">
      <c r="B116" s="148"/>
      <c r="C116" s="148"/>
      <c r="D116" s="132"/>
      <c r="E116" s="132"/>
      <c r="F116" s="132"/>
      <c r="G116" s="132"/>
    </row>
    <row r="117" spans="2:7" ht="15" x14ac:dyDescent="0.25">
      <c r="B117" s="148"/>
      <c r="C117" s="148"/>
      <c r="D117" s="132"/>
      <c r="E117" s="132"/>
      <c r="F117" s="132"/>
      <c r="G117" s="132"/>
    </row>
    <row r="118" spans="2:7" ht="15" x14ac:dyDescent="0.25">
      <c r="B118" s="148"/>
      <c r="C118" s="148"/>
      <c r="D118" s="132"/>
      <c r="E118" s="132"/>
      <c r="F118" s="132"/>
      <c r="G118" s="132"/>
    </row>
    <row r="119" spans="2:7" ht="15" x14ac:dyDescent="0.25">
      <c r="B119" s="148"/>
      <c r="C119" s="148"/>
      <c r="D119" s="132"/>
      <c r="E119" s="132"/>
      <c r="F119" s="132"/>
      <c r="G119" s="132"/>
    </row>
    <row r="120" spans="2:7" ht="15" x14ac:dyDescent="0.25">
      <c r="B120" s="148"/>
      <c r="C120" s="148"/>
      <c r="D120" s="132"/>
      <c r="E120" s="132"/>
      <c r="F120" s="132"/>
      <c r="G120" s="132"/>
    </row>
    <row r="121" spans="2:7" ht="15" x14ac:dyDescent="0.25">
      <c r="B121" s="148"/>
      <c r="C121" s="148"/>
      <c r="D121" s="132"/>
      <c r="E121" s="132"/>
      <c r="F121" s="132"/>
      <c r="G121" s="132"/>
    </row>
    <row r="122" spans="2:7" ht="15" x14ac:dyDescent="0.25">
      <c r="B122" s="148"/>
      <c r="C122" s="148"/>
      <c r="D122" s="132"/>
      <c r="E122" s="132"/>
      <c r="F122" s="132"/>
      <c r="G122" s="132"/>
    </row>
    <row r="123" spans="2:7" ht="15" x14ac:dyDescent="0.25">
      <c r="B123" s="148"/>
      <c r="C123" s="148"/>
      <c r="D123" s="132"/>
      <c r="E123" s="132"/>
      <c r="F123" s="132"/>
      <c r="G123" s="132"/>
    </row>
    <row r="124" spans="2:7" ht="15" x14ac:dyDescent="0.25">
      <c r="B124" s="148"/>
      <c r="C124" s="148"/>
      <c r="D124" s="132"/>
      <c r="E124" s="132"/>
      <c r="F124" s="132"/>
      <c r="G124" s="132"/>
    </row>
    <row r="125" spans="2:7" ht="15" x14ac:dyDescent="0.25">
      <c r="B125" s="148"/>
      <c r="C125" s="148"/>
      <c r="D125" s="132"/>
      <c r="E125" s="132"/>
      <c r="F125" s="132"/>
      <c r="G125" s="132"/>
    </row>
    <row r="126" spans="2:7" ht="15" x14ac:dyDescent="0.25">
      <c r="B126" s="148"/>
      <c r="C126" s="148"/>
      <c r="D126" s="132"/>
      <c r="E126" s="132"/>
      <c r="F126" s="132"/>
      <c r="G126" s="132"/>
    </row>
    <row r="127" spans="2:7" ht="15" x14ac:dyDescent="0.25">
      <c r="B127" s="148"/>
      <c r="C127" s="148"/>
      <c r="D127" s="132"/>
      <c r="E127" s="132"/>
      <c r="F127" s="132"/>
      <c r="G127" s="132"/>
    </row>
    <row r="128" spans="2:7" ht="15" x14ac:dyDescent="0.25">
      <c r="B128" s="148"/>
      <c r="C128" s="148"/>
      <c r="D128" s="132"/>
      <c r="E128" s="132"/>
      <c r="F128" s="132"/>
      <c r="G128" s="132"/>
    </row>
    <row r="129" spans="2:7" ht="15" x14ac:dyDescent="0.25">
      <c r="B129" s="148"/>
      <c r="C129" s="148"/>
      <c r="D129" s="132"/>
      <c r="E129" s="132"/>
      <c r="F129" s="132"/>
      <c r="G129" s="132"/>
    </row>
    <row r="130" spans="2:7" ht="15" x14ac:dyDescent="0.25">
      <c r="B130" s="148"/>
      <c r="C130" s="148"/>
      <c r="D130" s="132"/>
      <c r="E130" s="132"/>
      <c r="F130" s="132"/>
      <c r="G130" s="132"/>
    </row>
    <row r="131" spans="2:7" ht="15" x14ac:dyDescent="0.25">
      <c r="B131" s="148"/>
      <c r="C131" s="148"/>
      <c r="D131" s="132"/>
      <c r="E131" s="132"/>
      <c r="F131" s="132"/>
      <c r="G131" s="132"/>
    </row>
    <row r="132" spans="2:7" ht="15" x14ac:dyDescent="0.25">
      <c r="B132" s="148"/>
      <c r="C132" s="148"/>
      <c r="D132" s="132"/>
      <c r="E132" s="132"/>
      <c r="F132" s="132"/>
      <c r="G132" s="132"/>
    </row>
    <row r="133" spans="2:7" ht="15" x14ac:dyDescent="0.25">
      <c r="B133" s="148"/>
      <c r="C133" s="148"/>
      <c r="D133" s="132"/>
      <c r="E133" s="132"/>
      <c r="F133" s="132"/>
      <c r="G133" s="132"/>
    </row>
    <row r="134" spans="2:7" ht="15" x14ac:dyDescent="0.25">
      <c r="B134" s="148"/>
      <c r="C134" s="148"/>
      <c r="D134" s="132"/>
      <c r="E134" s="132"/>
      <c r="F134" s="132"/>
      <c r="G134" s="132"/>
    </row>
    <row r="135" spans="2:7" ht="15" x14ac:dyDescent="0.25">
      <c r="B135" s="148"/>
      <c r="C135" s="148"/>
      <c r="D135" s="132"/>
      <c r="E135" s="132"/>
      <c r="F135" s="132"/>
      <c r="G135" s="132"/>
    </row>
    <row r="136" spans="2:7" ht="15" x14ac:dyDescent="0.25">
      <c r="B136" s="148"/>
      <c r="C136" s="148"/>
      <c r="D136" s="132"/>
      <c r="E136" s="132"/>
      <c r="F136" s="132"/>
      <c r="G136" s="132"/>
    </row>
  </sheetData>
  <mergeCells count="12">
    <mergeCell ref="B12:C12"/>
    <mergeCell ref="A1:C1"/>
    <mergeCell ref="A2:C2"/>
    <mergeCell ref="A3:C3"/>
    <mergeCell ref="A4:C4"/>
    <mergeCell ref="A5:C5"/>
    <mergeCell ref="A6:C6"/>
    <mergeCell ref="A7:C7"/>
    <mergeCell ref="A8:C8"/>
    <mergeCell ref="B9:C9"/>
    <mergeCell ref="A10:C10"/>
    <mergeCell ref="A11:C11"/>
  </mergeCells>
  <pageMargins left="0.7" right="0.7" top="0.75" bottom="0.75" header="0.3" footer="0.3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69"/>
  <sheetViews>
    <sheetView zoomScaleNormal="100" workbookViewId="0">
      <selection activeCell="K19" sqref="K19"/>
    </sheetView>
  </sheetViews>
  <sheetFormatPr defaultRowHeight="12.75" x14ac:dyDescent="0.2"/>
  <cols>
    <col min="1" max="1" width="5.140625" style="151" customWidth="1"/>
    <col min="2" max="2" width="26.5703125" style="151" customWidth="1"/>
    <col min="3" max="3" width="7.5703125" style="151" customWidth="1"/>
    <col min="4" max="4" width="14.140625" style="151" customWidth="1"/>
    <col min="5" max="5" width="14.42578125" style="151" bestFit="1" customWidth="1"/>
    <col min="6" max="256" width="9.140625" style="151"/>
    <col min="257" max="257" width="5.140625" style="151" customWidth="1"/>
    <col min="258" max="258" width="26.5703125" style="151" customWidth="1"/>
    <col min="259" max="259" width="7.5703125" style="151" customWidth="1"/>
    <col min="260" max="260" width="14.140625" style="151" customWidth="1"/>
    <col min="261" max="261" width="14.42578125" style="151" bestFit="1" customWidth="1"/>
    <col min="262" max="512" width="9.140625" style="151"/>
    <col min="513" max="513" width="5.140625" style="151" customWidth="1"/>
    <col min="514" max="514" width="26.5703125" style="151" customWidth="1"/>
    <col min="515" max="515" width="7.5703125" style="151" customWidth="1"/>
    <col min="516" max="516" width="14.140625" style="151" customWidth="1"/>
    <col min="517" max="517" width="14.42578125" style="151" bestFit="1" customWidth="1"/>
    <col min="518" max="768" width="9.140625" style="151"/>
    <col min="769" max="769" width="5.140625" style="151" customWidth="1"/>
    <col min="770" max="770" width="26.5703125" style="151" customWidth="1"/>
    <col min="771" max="771" width="7.5703125" style="151" customWidth="1"/>
    <col min="772" max="772" width="14.140625" style="151" customWidth="1"/>
    <col min="773" max="773" width="14.42578125" style="151" bestFit="1" customWidth="1"/>
    <col min="774" max="1024" width="9.140625" style="151"/>
    <col min="1025" max="1025" width="5.140625" style="151" customWidth="1"/>
    <col min="1026" max="1026" width="26.5703125" style="151" customWidth="1"/>
    <col min="1027" max="1027" width="7.5703125" style="151" customWidth="1"/>
    <col min="1028" max="1028" width="14.140625" style="151" customWidth="1"/>
    <col min="1029" max="1029" width="14.42578125" style="151" bestFit="1" customWidth="1"/>
    <col min="1030" max="1280" width="9.140625" style="151"/>
    <col min="1281" max="1281" width="5.140625" style="151" customWidth="1"/>
    <col min="1282" max="1282" width="26.5703125" style="151" customWidth="1"/>
    <col min="1283" max="1283" width="7.5703125" style="151" customWidth="1"/>
    <col min="1284" max="1284" width="14.140625" style="151" customWidth="1"/>
    <col min="1285" max="1285" width="14.42578125" style="151" bestFit="1" customWidth="1"/>
    <col min="1286" max="1536" width="9.140625" style="151"/>
    <col min="1537" max="1537" width="5.140625" style="151" customWidth="1"/>
    <col min="1538" max="1538" width="26.5703125" style="151" customWidth="1"/>
    <col min="1539" max="1539" width="7.5703125" style="151" customWidth="1"/>
    <col min="1540" max="1540" width="14.140625" style="151" customWidth="1"/>
    <col min="1541" max="1541" width="14.42578125" style="151" bestFit="1" customWidth="1"/>
    <col min="1542" max="1792" width="9.140625" style="151"/>
    <col min="1793" max="1793" width="5.140625" style="151" customWidth="1"/>
    <col min="1794" max="1794" width="26.5703125" style="151" customWidth="1"/>
    <col min="1795" max="1795" width="7.5703125" style="151" customWidth="1"/>
    <col min="1796" max="1796" width="14.140625" style="151" customWidth="1"/>
    <col min="1797" max="1797" width="14.42578125" style="151" bestFit="1" customWidth="1"/>
    <col min="1798" max="2048" width="9.140625" style="151"/>
    <col min="2049" max="2049" width="5.140625" style="151" customWidth="1"/>
    <col min="2050" max="2050" width="26.5703125" style="151" customWidth="1"/>
    <col min="2051" max="2051" width="7.5703125" style="151" customWidth="1"/>
    <col min="2052" max="2052" width="14.140625" style="151" customWidth="1"/>
    <col min="2053" max="2053" width="14.42578125" style="151" bestFit="1" customWidth="1"/>
    <col min="2054" max="2304" width="9.140625" style="151"/>
    <col min="2305" max="2305" width="5.140625" style="151" customWidth="1"/>
    <col min="2306" max="2306" width="26.5703125" style="151" customWidth="1"/>
    <col min="2307" max="2307" width="7.5703125" style="151" customWidth="1"/>
    <col min="2308" max="2308" width="14.140625" style="151" customWidth="1"/>
    <col min="2309" max="2309" width="14.42578125" style="151" bestFit="1" customWidth="1"/>
    <col min="2310" max="2560" width="9.140625" style="151"/>
    <col min="2561" max="2561" width="5.140625" style="151" customWidth="1"/>
    <col min="2562" max="2562" width="26.5703125" style="151" customWidth="1"/>
    <col min="2563" max="2563" width="7.5703125" style="151" customWidth="1"/>
    <col min="2564" max="2564" width="14.140625" style="151" customWidth="1"/>
    <col min="2565" max="2565" width="14.42578125" style="151" bestFit="1" customWidth="1"/>
    <col min="2566" max="2816" width="9.140625" style="151"/>
    <col min="2817" max="2817" width="5.140625" style="151" customWidth="1"/>
    <col min="2818" max="2818" width="26.5703125" style="151" customWidth="1"/>
    <col min="2819" max="2819" width="7.5703125" style="151" customWidth="1"/>
    <col min="2820" max="2820" width="14.140625" style="151" customWidth="1"/>
    <col min="2821" max="2821" width="14.42578125" style="151" bestFit="1" customWidth="1"/>
    <col min="2822" max="3072" width="9.140625" style="151"/>
    <col min="3073" max="3073" width="5.140625" style="151" customWidth="1"/>
    <col min="3074" max="3074" width="26.5703125" style="151" customWidth="1"/>
    <col min="3075" max="3075" width="7.5703125" style="151" customWidth="1"/>
    <col min="3076" max="3076" width="14.140625" style="151" customWidth="1"/>
    <col min="3077" max="3077" width="14.42578125" style="151" bestFit="1" customWidth="1"/>
    <col min="3078" max="3328" width="9.140625" style="151"/>
    <col min="3329" max="3329" width="5.140625" style="151" customWidth="1"/>
    <col min="3330" max="3330" width="26.5703125" style="151" customWidth="1"/>
    <col min="3331" max="3331" width="7.5703125" style="151" customWidth="1"/>
    <col min="3332" max="3332" width="14.140625" style="151" customWidth="1"/>
    <col min="3333" max="3333" width="14.42578125" style="151" bestFit="1" customWidth="1"/>
    <col min="3334" max="3584" width="9.140625" style="151"/>
    <col min="3585" max="3585" width="5.140625" style="151" customWidth="1"/>
    <col min="3586" max="3586" width="26.5703125" style="151" customWidth="1"/>
    <col min="3587" max="3587" width="7.5703125" style="151" customWidth="1"/>
    <col min="3588" max="3588" width="14.140625" style="151" customWidth="1"/>
    <col min="3589" max="3589" width="14.42578125" style="151" bestFit="1" customWidth="1"/>
    <col min="3590" max="3840" width="9.140625" style="151"/>
    <col min="3841" max="3841" width="5.140625" style="151" customWidth="1"/>
    <col min="3842" max="3842" width="26.5703125" style="151" customWidth="1"/>
    <col min="3843" max="3843" width="7.5703125" style="151" customWidth="1"/>
    <col min="3844" max="3844" width="14.140625" style="151" customWidth="1"/>
    <col min="3845" max="3845" width="14.42578125" style="151" bestFit="1" customWidth="1"/>
    <col min="3846" max="4096" width="9.140625" style="151"/>
    <col min="4097" max="4097" width="5.140625" style="151" customWidth="1"/>
    <col min="4098" max="4098" width="26.5703125" style="151" customWidth="1"/>
    <col min="4099" max="4099" width="7.5703125" style="151" customWidth="1"/>
    <col min="4100" max="4100" width="14.140625" style="151" customWidth="1"/>
    <col min="4101" max="4101" width="14.42578125" style="151" bestFit="1" customWidth="1"/>
    <col min="4102" max="4352" width="9.140625" style="151"/>
    <col min="4353" max="4353" width="5.140625" style="151" customWidth="1"/>
    <col min="4354" max="4354" width="26.5703125" style="151" customWidth="1"/>
    <col min="4355" max="4355" width="7.5703125" style="151" customWidth="1"/>
    <col min="4356" max="4356" width="14.140625" style="151" customWidth="1"/>
    <col min="4357" max="4357" width="14.42578125" style="151" bestFit="1" customWidth="1"/>
    <col min="4358" max="4608" width="9.140625" style="151"/>
    <col min="4609" max="4609" width="5.140625" style="151" customWidth="1"/>
    <col min="4610" max="4610" width="26.5703125" style="151" customWidth="1"/>
    <col min="4611" max="4611" width="7.5703125" style="151" customWidth="1"/>
    <col min="4612" max="4612" width="14.140625" style="151" customWidth="1"/>
    <col min="4613" max="4613" width="14.42578125" style="151" bestFit="1" customWidth="1"/>
    <col min="4614" max="4864" width="9.140625" style="151"/>
    <col min="4865" max="4865" width="5.140625" style="151" customWidth="1"/>
    <col min="4866" max="4866" width="26.5703125" style="151" customWidth="1"/>
    <col min="4867" max="4867" width="7.5703125" style="151" customWidth="1"/>
    <col min="4868" max="4868" width="14.140625" style="151" customWidth="1"/>
    <col min="4869" max="4869" width="14.42578125" style="151" bestFit="1" customWidth="1"/>
    <col min="4870" max="5120" width="9.140625" style="151"/>
    <col min="5121" max="5121" width="5.140625" style="151" customWidth="1"/>
    <col min="5122" max="5122" width="26.5703125" style="151" customWidth="1"/>
    <col min="5123" max="5123" width="7.5703125" style="151" customWidth="1"/>
    <col min="5124" max="5124" width="14.140625" style="151" customWidth="1"/>
    <col min="5125" max="5125" width="14.42578125" style="151" bestFit="1" customWidth="1"/>
    <col min="5126" max="5376" width="9.140625" style="151"/>
    <col min="5377" max="5377" width="5.140625" style="151" customWidth="1"/>
    <col min="5378" max="5378" width="26.5703125" style="151" customWidth="1"/>
    <col min="5379" max="5379" width="7.5703125" style="151" customWidth="1"/>
    <col min="5380" max="5380" width="14.140625" style="151" customWidth="1"/>
    <col min="5381" max="5381" width="14.42578125" style="151" bestFit="1" customWidth="1"/>
    <col min="5382" max="5632" width="9.140625" style="151"/>
    <col min="5633" max="5633" width="5.140625" style="151" customWidth="1"/>
    <col min="5634" max="5634" width="26.5703125" style="151" customWidth="1"/>
    <col min="5635" max="5635" width="7.5703125" style="151" customWidth="1"/>
    <col min="5636" max="5636" width="14.140625" style="151" customWidth="1"/>
    <col min="5637" max="5637" width="14.42578125" style="151" bestFit="1" customWidth="1"/>
    <col min="5638" max="5888" width="9.140625" style="151"/>
    <col min="5889" max="5889" width="5.140625" style="151" customWidth="1"/>
    <col min="5890" max="5890" width="26.5703125" style="151" customWidth="1"/>
    <col min="5891" max="5891" width="7.5703125" style="151" customWidth="1"/>
    <col min="5892" max="5892" width="14.140625" style="151" customWidth="1"/>
    <col min="5893" max="5893" width="14.42578125" style="151" bestFit="1" customWidth="1"/>
    <col min="5894" max="6144" width="9.140625" style="151"/>
    <col min="6145" max="6145" width="5.140625" style="151" customWidth="1"/>
    <col min="6146" max="6146" width="26.5703125" style="151" customWidth="1"/>
    <col min="6147" max="6147" width="7.5703125" style="151" customWidth="1"/>
    <col min="6148" max="6148" width="14.140625" style="151" customWidth="1"/>
    <col min="6149" max="6149" width="14.42578125" style="151" bestFit="1" customWidth="1"/>
    <col min="6150" max="6400" width="9.140625" style="151"/>
    <col min="6401" max="6401" width="5.140625" style="151" customWidth="1"/>
    <col min="6402" max="6402" width="26.5703125" style="151" customWidth="1"/>
    <col min="6403" max="6403" width="7.5703125" style="151" customWidth="1"/>
    <col min="6404" max="6404" width="14.140625" style="151" customWidth="1"/>
    <col min="6405" max="6405" width="14.42578125" style="151" bestFit="1" customWidth="1"/>
    <col min="6406" max="6656" width="9.140625" style="151"/>
    <col min="6657" max="6657" width="5.140625" style="151" customWidth="1"/>
    <col min="6658" max="6658" width="26.5703125" style="151" customWidth="1"/>
    <col min="6659" max="6659" width="7.5703125" style="151" customWidth="1"/>
    <col min="6660" max="6660" width="14.140625" style="151" customWidth="1"/>
    <col min="6661" max="6661" width="14.42578125" style="151" bestFit="1" customWidth="1"/>
    <col min="6662" max="6912" width="9.140625" style="151"/>
    <col min="6913" max="6913" width="5.140625" style="151" customWidth="1"/>
    <col min="6914" max="6914" width="26.5703125" style="151" customWidth="1"/>
    <col min="6915" max="6915" width="7.5703125" style="151" customWidth="1"/>
    <col min="6916" max="6916" width="14.140625" style="151" customWidth="1"/>
    <col min="6917" max="6917" width="14.42578125" style="151" bestFit="1" customWidth="1"/>
    <col min="6918" max="7168" width="9.140625" style="151"/>
    <col min="7169" max="7169" width="5.140625" style="151" customWidth="1"/>
    <col min="7170" max="7170" width="26.5703125" style="151" customWidth="1"/>
    <col min="7171" max="7171" width="7.5703125" style="151" customWidth="1"/>
    <col min="7172" max="7172" width="14.140625" style="151" customWidth="1"/>
    <col min="7173" max="7173" width="14.42578125" style="151" bestFit="1" customWidth="1"/>
    <col min="7174" max="7424" width="9.140625" style="151"/>
    <col min="7425" max="7425" width="5.140625" style="151" customWidth="1"/>
    <col min="7426" max="7426" width="26.5703125" style="151" customWidth="1"/>
    <col min="7427" max="7427" width="7.5703125" style="151" customWidth="1"/>
    <col min="7428" max="7428" width="14.140625" style="151" customWidth="1"/>
    <col min="7429" max="7429" width="14.42578125" style="151" bestFit="1" customWidth="1"/>
    <col min="7430" max="7680" width="9.140625" style="151"/>
    <col min="7681" max="7681" width="5.140625" style="151" customWidth="1"/>
    <col min="7682" max="7682" width="26.5703125" style="151" customWidth="1"/>
    <col min="7683" max="7683" width="7.5703125" style="151" customWidth="1"/>
    <col min="7684" max="7684" width="14.140625" style="151" customWidth="1"/>
    <col min="7685" max="7685" width="14.42578125" style="151" bestFit="1" customWidth="1"/>
    <col min="7686" max="7936" width="9.140625" style="151"/>
    <col min="7937" max="7937" width="5.140625" style="151" customWidth="1"/>
    <col min="7938" max="7938" width="26.5703125" style="151" customWidth="1"/>
    <col min="7939" max="7939" width="7.5703125" style="151" customWidth="1"/>
    <col min="7940" max="7940" width="14.140625" style="151" customWidth="1"/>
    <col min="7941" max="7941" width="14.42578125" style="151" bestFit="1" customWidth="1"/>
    <col min="7942" max="8192" width="9.140625" style="151"/>
    <col min="8193" max="8193" width="5.140625" style="151" customWidth="1"/>
    <col min="8194" max="8194" width="26.5703125" style="151" customWidth="1"/>
    <col min="8195" max="8195" width="7.5703125" style="151" customWidth="1"/>
    <col min="8196" max="8196" width="14.140625" style="151" customWidth="1"/>
    <col min="8197" max="8197" width="14.42578125" style="151" bestFit="1" customWidth="1"/>
    <col min="8198" max="8448" width="9.140625" style="151"/>
    <col min="8449" max="8449" width="5.140625" style="151" customWidth="1"/>
    <col min="8450" max="8450" width="26.5703125" style="151" customWidth="1"/>
    <col min="8451" max="8451" width="7.5703125" style="151" customWidth="1"/>
    <col min="8452" max="8452" width="14.140625" style="151" customWidth="1"/>
    <col min="8453" max="8453" width="14.42578125" style="151" bestFit="1" customWidth="1"/>
    <col min="8454" max="8704" width="9.140625" style="151"/>
    <col min="8705" max="8705" width="5.140625" style="151" customWidth="1"/>
    <col min="8706" max="8706" width="26.5703125" style="151" customWidth="1"/>
    <col min="8707" max="8707" width="7.5703125" style="151" customWidth="1"/>
    <col min="8708" max="8708" width="14.140625" style="151" customWidth="1"/>
    <col min="8709" max="8709" width="14.42578125" style="151" bestFit="1" customWidth="1"/>
    <col min="8710" max="8960" width="9.140625" style="151"/>
    <col min="8961" max="8961" width="5.140625" style="151" customWidth="1"/>
    <col min="8962" max="8962" width="26.5703125" style="151" customWidth="1"/>
    <col min="8963" max="8963" width="7.5703125" style="151" customWidth="1"/>
    <col min="8964" max="8964" width="14.140625" style="151" customWidth="1"/>
    <col min="8965" max="8965" width="14.42578125" style="151" bestFit="1" customWidth="1"/>
    <col min="8966" max="9216" width="9.140625" style="151"/>
    <col min="9217" max="9217" width="5.140625" style="151" customWidth="1"/>
    <col min="9218" max="9218" width="26.5703125" style="151" customWidth="1"/>
    <col min="9219" max="9219" width="7.5703125" style="151" customWidth="1"/>
    <col min="9220" max="9220" width="14.140625" style="151" customWidth="1"/>
    <col min="9221" max="9221" width="14.42578125" style="151" bestFit="1" customWidth="1"/>
    <col min="9222" max="9472" width="9.140625" style="151"/>
    <col min="9473" max="9473" width="5.140625" style="151" customWidth="1"/>
    <col min="9474" max="9474" width="26.5703125" style="151" customWidth="1"/>
    <col min="9475" max="9475" width="7.5703125" style="151" customWidth="1"/>
    <col min="9476" max="9476" width="14.140625" style="151" customWidth="1"/>
    <col min="9477" max="9477" width="14.42578125" style="151" bestFit="1" customWidth="1"/>
    <col min="9478" max="9728" width="9.140625" style="151"/>
    <col min="9729" max="9729" width="5.140625" style="151" customWidth="1"/>
    <col min="9730" max="9730" width="26.5703125" style="151" customWidth="1"/>
    <col min="9731" max="9731" width="7.5703125" style="151" customWidth="1"/>
    <col min="9732" max="9732" width="14.140625" style="151" customWidth="1"/>
    <col min="9733" max="9733" width="14.42578125" style="151" bestFit="1" customWidth="1"/>
    <col min="9734" max="9984" width="9.140625" style="151"/>
    <col min="9985" max="9985" width="5.140625" style="151" customWidth="1"/>
    <col min="9986" max="9986" width="26.5703125" style="151" customWidth="1"/>
    <col min="9987" max="9987" width="7.5703125" style="151" customWidth="1"/>
    <col min="9988" max="9988" width="14.140625" style="151" customWidth="1"/>
    <col min="9989" max="9989" width="14.42578125" style="151" bestFit="1" customWidth="1"/>
    <col min="9990" max="10240" width="9.140625" style="151"/>
    <col min="10241" max="10241" width="5.140625" style="151" customWidth="1"/>
    <col min="10242" max="10242" width="26.5703125" style="151" customWidth="1"/>
    <col min="10243" max="10243" width="7.5703125" style="151" customWidth="1"/>
    <col min="10244" max="10244" width="14.140625" style="151" customWidth="1"/>
    <col min="10245" max="10245" width="14.42578125" style="151" bestFit="1" customWidth="1"/>
    <col min="10246" max="10496" width="9.140625" style="151"/>
    <col min="10497" max="10497" width="5.140625" style="151" customWidth="1"/>
    <col min="10498" max="10498" width="26.5703125" style="151" customWidth="1"/>
    <col min="10499" max="10499" width="7.5703125" style="151" customWidth="1"/>
    <col min="10500" max="10500" width="14.140625" style="151" customWidth="1"/>
    <col min="10501" max="10501" width="14.42578125" style="151" bestFit="1" customWidth="1"/>
    <col min="10502" max="10752" width="9.140625" style="151"/>
    <col min="10753" max="10753" width="5.140625" style="151" customWidth="1"/>
    <col min="10754" max="10754" width="26.5703125" style="151" customWidth="1"/>
    <col min="10755" max="10755" width="7.5703125" style="151" customWidth="1"/>
    <col min="10756" max="10756" width="14.140625" style="151" customWidth="1"/>
    <col min="10757" max="10757" width="14.42578125" style="151" bestFit="1" customWidth="1"/>
    <col min="10758" max="11008" width="9.140625" style="151"/>
    <col min="11009" max="11009" width="5.140625" style="151" customWidth="1"/>
    <col min="11010" max="11010" width="26.5703125" style="151" customWidth="1"/>
    <col min="11011" max="11011" width="7.5703125" style="151" customWidth="1"/>
    <col min="11012" max="11012" width="14.140625" style="151" customWidth="1"/>
    <col min="11013" max="11013" width="14.42578125" style="151" bestFit="1" customWidth="1"/>
    <col min="11014" max="11264" width="9.140625" style="151"/>
    <col min="11265" max="11265" width="5.140625" style="151" customWidth="1"/>
    <col min="11266" max="11266" width="26.5703125" style="151" customWidth="1"/>
    <col min="11267" max="11267" width="7.5703125" style="151" customWidth="1"/>
    <col min="11268" max="11268" width="14.140625" style="151" customWidth="1"/>
    <col min="11269" max="11269" width="14.42578125" style="151" bestFit="1" customWidth="1"/>
    <col min="11270" max="11520" width="9.140625" style="151"/>
    <col min="11521" max="11521" width="5.140625" style="151" customWidth="1"/>
    <col min="11522" max="11522" width="26.5703125" style="151" customWidth="1"/>
    <col min="11523" max="11523" width="7.5703125" style="151" customWidth="1"/>
    <col min="11524" max="11524" width="14.140625" style="151" customWidth="1"/>
    <col min="11525" max="11525" width="14.42578125" style="151" bestFit="1" customWidth="1"/>
    <col min="11526" max="11776" width="9.140625" style="151"/>
    <col min="11777" max="11777" width="5.140625" style="151" customWidth="1"/>
    <col min="11778" max="11778" width="26.5703125" style="151" customWidth="1"/>
    <col min="11779" max="11779" width="7.5703125" style="151" customWidth="1"/>
    <col min="11780" max="11780" width="14.140625" style="151" customWidth="1"/>
    <col min="11781" max="11781" width="14.42578125" style="151" bestFit="1" customWidth="1"/>
    <col min="11782" max="12032" width="9.140625" style="151"/>
    <col min="12033" max="12033" width="5.140625" style="151" customWidth="1"/>
    <col min="12034" max="12034" width="26.5703125" style="151" customWidth="1"/>
    <col min="12035" max="12035" width="7.5703125" style="151" customWidth="1"/>
    <col min="12036" max="12036" width="14.140625" style="151" customWidth="1"/>
    <col min="12037" max="12037" width="14.42578125" style="151" bestFit="1" customWidth="1"/>
    <col min="12038" max="12288" width="9.140625" style="151"/>
    <col min="12289" max="12289" width="5.140625" style="151" customWidth="1"/>
    <col min="12290" max="12290" width="26.5703125" style="151" customWidth="1"/>
    <col min="12291" max="12291" width="7.5703125" style="151" customWidth="1"/>
    <col min="12292" max="12292" width="14.140625" style="151" customWidth="1"/>
    <col min="12293" max="12293" width="14.42578125" style="151" bestFit="1" customWidth="1"/>
    <col min="12294" max="12544" width="9.140625" style="151"/>
    <col min="12545" max="12545" width="5.140625" style="151" customWidth="1"/>
    <col min="12546" max="12546" width="26.5703125" style="151" customWidth="1"/>
    <col min="12547" max="12547" width="7.5703125" style="151" customWidth="1"/>
    <col min="12548" max="12548" width="14.140625" style="151" customWidth="1"/>
    <col min="12549" max="12549" width="14.42578125" style="151" bestFit="1" customWidth="1"/>
    <col min="12550" max="12800" width="9.140625" style="151"/>
    <col min="12801" max="12801" width="5.140625" style="151" customWidth="1"/>
    <col min="12802" max="12802" width="26.5703125" style="151" customWidth="1"/>
    <col min="12803" max="12803" width="7.5703125" style="151" customWidth="1"/>
    <col min="12804" max="12804" width="14.140625" style="151" customWidth="1"/>
    <col min="12805" max="12805" width="14.42578125" style="151" bestFit="1" customWidth="1"/>
    <col min="12806" max="13056" width="9.140625" style="151"/>
    <col min="13057" max="13057" width="5.140625" style="151" customWidth="1"/>
    <col min="13058" max="13058" width="26.5703125" style="151" customWidth="1"/>
    <col min="13059" max="13059" width="7.5703125" style="151" customWidth="1"/>
    <col min="13060" max="13060" width="14.140625" style="151" customWidth="1"/>
    <col min="13061" max="13061" width="14.42578125" style="151" bestFit="1" customWidth="1"/>
    <col min="13062" max="13312" width="9.140625" style="151"/>
    <col min="13313" max="13313" width="5.140625" style="151" customWidth="1"/>
    <col min="13314" max="13314" width="26.5703125" style="151" customWidth="1"/>
    <col min="13315" max="13315" width="7.5703125" style="151" customWidth="1"/>
    <col min="13316" max="13316" width="14.140625" style="151" customWidth="1"/>
    <col min="13317" max="13317" width="14.42578125" style="151" bestFit="1" customWidth="1"/>
    <col min="13318" max="13568" width="9.140625" style="151"/>
    <col min="13569" max="13569" width="5.140625" style="151" customWidth="1"/>
    <col min="13570" max="13570" width="26.5703125" style="151" customWidth="1"/>
    <col min="13571" max="13571" width="7.5703125" style="151" customWidth="1"/>
    <col min="13572" max="13572" width="14.140625" style="151" customWidth="1"/>
    <col min="13573" max="13573" width="14.42578125" style="151" bestFit="1" customWidth="1"/>
    <col min="13574" max="13824" width="9.140625" style="151"/>
    <col min="13825" max="13825" width="5.140625" style="151" customWidth="1"/>
    <col min="13826" max="13826" width="26.5703125" style="151" customWidth="1"/>
    <col min="13827" max="13827" width="7.5703125" style="151" customWidth="1"/>
    <col min="13828" max="13828" width="14.140625" style="151" customWidth="1"/>
    <col min="13829" max="13829" width="14.42578125" style="151" bestFit="1" customWidth="1"/>
    <col min="13830" max="14080" width="9.140625" style="151"/>
    <col min="14081" max="14081" width="5.140625" style="151" customWidth="1"/>
    <col min="14082" max="14082" width="26.5703125" style="151" customWidth="1"/>
    <col min="14083" max="14083" width="7.5703125" style="151" customWidth="1"/>
    <col min="14084" max="14084" width="14.140625" style="151" customWidth="1"/>
    <col min="14085" max="14085" width="14.42578125" style="151" bestFit="1" customWidth="1"/>
    <col min="14086" max="14336" width="9.140625" style="151"/>
    <col min="14337" max="14337" width="5.140625" style="151" customWidth="1"/>
    <col min="14338" max="14338" width="26.5703125" style="151" customWidth="1"/>
    <col min="14339" max="14339" width="7.5703125" style="151" customWidth="1"/>
    <col min="14340" max="14340" width="14.140625" style="151" customWidth="1"/>
    <col min="14341" max="14341" width="14.42578125" style="151" bestFit="1" customWidth="1"/>
    <col min="14342" max="14592" width="9.140625" style="151"/>
    <col min="14593" max="14593" width="5.140625" style="151" customWidth="1"/>
    <col min="14594" max="14594" width="26.5703125" style="151" customWidth="1"/>
    <col min="14595" max="14595" width="7.5703125" style="151" customWidth="1"/>
    <col min="14596" max="14596" width="14.140625" style="151" customWidth="1"/>
    <col min="14597" max="14597" width="14.42578125" style="151" bestFit="1" customWidth="1"/>
    <col min="14598" max="14848" width="9.140625" style="151"/>
    <col min="14849" max="14849" width="5.140625" style="151" customWidth="1"/>
    <col min="14850" max="14850" width="26.5703125" style="151" customWidth="1"/>
    <col min="14851" max="14851" width="7.5703125" style="151" customWidth="1"/>
    <col min="14852" max="14852" width="14.140625" style="151" customWidth="1"/>
    <col min="14853" max="14853" width="14.42578125" style="151" bestFit="1" customWidth="1"/>
    <col min="14854" max="15104" width="9.140625" style="151"/>
    <col min="15105" max="15105" width="5.140625" style="151" customWidth="1"/>
    <col min="15106" max="15106" width="26.5703125" style="151" customWidth="1"/>
    <col min="15107" max="15107" width="7.5703125" style="151" customWidth="1"/>
    <col min="15108" max="15108" width="14.140625" style="151" customWidth="1"/>
    <col min="15109" max="15109" width="14.42578125" style="151" bestFit="1" customWidth="1"/>
    <col min="15110" max="15360" width="9.140625" style="151"/>
    <col min="15361" max="15361" width="5.140625" style="151" customWidth="1"/>
    <col min="15362" max="15362" width="26.5703125" style="151" customWidth="1"/>
    <col min="15363" max="15363" width="7.5703125" style="151" customWidth="1"/>
    <col min="15364" max="15364" width="14.140625" style="151" customWidth="1"/>
    <col min="15365" max="15365" width="14.42578125" style="151" bestFit="1" customWidth="1"/>
    <col min="15366" max="15616" width="9.140625" style="151"/>
    <col min="15617" max="15617" width="5.140625" style="151" customWidth="1"/>
    <col min="15618" max="15618" width="26.5703125" style="151" customWidth="1"/>
    <col min="15619" max="15619" width="7.5703125" style="151" customWidth="1"/>
    <col min="15620" max="15620" width="14.140625" style="151" customWidth="1"/>
    <col min="15621" max="15621" width="14.42578125" style="151" bestFit="1" customWidth="1"/>
    <col min="15622" max="15872" width="9.140625" style="151"/>
    <col min="15873" max="15873" width="5.140625" style="151" customWidth="1"/>
    <col min="15874" max="15874" width="26.5703125" style="151" customWidth="1"/>
    <col min="15875" max="15875" width="7.5703125" style="151" customWidth="1"/>
    <col min="15876" max="15876" width="14.140625" style="151" customWidth="1"/>
    <col min="15877" max="15877" width="14.42578125" style="151" bestFit="1" customWidth="1"/>
    <col min="15878" max="16128" width="9.140625" style="151"/>
    <col min="16129" max="16129" width="5.140625" style="151" customWidth="1"/>
    <col min="16130" max="16130" width="26.5703125" style="151" customWidth="1"/>
    <col min="16131" max="16131" width="7.5703125" style="151" customWidth="1"/>
    <col min="16132" max="16132" width="14.140625" style="151" customWidth="1"/>
    <col min="16133" max="16133" width="14.42578125" style="151" bestFit="1" customWidth="1"/>
    <col min="16134" max="16384" width="9.140625" style="151"/>
  </cols>
  <sheetData>
    <row r="1" spans="1:6" x14ac:dyDescent="0.2">
      <c r="B1" s="411" t="s">
        <v>792</v>
      </c>
      <c r="C1" s="411"/>
      <c r="D1" s="411"/>
      <c r="E1" s="411"/>
    </row>
    <row r="2" spans="1:6" x14ac:dyDescent="0.2">
      <c r="B2" s="376" t="s">
        <v>908</v>
      </c>
      <c r="C2" s="376"/>
      <c r="D2" s="376"/>
      <c r="E2" s="376"/>
    </row>
    <row r="3" spans="1:6" x14ac:dyDescent="0.2">
      <c r="B3" s="376" t="s">
        <v>498</v>
      </c>
      <c r="C3" s="376"/>
      <c r="D3" s="376"/>
      <c r="E3" s="376"/>
    </row>
    <row r="4" spans="1:6" x14ac:dyDescent="0.2">
      <c r="B4" s="376" t="s">
        <v>495</v>
      </c>
      <c r="C4" s="376"/>
      <c r="D4" s="376"/>
      <c r="E4" s="376"/>
    </row>
    <row r="5" spans="1:6" x14ac:dyDescent="0.2">
      <c r="B5" s="376" t="s">
        <v>813</v>
      </c>
      <c r="C5" s="376"/>
      <c r="D5" s="376"/>
      <c r="E5" s="376"/>
    </row>
    <row r="6" spans="1:6" ht="12.75" customHeight="1" x14ac:dyDescent="0.2">
      <c r="B6" s="376" t="s">
        <v>496</v>
      </c>
      <c r="C6" s="376"/>
      <c r="D6" s="376"/>
      <c r="E6" s="376"/>
      <c r="F6" s="152"/>
    </row>
    <row r="7" spans="1:6" ht="12.75" customHeight="1" x14ac:dyDescent="0.2">
      <c r="B7" s="412" t="s">
        <v>495</v>
      </c>
      <c r="C7" s="412"/>
      <c r="D7" s="412"/>
      <c r="E7" s="412"/>
      <c r="F7" s="152"/>
    </row>
    <row r="8" spans="1:6" ht="12.75" customHeight="1" x14ac:dyDescent="0.2">
      <c r="A8" s="376" t="s">
        <v>814</v>
      </c>
      <c r="B8" s="376"/>
      <c r="C8" s="376"/>
      <c r="D8" s="376"/>
      <c r="E8" s="376"/>
    </row>
    <row r="9" spans="1:6" x14ac:dyDescent="0.2">
      <c r="C9" s="153"/>
    </row>
    <row r="10" spans="1:6" x14ac:dyDescent="0.2">
      <c r="A10" s="413" t="s">
        <v>499</v>
      </c>
      <c r="B10" s="413"/>
      <c r="C10" s="413"/>
      <c r="D10" s="413"/>
      <c r="E10" s="413"/>
    </row>
    <row r="11" spans="1:6" s="154" customFormat="1" ht="27.75" customHeight="1" x14ac:dyDescent="0.2">
      <c r="A11" s="414" t="s">
        <v>815</v>
      </c>
      <c r="B11" s="414"/>
      <c r="C11" s="414"/>
      <c r="D11" s="414"/>
      <c r="E11" s="414"/>
    </row>
    <row r="12" spans="1:6" x14ac:dyDescent="0.2">
      <c r="C12" s="155"/>
      <c r="D12" s="415" t="s">
        <v>500</v>
      </c>
      <c r="E12" s="415"/>
    </row>
    <row r="13" spans="1:6" s="156" customFormat="1" ht="12.75" customHeight="1" x14ac:dyDescent="0.2">
      <c r="A13" s="100" t="s">
        <v>501</v>
      </c>
      <c r="B13" s="408" t="s">
        <v>502</v>
      </c>
      <c r="C13" s="409"/>
      <c r="D13" s="410" t="s">
        <v>632</v>
      </c>
      <c r="E13" s="410"/>
    </row>
    <row r="14" spans="1:6" ht="15" x14ac:dyDescent="0.25">
      <c r="A14" s="157">
        <v>1</v>
      </c>
      <c r="B14" s="404" t="s">
        <v>503</v>
      </c>
      <c r="C14" s="405"/>
      <c r="D14" s="406">
        <v>4664.6000000000004</v>
      </c>
      <c r="E14" s="407"/>
    </row>
    <row r="15" spans="1:6" ht="15" x14ac:dyDescent="0.25">
      <c r="A15" s="157">
        <v>2</v>
      </c>
      <c r="B15" s="404" t="s">
        <v>504</v>
      </c>
      <c r="C15" s="405"/>
      <c r="D15" s="406">
        <v>3972.8</v>
      </c>
      <c r="E15" s="407"/>
    </row>
    <row r="16" spans="1:6" ht="15" x14ac:dyDescent="0.25">
      <c r="A16" s="157">
        <v>3</v>
      </c>
      <c r="B16" s="404" t="s">
        <v>505</v>
      </c>
      <c r="C16" s="405"/>
      <c r="D16" s="406">
        <v>4695</v>
      </c>
      <c r="E16" s="407"/>
    </row>
    <row r="17" spans="1:5" ht="15" x14ac:dyDescent="0.25">
      <c r="A17" s="157">
        <v>4</v>
      </c>
      <c r="B17" s="404" t="s">
        <v>506</v>
      </c>
      <c r="C17" s="405"/>
      <c r="D17" s="406">
        <v>4010.3</v>
      </c>
      <c r="E17" s="407"/>
    </row>
    <row r="18" spans="1:5" ht="15" x14ac:dyDescent="0.25">
      <c r="A18" s="157">
        <v>5</v>
      </c>
      <c r="B18" s="404" t="s">
        <v>507</v>
      </c>
      <c r="C18" s="405"/>
      <c r="D18" s="406">
        <v>5324</v>
      </c>
      <c r="E18" s="407"/>
    </row>
    <row r="19" spans="1:5" ht="15" x14ac:dyDescent="0.25">
      <c r="A19" s="157">
        <v>6</v>
      </c>
      <c r="B19" s="404" t="s">
        <v>508</v>
      </c>
      <c r="C19" s="405"/>
      <c r="D19" s="406">
        <v>3342</v>
      </c>
      <c r="E19" s="407"/>
    </row>
    <row r="20" spans="1:5" ht="15" x14ac:dyDescent="0.25">
      <c r="A20" s="157">
        <v>7</v>
      </c>
      <c r="B20" s="311" t="s">
        <v>513</v>
      </c>
      <c r="C20" s="312"/>
      <c r="D20" s="406">
        <v>854.1</v>
      </c>
      <c r="E20" s="407"/>
    </row>
    <row r="21" spans="1:5" ht="14.25" x14ac:dyDescent="0.2">
      <c r="A21" s="158"/>
      <c r="B21" s="401" t="s">
        <v>509</v>
      </c>
      <c r="C21" s="401"/>
      <c r="D21" s="402">
        <f>SUM(D14:D20)</f>
        <v>26862.799999999999</v>
      </c>
      <c r="E21" s="402"/>
    </row>
    <row r="22" spans="1:5" hidden="1" x14ac:dyDescent="0.2">
      <c r="D22" s="159" t="e">
        <f>+D21/C21%</f>
        <v>#DIV/0!</v>
      </c>
      <c r="E22" s="159">
        <f>+E21/D21%</f>
        <v>0</v>
      </c>
    </row>
    <row r="23" spans="1:5" hidden="1" x14ac:dyDescent="0.2">
      <c r="D23" s="151">
        <f>219+14010</f>
        <v>14229</v>
      </c>
      <c r="E23" s="151">
        <f>14977+180</f>
        <v>15157</v>
      </c>
    </row>
    <row r="24" spans="1:5" hidden="1" x14ac:dyDescent="0.2">
      <c r="D24" s="151">
        <f>+D23-D21</f>
        <v>-12633.8</v>
      </c>
      <c r="E24" s="151">
        <f>+E23-E21</f>
        <v>15157</v>
      </c>
    </row>
    <row r="25" spans="1:5" x14ac:dyDescent="0.2">
      <c r="D25" s="403"/>
      <c r="E25" s="403"/>
    </row>
    <row r="28" spans="1:5" ht="12.75" customHeight="1" x14ac:dyDescent="0.2"/>
    <row r="50" ht="14.25" customHeight="1" x14ac:dyDescent="0.2"/>
    <row r="60" ht="12.75" customHeight="1" x14ac:dyDescent="0.2"/>
    <row r="69" ht="12.75" customHeight="1" x14ac:dyDescent="0.2"/>
  </sheetData>
  <mergeCells count="29">
    <mergeCell ref="B13:C13"/>
    <mergeCell ref="D13:E13"/>
    <mergeCell ref="B1:E1"/>
    <mergeCell ref="B2:E2"/>
    <mergeCell ref="B3:E3"/>
    <mergeCell ref="B4:E4"/>
    <mergeCell ref="B5:E5"/>
    <mergeCell ref="B6:E6"/>
    <mergeCell ref="B7:E7"/>
    <mergeCell ref="A8:E8"/>
    <mergeCell ref="A10:E10"/>
    <mergeCell ref="A11:E11"/>
    <mergeCell ref="D12:E12"/>
    <mergeCell ref="B14:C14"/>
    <mergeCell ref="D14:E14"/>
    <mergeCell ref="B15:C15"/>
    <mergeCell ref="D15:E15"/>
    <mergeCell ref="B16:C16"/>
    <mergeCell ref="D16:E16"/>
    <mergeCell ref="B21:C21"/>
    <mergeCell ref="D21:E21"/>
    <mergeCell ref="D25:E25"/>
    <mergeCell ref="B17:C17"/>
    <mergeCell ref="D17:E17"/>
    <mergeCell ref="B18:C18"/>
    <mergeCell ref="D18:E18"/>
    <mergeCell ref="B19:C19"/>
    <mergeCell ref="D19:E19"/>
    <mergeCell ref="D20:E2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6"/>
  <sheetViews>
    <sheetView zoomScaleNormal="100" workbookViewId="0">
      <selection activeCell="L11" sqref="L11"/>
    </sheetView>
  </sheetViews>
  <sheetFormatPr defaultRowHeight="12.75" x14ac:dyDescent="0.2"/>
  <cols>
    <col min="1" max="1" width="5.140625" style="151" customWidth="1"/>
    <col min="2" max="2" width="33.42578125" style="151" customWidth="1"/>
    <col min="3" max="3" width="2.28515625" style="151" customWidth="1"/>
    <col min="4" max="4" width="14.140625" style="151" customWidth="1"/>
    <col min="5" max="5" width="14.42578125" style="151" bestFit="1" customWidth="1"/>
    <col min="6" max="6" width="11.140625" style="151" customWidth="1"/>
    <col min="7" max="248" width="9.140625" style="151"/>
    <col min="249" max="249" width="5.140625" style="151" customWidth="1"/>
    <col min="250" max="250" width="34.85546875" style="151" customWidth="1"/>
    <col min="251" max="251" width="2.28515625" style="151" customWidth="1"/>
    <col min="252" max="252" width="14.140625" style="151" customWidth="1"/>
    <col min="253" max="253" width="14.42578125" style="151" bestFit="1" customWidth="1"/>
    <col min="254" max="504" width="9.140625" style="151"/>
    <col min="505" max="505" width="5.140625" style="151" customWidth="1"/>
    <col min="506" max="506" width="34.85546875" style="151" customWidth="1"/>
    <col min="507" max="507" width="2.28515625" style="151" customWidth="1"/>
    <col min="508" max="508" width="14.140625" style="151" customWidth="1"/>
    <col min="509" max="509" width="14.42578125" style="151" bestFit="1" customWidth="1"/>
    <col min="510" max="760" width="9.140625" style="151"/>
    <col min="761" max="761" width="5.140625" style="151" customWidth="1"/>
    <col min="762" max="762" width="34.85546875" style="151" customWidth="1"/>
    <col min="763" max="763" width="2.28515625" style="151" customWidth="1"/>
    <col min="764" max="764" width="14.140625" style="151" customWidth="1"/>
    <col min="765" max="765" width="14.42578125" style="151" bestFit="1" customWidth="1"/>
    <col min="766" max="1016" width="9.140625" style="151"/>
    <col min="1017" max="1017" width="5.140625" style="151" customWidth="1"/>
    <col min="1018" max="1018" width="34.85546875" style="151" customWidth="1"/>
    <col min="1019" max="1019" width="2.28515625" style="151" customWidth="1"/>
    <col min="1020" max="1020" width="14.140625" style="151" customWidth="1"/>
    <col min="1021" max="1021" width="14.42578125" style="151" bestFit="1" customWidth="1"/>
    <col min="1022" max="1272" width="9.140625" style="151"/>
    <col min="1273" max="1273" width="5.140625" style="151" customWidth="1"/>
    <col min="1274" max="1274" width="34.85546875" style="151" customWidth="1"/>
    <col min="1275" max="1275" width="2.28515625" style="151" customWidth="1"/>
    <col min="1276" max="1276" width="14.140625" style="151" customWidth="1"/>
    <col min="1277" max="1277" width="14.42578125" style="151" bestFit="1" customWidth="1"/>
    <col min="1278" max="1528" width="9.140625" style="151"/>
    <col min="1529" max="1529" width="5.140625" style="151" customWidth="1"/>
    <col min="1530" max="1530" width="34.85546875" style="151" customWidth="1"/>
    <col min="1531" max="1531" width="2.28515625" style="151" customWidth="1"/>
    <col min="1532" max="1532" width="14.140625" style="151" customWidth="1"/>
    <col min="1533" max="1533" width="14.42578125" style="151" bestFit="1" customWidth="1"/>
    <col min="1534" max="1784" width="9.140625" style="151"/>
    <col min="1785" max="1785" width="5.140625" style="151" customWidth="1"/>
    <col min="1786" max="1786" width="34.85546875" style="151" customWidth="1"/>
    <col min="1787" max="1787" width="2.28515625" style="151" customWidth="1"/>
    <col min="1788" max="1788" width="14.140625" style="151" customWidth="1"/>
    <col min="1789" max="1789" width="14.42578125" style="151" bestFit="1" customWidth="1"/>
    <col min="1790" max="2040" width="9.140625" style="151"/>
    <col min="2041" max="2041" width="5.140625" style="151" customWidth="1"/>
    <col min="2042" max="2042" width="34.85546875" style="151" customWidth="1"/>
    <col min="2043" max="2043" width="2.28515625" style="151" customWidth="1"/>
    <col min="2044" max="2044" width="14.140625" style="151" customWidth="1"/>
    <col min="2045" max="2045" width="14.42578125" style="151" bestFit="1" customWidth="1"/>
    <col min="2046" max="2296" width="9.140625" style="151"/>
    <col min="2297" max="2297" width="5.140625" style="151" customWidth="1"/>
    <col min="2298" max="2298" width="34.85546875" style="151" customWidth="1"/>
    <col min="2299" max="2299" width="2.28515625" style="151" customWidth="1"/>
    <col min="2300" max="2300" width="14.140625" style="151" customWidth="1"/>
    <col min="2301" max="2301" width="14.42578125" style="151" bestFit="1" customWidth="1"/>
    <col min="2302" max="2552" width="9.140625" style="151"/>
    <col min="2553" max="2553" width="5.140625" style="151" customWidth="1"/>
    <col min="2554" max="2554" width="34.85546875" style="151" customWidth="1"/>
    <col min="2555" max="2555" width="2.28515625" style="151" customWidth="1"/>
    <col min="2556" max="2556" width="14.140625" style="151" customWidth="1"/>
    <col min="2557" max="2557" width="14.42578125" style="151" bestFit="1" customWidth="1"/>
    <col min="2558" max="2808" width="9.140625" style="151"/>
    <col min="2809" max="2809" width="5.140625" style="151" customWidth="1"/>
    <col min="2810" max="2810" width="34.85546875" style="151" customWidth="1"/>
    <col min="2811" max="2811" width="2.28515625" style="151" customWidth="1"/>
    <col min="2812" max="2812" width="14.140625" style="151" customWidth="1"/>
    <col min="2813" max="2813" width="14.42578125" style="151" bestFit="1" customWidth="1"/>
    <col min="2814" max="3064" width="9.140625" style="151"/>
    <col min="3065" max="3065" width="5.140625" style="151" customWidth="1"/>
    <col min="3066" max="3066" width="34.85546875" style="151" customWidth="1"/>
    <col min="3067" max="3067" width="2.28515625" style="151" customWidth="1"/>
    <col min="3068" max="3068" width="14.140625" style="151" customWidth="1"/>
    <col min="3069" max="3069" width="14.42578125" style="151" bestFit="1" customWidth="1"/>
    <col min="3070" max="3320" width="9.140625" style="151"/>
    <col min="3321" max="3321" width="5.140625" style="151" customWidth="1"/>
    <col min="3322" max="3322" width="34.85546875" style="151" customWidth="1"/>
    <col min="3323" max="3323" width="2.28515625" style="151" customWidth="1"/>
    <col min="3324" max="3324" width="14.140625" style="151" customWidth="1"/>
    <col min="3325" max="3325" width="14.42578125" style="151" bestFit="1" customWidth="1"/>
    <col min="3326" max="3576" width="9.140625" style="151"/>
    <col min="3577" max="3577" width="5.140625" style="151" customWidth="1"/>
    <col min="3578" max="3578" width="34.85546875" style="151" customWidth="1"/>
    <col min="3579" max="3579" width="2.28515625" style="151" customWidth="1"/>
    <col min="3580" max="3580" width="14.140625" style="151" customWidth="1"/>
    <col min="3581" max="3581" width="14.42578125" style="151" bestFit="1" customWidth="1"/>
    <col min="3582" max="3832" width="9.140625" style="151"/>
    <col min="3833" max="3833" width="5.140625" style="151" customWidth="1"/>
    <col min="3834" max="3834" width="34.85546875" style="151" customWidth="1"/>
    <col min="3835" max="3835" width="2.28515625" style="151" customWidth="1"/>
    <col min="3836" max="3836" width="14.140625" style="151" customWidth="1"/>
    <col min="3837" max="3837" width="14.42578125" style="151" bestFit="1" customWidth="1"/>
    <col min="3838" max="4088" width="9.140625" style="151"/>
    <col min="4089" max="4089" width="5.140625" style="151" customWidth="1"/>
    <col min="4090" max="4090" width="34.85546875" style="151" customWidth="1"/>
    <col min="4091" max="4091" width="2.28515625" style="151" customWidth="1"/>
    <col min="4092" max="4092" width="14.140625" style="151" customWidth="1"/>
    <col min="4093" max="4093" width="14.42578125" style="151" bestFit="1" customWidth="1"/>
    <col min="4094" max="4344" width="9.140625" style="151"/>
    <col min="4345" max="4345" width="5.140625" style="151" customWidth="1"/>
    <col min="4346" max="4346" width="34.85546875" style="151" customWidth="1"/>
    <col min="4347" max="4347" width="2.28515625" style="151" customWidth="1"/>
    <col min="4348" max="4348" width="14.140625" style="151" customWidth="1"/>
    <col min="4349" max="4349" width="14.42578125" style="151" bestFit="1" customWidth="1"/>
    <col min="4350" max="4600" width="9.140625" style="151"/>
    <col min="4601" max="4601" width="5.140625" style="151" customWidth="1"/>
    <col min="4602" max="4602" width="34.85546875" style="151" customWidth="1"/>
    <col min="4603" max="4603" width="2.28515625" style="151" customWidth="1"/>
    <col min="4604" max="4604" width="14.140625" style="151" customWidth="1"/>
    <col min="4605" max="4605" width="14.42578125" style="151" bestFit="1" customWidth="1"/>
    <col min="4606" max="4856" width="9.140625" style="151"/>
    <col min="4857" max="4857" width="5.140625" style="151" customWidth="1"/>
    <col min="4858" max="4858" width="34.85546875" style="151" customWidth="1"/>
    <col min="4859" max="4859" width="2.28515625" style="151" customWidth="1"/>
    <col min="4860" max="4860" width="14.140625" style="151" customWidth="1"/>
    <col min="4861" max="4861" width="14.42578125" style="151" bestFit="1" customWidth="1"/>
    <col min="4862" max="5112" width="9.140625" style="151"/>
    <col min="5113" max="5113" width="5.140625" style="151" customWidth="1"/>
    <col min="5114" max="5114" width="34.85546875" style="151" customWidth="1"/>
    <col min="5115" max="5115" width="2.28515625" style="151" customWidth="1"/>
    <col min="5116" max="5116" width="14.140625" style="151" customWidth="1"/>
    <col min="5117" max="5117" width="14.42578125" style="151" bestFit="1" customWidth="1"/>
    <col min="5118" max="5368" width="9.140625" style="151"/>
    <col min="5369" max="5369" width="5.140625" style="151" customWidth="1"/>
    <col min="5370" max="5370" width="34.85546875" style="151" customWidth="1"/>
    <col min="5371" max="5371" width="2.28515625" style="151" customWidth="1"/>
    <col min="5372" max="5372" width="14.140625" style="151" customWidth="1"/>
    <col min="5373" max="5373" width="14.42578125" style="151" bestFit="1" customWidth="1"/>
    <col min="5374" max="5624" width="9.140625" style="151"/>
    <col min="5625" max="5625" width="5.140625" style="151" customWidth="1"/>
    <col min="5626" max="5626" width="34.85546875" style="151" customWidth="1"/>
    <col min="5627" max="5627" width="2.28515625" style="151" customWidth="1"/>
    <col min="5628" max="5628" width="14.140625" style="151" customWidth="1"/>
    <col min="5629" max="5629" width="14.42578125" style="151" bestFit="1" customWidth="1"/>
    <col min="5630" max="5880" width="9.140625" style="151"/>
    <col min="5881" max="5881" width="5.140625" style="151" customWidth="1"/>
    <col min="5882" max="5882" width="34.85546875" style="151" customWidth="1"/>
    <col min="5883" max="5883" width="2.28515625" style="151" customWidth="1"/>
    <col min="5884" max="5884" width="14.140625" style="151" customWidth="1"/>
    <col min="5885" max="5885" width="14.42578125" style="151" bestFit="1" customWidth="1"/>
    <col min="5886" max="6136" width="9.140625" style="151"/>
    <col min="6137" max="6137" width="5.140625" style="151" customWidth="1"/>
    <col min="6138" max="6138" width="34.85546875" style="151" customWidth="1"/>
    <col min="6139" max="6139" width="2.28515625" style="151" customWidth="1"/>
    <col min="6140" max="6140" width="14.140625" style="151" customWidth="1"/>
    <col min="6141" max="6141" width="14.42578125" style="151" bestFit="1" customWidth="1"/>
    <col min="6142" max="6392" width="9.140625" style="151"/>
    <col min="6393" max="6393" width="5.140625" style="151" customWidth="1"/>
    <col min="6394" max="6394" width="34.85546875" style="151" customWidth="1"/>
    <col min="6395" max="6395" width="2.28515625" style="151" customWidth="1"/>
    <col min="6396" max="6396" width="14.140625" style="151" customWidth="1"/>
    <col min="6397" max="6397" width="14.42578125" style="151" bestFit="1" customWidth="1"/>
    <col min="6398" max="6648" width="9.140625" style="151"/>
    <col min="6649" max="6649" width="5.140625" style="151" customWidth="1"/>
    <col min="6650" max="6650" width="34.85546875" style="151" customWidth="1"/>
    <col min="6651" max="6651" width="2.28515625" style="151" customWidth="1"/>
    <col min="6652" max="6652" width="14.140625" style="151" customWidth="1"/>
    <col min="6653" max="6653" width="14.42578125" style="151" bestFit="1" customWidth="1"/>
    <col min="6654" max="6904" width="9.140625" style="151"/>
    <col min="6905" max="6905" width="5.140625" style="151" customWidth="1"/>
    <col min="6906" max="6906" width="34.85546875" style="151" customWidth="1"/>
    <col min="6907" max="6907" width="2.28515625" style="151" customWidth="1"/>
    <col min="6908" max="6908" width="14.140625" style="151" customWidth="1"/>
    <col min="6909" max="6909" width="14.42578125" style="151" bestFit="1" customWidth="1"/>
    <col min="6910" max="7160" width="9.140625" style="151"/>
    <col min="7161" max="7161" width="5.140625" style="151" customWidth="1"/>
    <col min="7162" max="7162" width="34.85546875" style="151" customWidth="1"/>
    <col min="7163" max="7163" width="2.28515625" style="151" customWidth="1"/>
    <col min="7164" max="7164" width="14.140625" style="151" customWidth="1"/>
    <col min="7165" max="7165" width="14.42578125" style="151" bestFit="1" customWidth="1"/>
    <col min="7166" max="7416" width="9.140625" style="151"/>
    <col min="7417" max="7417" width="5.140625" style="151" customWidth="1"/>
    <col min="7418" max="7418" width="34.85546875" style="151" customWidth="1"/>
    <col min="7419" max="7419" width="2.28515625" style="151" customWidth="1"/>
    <col min="7420" max="7420" width="14.140625" style="151" customWidth="1"/>
    <col min="7421" max="7421" width="14.42578125" style="151" bestFit="1" customWidth="1"/>
    <col min="7422" max="7672" width="9.140625" style="151"/>
    <col min="7673" max="7673" width="5.140625" style="151" customWidth="1"/>
    <col min="7674" max="7674" width="34.85546875" style="151" customWidth="1"/>
    <col min="7675" max="7675" width="2.28515625" style="151" customWidth="1"/>
    <col min="7676" max="7676" width="14.140625" style="151" customWidth="1"/>
    <col min="7677" max="7677" width="14.42578125" style="151" bestFit="1" customWidth="1"/>
    <col min="7678" max="7928" width="9.140625" style="151"/>
    <col min="7929" max="7929" width="5.140625" style="151" customWidth="1"/>
    <col min="7930" max="7930" width="34.85546875" style="151" customWidth="1"/>
    <col min="7931" max="7931" width="2.28515625" style="151" customWidth="1"/>
    <col min="7932" max="7932" width="14.140625" style="151" customWidth="1"/>
    <col min="7933" max="7933" width="14.42578125" style="151" bestFit="1" customWidth="1"/>
    <col min="7934" max="8184" width="9.140625" style="151"/>
    <col min="8185" max="8185" width="5.140625" style="151" customWidth="1"/>
    <col min="8186" max="8186" width="34.85546875" style="151" customWidth="1"/>
    <col min="8187" max="8187" width="2.28515625" style="151" customWidth="1"/>
    <col min="8188" max="8188" width="14.140625" style="151" customWidth="1"/>
    <col min="8189" max="8189" width="14.42578125" style="151" bestFit="1" customWidth="1"/>
    <col min="8190" max="8440" width="9.140625" style="151"/>
    <col min="8441" max="8441" width="5.140625" style="151" customWidth="1"/>
    <col min="8442" max="8442" width="34.85546875" style="151" customWidth="1"/>
    <col min="8443" max="8443" width="2.28515625" style="151" customWidth="1"/>
    <col min="8444" max="8444" width="14.140625" style="151" customWidth="1"/>
    <col min="8445" max="8445" width="14.42578125" style="151" bestFit="1" customWidth="1"/>
    <col min="8446" max="8696" width="9.140625" style="151"/>
    <col min="8697" max="8697" width="5.140625" style="151" customWidth="1"/>
    <col min="8698" max="8698" width="34.85546875" style="151" customWidth="1"/>
    <col min="8699" max="8699" width="2.28515625" style="151" customWidth="1"/>
    <col min="8700" max="8700" width="14.140625" style="151" customWidth="1"/>
    <col min="8701" max="8701" width="14.42578125" style="151" bestFit="1" customWidth="1"/>
    <col min="8702" max="8952" width="9.140625" style="151"/>
    <col min="8953" max="8953" width="5.140625" style="151" customWidth="1"/>
    <col min="8954" max="8954" width="34.85546875" style="151" customWidth="1"/>
    <col min="8955" max="8955" width="2.28515625" style="151" customWidth="1"/>
    <col min="8956" max="8956" width="14.140625" style="151" customWidth="1"/>
    <col min="8957" max="8957" width="14.42578125" style="151" bestFit="1" customWidth="1"/>
    <col min="8958" max="9208" width="9.140625" style="151"/>
    <col min="9209" max="9209" width="5.140625" style="151" customWidth="1"/>
    <col min="9210" max="9210" width="34.85546875" style="151" customWidth="1"/>
    <col min="9211" max="9211" width="2.28515625" style="151" customWidth="1"/>
    <col min="9212" max="9212" width="14.140625" style="151" customWidth="1"/>
    <col min="9213" max="9213" width="14.42578125" style="151" bestFit="1" customWidth="1"/>
    <col min="9214" max="9464" width="9.140625" style="151"/>
    <col min="9465" max="9465" width="5.140625" style="151" customWidth="1"/>
    <col min="9466" max="9466" width="34.85546875" style="151" customWidth="1"/>
    <col min="9467" max="9467" width="2.28515625" style="151" customWidth="1"/>
    <col min="9468" max="9468" width="14.140625" style="151" customWidth="1"/>
    <col min="9469" max="9469" width="14.42578125" style="151" bestFit="1" customWidth="1"/>
    <col min="9470" max="9720" width="9.140625" style="151"/>
    <col min="9721" max="9721" width="5.140625" style="151" customWidth="1"/>
    <col min="9722" max="9722" width="34.85546875" style="151" customWidth="1"/>
    <col min="9723" max="9723" width="2.28515625" style="151" customWidth="1"/>
    <col min="9724" max="9724" width="14.140625" style="151" customWidth="1"/>
    <col min="9725" max="9725" width="14.42578125" style="151" bestFit="1" customWidth="1"/>
    <col min="9726" max="9976" width="9.140625" style="151"/>
    <col min="9977" max="9977" width="5.140625" style="151" customWidth="1"/>
    <col min="9978" max="9978" width="34.85546875" style="151" customWidth="1"/>
    <col min="9979" max="9979" width="2.28515625" style="151" customWidth="1"/>
    <col min="9980" max="9980" width="14.140625" style="151" customWidth="1"/>
    <col min="9981" max="9981" width="14.42578125" style="151" bestFit="1" customWidth="1"/>
    <col min="9982" max="10232" width="9.140625" style="151"/>
    <col min="10233" max="10233" width="5.140625" style="151" customWidth="1"/>
    <col min="10234" max="10234" width="34.85546875" style="151" customWidth="1"/>
    <col min="10235" max="10235" width="2.28515625" style="151" customWidth="1"/>
    <col min="10236" max="10236" width="14.140625" style="151" customWidth="1"/>
    <col min="10237" max="10237" width="14.42578125" style="151" bestFit="1" customWidth="1"/>
    <col min="10238" max="10488" width="9.140625" style="151"/>
    <col min="10489" max="10489" width="5.140625" style="151" customWidth="1"/>
    <col min="10490" max="10490" width="34.85546875" style="151" customWidth="1"/>
    <col min="10491" max="10491" width="2.28515625" style="151" customWidth="1"/>
    <col min="10492" max="10492" width="14.140625" style="151" customWidth="1"/>
    <col min="10493" max="10493" width="14.42578125" style="151" bestFit="1" customWidth="1"/>
    <col min="10494" max="10744" width="9.140625" style="151"/>
    <col min="10745" max="10745" width="5.140625" style="151" customWidth="1"/>
    <col min="10746" max="10746" width="34.85546875" style="151" customWidth="1"/>
    <col min="10747" max="10747" width="2.28515625" style="151" customWidth="1"/>
    <col min="10748" max="10748" width="14.140625" style="151" customWidth="1"/>
    <col min="10749" max="10749" width="14.42578125" style="151" bestFit="1" customWidth="1"/>
    <col min="10750" max="11000" width="9.140625" style="151"/>
    <col min="11001" max="11001" width="5.140625" style="151" customWidth="1"/>
    <col min="11002" max="11002" width="34.85546875" style="151" customWidth="1"/>
    <col min="11003" max="11003" width="2.28515625" style="151" customWidth="1"/>
    <col min="11004" max="11004" width="14.140625" style="151" customWidth="1"/>
    <col min="11005" max="11005" width="14.42578125" style="151" bestFit="1" customWidth="1"/>
    <col min="11006" max="11256" width="9.140625" style="151"/>
    <col min="11257" max="11257" width="5.140625" style="151" customWidth="1"/>
    <col min="11258" max="11258" width="34.85546875" style="151" customWidth="1"/>
    <col min="11259" max="11259" width="2.28515625" style="151" customWidth="1"/>
    <col min="11260" max="11260" width="14.140625" style="151" customWidth="1"/>
    <col min="11261" max="11261" width="14.42578125" style="151" bestFit="1" customWidth="1"/>
    <col min="11262" max="11512" width="9.140625" style="151"/>
    <col min="11513" max="11513" width="5.140625" style="151" customWidth="1"/>
    <col min="11514" max="11514" width="34.85546875" style="151" customWidth="1"/>
    <col min="11515" max="11515" width="2.28515625" style="151" customWidth="1"/>
    <col min="11516" max="11516" width="14.140625" style="151" customWidth="1"/>
    <col min="11517" max="11517" width="14.42578125" style="151" bestFit="1" customWidth="1"/>
    <col min="11518" max="11768" width="9.140625" style="151"/>
    <col min="11769" max="11769" width="5.140625" style="151" customWidth="1"/>
    <col min="11770" max="11770" width="34.85546875" style="151" customWidth="1"/>
    <col min="11771" max="11771" width="2.28515625" style="151" customWidth="1"/>
    <col min="11772" max="11772" width="14.140625" style="151" customWidth="1"/>
    <col min="11773" max="11773" width="14.42578125" style="151" bestFit="1" customWidth="1"/>
    <col min="11774" max="12024" width="9.140625" style="151"/>
    <col min="12025" max="12025" width="5.140625" style="151" customWidth="1"/>
    <col min="12026" max="12026" width="34.85546875" style="151" customWidth="1"/>
    <col min="12027" max="12027" width="2.28515625" style="151" customWidth="1"/>
    <col min="12028" max="12028" width="14.140625" style="151" customWidth="1"/>
    <col min="12029" max="12029" width="14.42578125" style="151" bestFit="1" customWidth="1"/>
    <col min="12030" max="12280" width="9.140625" style="151"/>
    <col min="12281" max="12281" width="5.140625" style="151" customWidth="1"/>
    <col min="12282" max="12282" width="34.85546875" style="151" customWidth="1"/>
    <col min="12283" max="12283" width="2.28515625" style="151" customWidth="1"/>
    <col min="12284" max="12284" width="14.140625" style="151" customWidth="1"/>
    <col min="12285" max="12285" width="14.42578125" style="151" bestFit="1" customWidth="1"/>
    <col min="12286" max="12536" width="9.140625" style="151"/>
    <col min="12537" max="12537" width="5.140625" style="151" customWidth="1"/>
    <col min="12538" max="12538" width="34.85546875" style="151" customWidth="1"/>
    <col min="12539" max="12539" width="2.28515625" style="151" customWidth="1"/>
    <col min="12540" max="12540" width="14.140625" style="151" customWidth="1"/>
    <col min="12541" max="12541" width="14.42578125" style="151" bestFit="1" customWidth="1"/>
    <col min="12542" max="12792" width="9.140625" style="151"/>
    <col min="12793" max="12793" width="5.140625" style="151" customWidth="1"/>
    <col min="12794" max="12794" width="34.85546875" style="151" customWidth="1"/>
    <col min="12795" max="12795" width="2.28515625" style="151" customWidth="1"/>
    <col min="12796" max="12796" width="14.140625" style="151" customWidth="1"/>
    <col min="12797" max="12797" width="14.42578125" style="151" bestFit="1" customWidth="1"/>
    <col min="12798" max="13048" width="9.140625" style="151"/>
    <col min="13049" max="13049" width="5.140625" style="151" customWidth="1"/>
    <col min="13050" max="13050" width="34.85546875" style="151" customWidth="1"/>
    <col min="13051" max="13051" width="2.28515625" style="151" customWidth="1"/>
    <col min="13052" max="13052" width="14.140625" style="151" customWidth="1"/>
    <col min="13053" max="13053" width="14.42578125" style="151" bestFit="1" customWidth="1"/>
    <col min="13054" max="13304" width="9.140625" style="151"/>
    <col min="13305" max="13305" width="5.140625" style="151" customWidth="1"/>
    <col min="13306" max="13306" width="34.85546875" style="151" customWidth="1"/>
    <col min="13307" max="13307" width="2.28515625" style="151" customWidth="1"/>
    <col min="13308" max="13308" width="14.140625" style="151" customWidth="1"/>
    <col min="13309" max="13309" width="14.42578125" style="151" bestFit="1" customWidth="1"/>
    <col min="13310" max="13560" width="9.140625" style="151"/>
    <col min="13561" max="13561" width="5.140625" style="151" customWidth="1"/>
    <col min="13562" max="13562" width="34.85546875" style="151" customWidth="1"/>
    <col min="13563" max="13563" width="2.28515625" style="151" customWidth="1"/>
    <col min="13564" max="13564" width="14.140625" style="151" customWidth="1"/>
    <col min="13565" max="13565" width="14.42578125" style="151" bestFit="1" customWidth="1"/>
    <col min="13566" max="13816" width="9.140625" style="151"/>
    <col min="13817" max="13817" width="5.140625" style="151" customWidth="1"/>
    <col min="13818" max="13818" width="34.85546875" style="151" customWidth="1"/>
    <col min="13819" max="13819" width="2.28515625" style="151" customWidth="1"/>
    <col min="13820" max="13820" width="14.140625" style="151" customWidth="1"/>
    <col min="13821" max="13821" width="14.42578125" style="151" bestFit="1" customWidth="1"/>
    <col min="13822" max="14072" width="9.140625" style="151"/>
    <col min="14073" max="14073" width="5.140625" style="151" customWidth="1"/>
    <col min="14074" max="14074" width="34.85546875" style="151" customWidth="1"/>
    <col min="14075" max="14075" width="2.28515625" style="151" customWidth="1"/>
    <col min="14076" max="14076" width="14.140625" style="151" customWidth="1"/>
    <col min="14077" max="14077" width="14.42578125" style="151" bestFit="1" customWidth="1"/>
    <col min="14078" max="14328" width="9.140625" style="151"/>
    <col min="14329" max="14329" width="5.140625" style="151" customWidth="1"/>
    <col min="14330" max="14330" width="34.85546875" style="151" customWidth="1"/>
    <col min="14331" max="14331" width="2.28515625" style="151" customWidth="1"/>
    <col min="14332" max="14332" width="14.140625" style="151" customWidth="1"/>
    <col min="14333" max="14333" width="14.42578125" style="151" bestFit="1" customWidth="1"/>
    <col min="14334" max="14584" width="9.140625" style="151"/>
    <col min="14585" max="14585" width="5.140625" style="151" customWidth="1"/>
    <col min="14586" max="14586" width="34.85546875" style="151" customWidth="1"/>
    <col min="14587" max="14587" width="2.28515625" style="151" customWidth="1"/>
    <col min="14588" max="14588" width="14.140625" style="151" customWidth="1"/>
    <col min="14589" max="14589" width="14.42578125" style="151" bestFit="1" customWidth="1"/>
    <col min="14590" max="14840" width="9.140625" style="151"/>
    <col min="14841" max="14841" width="5.140625" style="151" customWidth="1"/>
    <col min="14842" max="14842" width="34.85546875" style="151" customWidth="1"/>
    <col min="14843" max="14843" width="2.28515625" style="151" customWidth="1"/>
    <col min="14844" max="14844" width="14.140625" style="151" customWidth="1"/>
    <col min="14845" max="14845" width="14.42578125" style="151" bestFit="1" customWidth="1"/>
    <col min="14846" max="15096" width="9.140625" style="151"/>
    <col min="15097" max="15097" width="5.140625" style="151" customWidth="1"/>
    <col min="15098" max="15098" width="34.85546875" style="151" customWidth="1"/>
    <col min="15099" max="15099" width="2.28515625" style="151" customWidth="1"/>
    <col min="15100" max="15100" width="14.140625" style="151" customWidth="1"/>
    <col min="15101" max="15101" width="14.42578125" style="151" bestFit="1" customWidth="1"/>
    <col min="15102" max="15352" width="9.140625" style="151"/>
    <col min="15353" max="15353" width="5.140625" style="151" customWidth="1"/>
    <col min="15354" max="15354" width="34.85546875" style="151" customWidth="1"/>
    <col min="15355" max="15355" width="2.28515625" style="151" customWidth="1"/>
    <col min="15356" max="15356" width="14.140625" style="151" customWidth="1"/>
    <col min="15357" max="15357" width="14.42578125" style="151" bestFit="1" customWidth="1"/>
    <col min="15358" max="15608" width="9.140625" style="151"/>
    <col min="15609" max="15609" width="5.140625" style="151" customWidth="1"/>
    <col min="15610" max="15610" width="34.85546875" style="151" customWidth="1"/>
    <col min="15611" max="15611" width="2.28515625" style="151" customWidth="1"/>
    <col min="15612" max="15612" width="14.140625" style="151" customWidth="1"/>
    <col min="15613" max="15613" width="14.42578125" style="151" bestFit="1" customWidth="1"/>
    <col min="15614" max="15864" width="9.140625" style="151"/>
    <col min="15865" max="15865" width="5.140625" style="151" customWidth="1"/>
    <col min="15866" max="15866" width="34.85546875" style="151" customWidth="1"/>
    <col min="15867" max="15867" width="2.28515625" style="151" customWidth="1"/>
    <col min="15868" max="15868" width="14.140625" style="151" customWidth="1"/>
    <col min="15869" max="15869" width="14.42578125" style="151" bestFit="1" customWidth="1"/>
    <col min="15870" max="16120" width="9.140625" style="151"/>
    <col min="16121" max="16121" width="5.140625" style="151" customWidth="1"/>
    <col min="16122" max="16122" width="34.85546875" style="151" customWidth="1"/>
    <col min="16123" max="16123" width="2.28515625" style="151" customWidth="1"/>
    <col min="16124" max="16124" width="14.140625" style="151" customWidth="1"/>
    <col min="16125" max="16125" width="14.42578125" style="151" bestFit="1" customWidth="1"/>
    <col min="16126" max="16384" width="9.140625" style="151"/>
  </cols>
  <sheetData>
    <row r="1" spans="1:6" x14ac:dyDescent="0.2">
      <c r="B1" s="411" t="s">
        <v>497</v>
      </c>
      <c r="C1" s="411"/>
      <c r="D1" s="411"/>
      <c r="E1" s="411"/>
    </row>
    <row r="2" spans="1:6" x14ac:dyDescent="0.2">
      <c r="C2" s="376" t="s">
        <v>909</v>
      </c>
      <c r="D2" s="376"/>
      <c r="E2" s="376"/>
      <c r="F2" s="376"/>
    </row>
    <row r="3" spans="1:6" x14ac:dyDescent="0.2">
      <c r="C3" s="376" t="s">
        <v>498</v>
      </c>
      <c r="D3" s="376"/>
      <c r="E3" s="376"/>
      <c r="F3" s="376"/>
    </row>
    <row r="4" spans="1:6" x14ac:dyDescent="0.2">
      <c r="C4" s="376" t="s">
        <v>495</v>
      </c>
      <c r="D4" s="376"/>
      <c r="E4" s="376"/>
      <c r="F4" s="376"/>
    </row>
    <row r="5" spans="1:6" x14ac:dyDescent="0.2">
      <c r="C5" s="376" t="s">
        <v>813</v>
      </c>
      <c r="D5" s="376"/>
      <c r="E5" s="376"/>
      <c r="F5" s="376"/>
    </row>
    <row r="6" spans="1:6" ht="12.75" customHeight="1" x14ac:dyDescent="0.2">
      <c r="C6" s="376" t="s">
        <v>496</v>
      </c>
      <c r="D6" s="376"/>
      <c r="E6" s="376"/>
      <c r="F6" s="376"/>
    </row>
    <row r="7" spans="1:6" ht="12.75" customHeight="1" x14ac:dyDescent="0.2">
      <c r="C7" s="412" t="s">
        <v>495</v>
      </c>
      <c r="D7" s="412"/>
      <c r="E7" s="412"/>
      <c r="F7" s="412"/>
    </row>
    <row r="8" spans="1:6" ht="12.75" customHeight="1" x14ac:dyDescent="0.2">
      <c r="B8" s="376" t="s">
        <v>814</v>
      </c>
      <c r="C8" s="376"/>
      <c r="D8" s="376"/>
      <c r="E8" s="376"/>
      <c r="F8" s="376"/>
    </row>
    <row r="9" spans="1:6" x14ac:dyDescent="0.2">
      <c r="B9" s="403"/>
      <c r="C9" s="403"/>
      <c r="D9" s="403"/>
      <c r="E9" s="403"/>
    </row>
    <row r="10" spans="1:6" x14ac:dyDescent="0.2">
      <c r="A10" s="413" t="s">
        <v>499</v>
      </c>
      <c r="B10" s="413"/>
      <c r="C10" s="413"/>
      <c r="D10" s="413"/>
      <c r="E10" s="413"/>
    </row>
    <row r="11" spans="1:6" s="154" customFormat="1" ht="28.5" customHeight="1" x14ac:dyDescent="0.2">
      <c r="A11" s="420" t="s">
        <v>816</v>
      </c>
      <c r="B11" s="420"/>
      <c r="C11" s="420"/>
      <c r="D11" s="420"/>
      <c r="E11" s="420"/>
    </row>
    <row r="12" spans="1:6" x14ac:dyDescent="0.2">
      <c r="C12" s="155"/>
      <c r="D12" s="415" t="s">
        <v>500</v>
      </c>
      <c r="E12" s="415"/>
    </row>
    <row r="13" spans="1:6" x14ac:dyDescent="0.2">
      <c r="A13" s="410" t="s">
        <v>501</v>
      </c>
      <c r="B13" s="410" t="s">
        <v>502</v>
      </c>
      <c r="C13" s="410"/>
      <c r="D13" s="421" t="s">
        <v>511</v>
      </c>
      <c r="E13" s="421"/>
    </row>
    <row r="14" spans="1:6" s="156" customFormat="1" ht="12.75" customHeight="1" x14ac:dyDescent="0.2">
      <c r="A14" s="410"/>
      <c r="B14" s="410"/>
      <c r="C14" s="410"/>
      <c r="D14" s="160" t="s">
        <v>752</v>
      </c>
      <c r="E14" s="160" t="s">
        <v>817</v>
      </c>
    </row>
    <row r="15" spans="1:6" hidden="1" x14ac:dyDescent="0.2">
      <c r="A15" s="161" t="s">
        <v>512</v>
      </c>
      <c r="B15" s="416" t="s">
        <v>513</v>
      </c>
      <c r="C15" s="417"/>
      <c r="D15" s="162">
        <v>0</v>
      </c>
      <c r="E15" s="162">
        <v>0</v>
      </c>
    </row>
    <row r="16" spans="1:6" x14ac:dyDescent="0.2">
      <c r="A16" s="163">
        <v>1</v>
      </c>
      <c r="B16" s="416" t="s">
        <v>503</v>
      </c>
      <c r="C16" s="417"/>
      <c r="D16" s="255">
        <v>4371.8999999999996</v>
      </c>
      <c r="E16" s="257">
        <v>4295.3999999999996</v>
      </c>
    </row>
    <row r="17" spans="1:5" x14ac:dyDescent="0.2">
      <c r="A17" s="163">
        <v>2</v>
      </c>
      <c r="B17" s="416" t="s">
        <v>504</v>
      </c>
      <c r="C17" s="417"/>
      <c r="D17" s="255">
        <v>3711.5</v>
      </c>
      <c r="E17" s="257">
        <v>3635</v>
      </c>
    </row>
    <row r="18" spans="1:5" x14ac:dyDescent="0.2">
      <c r="A18" s="163">
        <v>3</v>
      </c>
      <c r="B18" s="416" t="s">
        <v>505</v>
      </c>
      <c r="C18" s="417"/>
      <c r="D18" s="255">
        <v>4401.1000000000004</v>
      </c>
      <c r="E18" s="257">
        <v>4324.6000000000004</v>
      </c>
    </row>
    <row r="19" spans="1:5" x14ac:dyDescent="0.2">
      <c r="A19" s="163">
        <v>4</v>
      </c>
      <c r="B19" s="416" t="s">
        <v>506</v>
      </c>
      <c r="C19" s="417"/>
      <c r="D19" s="255">
        <v>3747.3</v>
      </c>
      <c r="E19" s="257">
        <v>3670.8</v>
      </c>
    </row>
    <row r="20" spans="1:5" x14ac:dyDescent="0.2">
      <c r="A20" s="163">
        <v>5</v>
      </c>
      <c r="B20" s="416" t="s">
        <v>507</v>
      </c>
      <c r="C20" s="417"/>
      <c r="D20" s="255">
        <v>5001.3999999999996</v>
      </c>
      <c r="E20" s="257">
        <v>4924.8999999999996</v>
      </c>
    </row>
    <row r="21" spans="1:5" x14ac:dyDescent="0.2">
      <c r="A21" s="163">
        <v>6</v>
      </c>
      <c r="B21" s="416" t="s">
        <v>508</v>
      </c>
      <c r="C21" s="417"/>
      <c r="D21" s="255">
        <v>3109.5</v>
      </c>
      <c r="E21" s="257">
        <v>3033</v>
      </c>
    </row>
    <row r="22" spans="1:5" x14ac:dyDescent="0.2">
      <c r="A22" s="315">
        <v>7</v>
      </c>
      <c r="B22" s="313" t="s">
        <v>513</v>
      </c>
      <c r="C22" s="314"/>
      <c r="D22" s="255">
        <v>815.2</v>
      </c>
      <c r="E22" s="257">
        <v>815.2</v>
      </c>
    </row>
    <row r="23" spans="1:5" x14ac:dyDescent="0.2">
      <c r="A23" s="164"/>
      <c r="B23" s="418" t="s">
        <v>509</v>
      </c>
      <c r="C23" s="419"/>
      <c r="D23" s="256">
        <f>SUM(D15:D22)</f>
        <v>25157.899999999998</v>
      </c>
      <c r="E23" s="258">
        <f>SUM(E15:E22)</f>
        <v>24698.899999999998</v>
      </c>
    </row>
    <row r="24" spans="1:5" hidden="1" x14ac:dyDescent="0.2">
      <c r="D24" s="159" t="e">
        <f>+D23/C23%</f>
        <v>#DIV/0!</v>
      </c>
      <c r="E24" s="159">
        <f>+E23/D23%</f>
        <v>98.175523394241964</v>
      </c>
    </row>
    <row r="25" spans="1:5" hidden="1" x14ac:dyDescent="0.2">
      <c r="D25" s="151">
        <f>219+14010</f>
        <v>14229</v>
      </c>
      <c r="E25" s="151">
        <f>14977+180</f>
        <v>15157</v>
      </c>
    </row>
    <row r="26" spans="1:5" hidden="1" x14ac:dyDescent="0.2">
      <c r="D26" s="151">
        <f>+D25-D23</f>
        <v>-10928.899999999998</v>
      </c>
      <c r="E26" s="151">
        <f>+E25-E23</f>
        <v>-9541.8999999999978</v>
      </c>
    </row>
  </sheetData>
  <mergeCells count="23">
    <mergeCell ref="B1:E1"/>
    <mergeCell ref="B17:C17"/>
    <mergeCell ref="B9:E9"/>
    <mergeCell ref="A10:E10"/>
    <mergeCell ref="A11:E11"/>
    <mergeCell ref="D12:E12"/>
    <mergeCell ref="A13:A14"/>
    <mergeCell ref="B13:C14"/>
    <mergeCell ref="D13:E13"/>
    <mergeCell ref="B15:C15"/>
    <mergeCell ref="B16:C16"/>
    <mergeCell ref="C2:F2"/>
    <mergeCell ref="C3:F3"/>
    <mergeCell ref="C4:F4"/>
    <mergeCell ref="B21:C21"/>
    <mergeCell ref="B23:C23"/>
    <mergeCell ref="C5:F5"/>
    <mergeCell ref="C6:F6"/>
    <mergeCell ref="B18:C18"/>
    <mergeCell ref="B19:C19"/>
    <mergeCell ref="B20:C20"/>
    <mergeCell ref="C7:F7"/>
    <mergeCell ref="B8:F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1"/>
  <sheetViews>
    <sheetView zoomScaleNormal="100" workbookViewId="0">
      <selection activeCell="H9" sqref="H9"/>
    </sheetView>
  </sheetViews>
  <sheetFormatPr defaultRowHeight="12.75" x14ac:dyDescent="0.2"/>
  <cols>
    <col min="1" max="1" width="5.140625" style="151" customWidth="1"/>
    <col min="2" max="2" width="33.7109375" style="151" customWidth="1"/>
    <col min="3" max="3" width="11.5703125" style="151" customWidth="1"/>
    <col min="4" max="4" width="25.7109375" style="151" customWidth="1"/>
    <col min="5" max="5" width="14.28515625" style="151" customWidth="1"/>
    <col min="6" max="255" width="9.140625" style="151"/>
    <col min="256" max="256" width="5.140625" style="151" customWidth="1"/>
    <col min="257" max="257" width="33.7109375" style="151" customWidth="1"/>
    <col min="258" max="258" width="14.140625" style="151" customWidth="1"/>
    <col min="259" max="259" width="21.140625" style="151" customWidth="1"/>
    <col min="260" max="261" width="14.28515625" style="151" customWidth="1"/>
    <col min="262" max="511" width="9.140625" style="151"/>
    <col min="512" max="512" width="5.140625" style="151" customWidth="1"/>
    <col min="513" max="513" width="33.7109375" style="151" customWidth="1"/>
    <col min="514" max="514" width="14.140625" style="151" customWidth="1"/>
    <col min="515" max="515" width="21.140625" style="151" customWidth="1"/>
    <col min="516" max="517" width="14.28515625" style="151" customWidth="1"/>
    <col min="518" max="767" width="9.140625" style="151"/>
    <col min="768" max="768" width="5.140625" style="151" customWidth="1"/>
    <col min="769" max="769" width="33.7109375" style="151" customWidth="1"/>
    <col min="770" max="770" width="14.140625" style="151" customWidth="1"/>
    <col min="771" max="771" width="21.140625" style="151" customWidth="1"/>
    <col min="772" max="773" width="14.28515625" style="151" customWidth="1"/>
    <col min="774" max="1023" width="9.140625" style="151"/>
    <col min="1024" max="1024" width="5.140625" style="151" customWidth="1"/>
    <col min="1025" max="1025" width="33.7109375" style="151" customWidth="1"/>
    <col min="1026" max="1026" width="14.140625" style="151" customWidth="1"/>
    <col min="1027" max="1027" width="21.140625" style="151" customWidth="1"/>
    <col min="1028" max="1029" width="14.28515625" style="151" customWidth="1"/>
    <col min="1030" max="1279" width="9.140625" style="151"/>
    <col min="1280" max="1280" width="5.140625" style="151" customWidth="1"/>
    <col min="1281" max="1281" width="33.7109375" style="151" customWidth="1"/>
    <col min="1282" max="1282" width="14.140625" style="151" customWidth="1"/>
    <col min="1283" max="1283" width="21.140625" style="151" customWidth="1"/>
    <col min="1284" max="1285" width="14.28515625" style="151" customWidth="1"/>
    <col min="1286" max="1535" width="9.140625" style="151"/>
    <col min="1536" max="1536" width="5.140625" style="151" customWidth="1"/>
    <col min="1537" max="1537" width="33.7109375" style="151" customWidth="1"/>
    <col min="1538" max="1538" width="14.140625" style="151" customWidth="1"/>
    <col min="1539" max="1539" width="21.140625" style="151" customWidth="1"/>
    <col min="1540" max="1541" width="14.28515625" style="151" customWidth="1"/>
    <col min="1542" max="1791" width="9.140625" style="151"/>
    <col min="1792" max="1792" width="5.140625" style="151" customWidth="1"/>
    <col min="1793" max="1793" width="33.7109375" style="151" customWidth="1"/>
    <col min="1794" max="1794" width="14.140625" style="151" customWidth="1"/>
    <col min="1795" max="1795" width="21.140625" style="151" customWidth="1"/>
    <col min="1796" max="1797" width="14.28515625" style="151" customWidth="1"/>
    <col min="1798" max="2047" width="9.140625" style="151"/>
    <col min="2048" max="2048" width="5.140625" style="151" customWidth="1"/>
    <col min="2049" max="2049" width="33.7109375" style="151" customWidth="1"/>
    <col min="2050" max="2050" width="14.140625" style="151" customWidth="1"/>
    <col min="2051" max="2051" width="21.140625" style="151" customWidth="1"/>
    <col min="2052" max="2053" width="14.28515625" style="151" customWidth="1"/>
    <col min="2054" max="2303" width="9.140625" style="151"/>
    <col min="2304" max="2304" width="5.140625" style="151" customWidth="1"/>
    <col min="2305" max="2305" width="33.7109375" style="151" customWidth="1"/>
    <col min="2306" max="2306" width="14.140625" style="151" customWidth="1"/>
    <col min="2307" max="2307" width="21.140625" style="151" customWidth="1"/>
    <col min="2308" max="2309" width="14.28515625" style="151" customWidth="1"/>
    <col min="2310" max="2559" width="9.140625" style="151"/>
    <col min="2560" max="2560" width="5.140625" style="151" customWidth="1"/>
    <col min="2561" max="2561" width="33.7109375" style="151" customWidth="1"/>
    <col min="2562" max="2562" width="14.140625" style="151" customWidth="1"/>
    <col min="2563" max="2563" width="21.140625" style="151" customWidth="1"/>
    <col min="2564" max="2565" width="14.28515625" style="151" customWidth="1"/>
    <col min="2566" max="2815" width="9.140625" style="151"/>
    <col min="2816" max="2816" width="5.140625" style="151" customWidth="1"/>
    <col min="2817" max="2817" width="33.7109375" style="151" customWidth="1"/>
    <col min="2818" max="2818" width="14.140625" style="151" customWidth="1"/>
    <col min="2819" max="2819" width="21.140625" style="151" customWidth="1"/>
    <col min="2820" max="2821" width="14.28515625" style="151" customWidth="1"/>
    <col min="2822" max="3071" width="9.140625" style="151"/>
    <col min="3072" max="3072" width="5.140625" style="151" customWidth="1"/>
    <col min="3073" max="3073" width="33.7109375" style="151" customWidth="1"/>
    <col min="3074" max="3074" width="14.140625" style="151" customWidth="1"/>
    <col min="3075" max="3075" width="21.140625" style="151" customWidth="1"/>
    <col min="3076" max="3077" width="14.28515625" style="151" customWidth="1"/>
    <col min="3078" max="3327" width="9.140625" style="151"/>
    <col min="3328" max="3328" width="5.140625" style="151" customWidth="1"/>
    <col min="3329" max="3329" width="33.7109375" style="151" customWidth="1"/>
    <col min="3330" max="3330" width="14.140625" style="151" customWidth="1"/>
    <col min="3331" max="3331" width="21.140625" style="151" customWidth="1"/>
    <col min="3332" max="3333" width="14.28515625" style="151" customWidth="1"/>
    <col min="3334" max="3583" width="9.140625" style="151"/>
    <col min="3584" max="3584" width="5.140625" style="151" customWidth="1"/>
    <col min="3585" max="3585" width="33.7109375" style="151" customWidth="1"/>
    <col min="3586" max="3586" width="14.140625" style="151" customWidth="1"/>
    <col min="3587" max="3587" width="21.140625" style="151" customWidth="1"/>
    <col min="3588" max="3589" width="14.28515625" style="151" customWidth="1"/>
    <col min="3590" max="3839" width="9.140625" style="151"/>
    <col min="3840" max="3840" width="5.140625" style="151" customWidth="1"/>
    <col min="3841" max="3841" width="33.7109375" style="151" customWidth="1"/>
    <col min="3842" max="3842" width="14.140625" style="151" customWidth="1"/>
    <col min="3843" max="3843" width="21.140625" style="151" customWidth="1"/>
    <col min="3844" max="3845" width="14.28515625" style="151" customWidth="1"/>
    <col min="3846" max="4095" width="9.140625" style="151"/>
    <col min="4096" max="4096" width="5.140625" style="151" customWidth="1"/>
    <col min="4097" max="4097" width="33.7109375" style="151" customWidth="1"/>
    <col min="4098" max="4098" width="14.140625" style="151" customWidth="1"/>
    <col min="4099" max="4099" width="21.140625" style="151" customWidth="1"/>
    <col min="4100" max="4101" width="14.28515625" style="151" customWidth="1"/>
    <col min="4102" max="4351" width="9.140625" style="151"/>
    <col min="4352" max="4352" width="5.140625" style="151" customWidth="1"/>
    <col min="4353" max="4353" width="33.7109375" style="151" customWidth="1"/>
    <col min="4354" max="4354" width="14.140625" style="151" customWidth="1"/>
    <col min="4355" max="4355" width="21.140625" style="151" customWidth="1"/>
    <col min="4356" max="4357" width="14.28515625" style="151" customWidth="1"/>
    <col min="4358" max="4607" width="9.140625" style="151"/>
    <col min="4608" max="4608" width="5.140625" style="151" customWidth="1"/>
    <col min="4609" max="4609" width="33.7109375" style="151" customWidth="1"/>
    <col min="4610" max="4610" width="14.140625" style="151" customWidth="1"/>
    <col min="4611" max="4611" width="21.140625" style="151" customWidth="1"/>
    <col min="4612" max="4613" width="14.28515625" style="151" customWidth="1"/>
    <col min="4614" max="4863" width="9.140625" style="151"/>
    <col min="4864" max="4864" width="5.140625" style="151" customWidth="1"/>
    <col min="4865" max="4865" width="33.7109375" style="151" customWidth="1"/>
    <col min="4866" max="4866" width="14.140625" style="151" customWidth="1"/>
    <col min="4867" max="4867" width="21.140625" style="151" customWidth="1"/>
    <col min="4868" max="4869" width="14.28515625" style="151" customWidth="1"/>
    <col min="4870" max="5119" width="9.140625" style="151"/>
    <col min="5120" max="5120" width="5.140625" style="151" customWidth="1"/>
    <col min="5121" max="5121" width="33.7109375" style="151" customWidth="1"/>
    <col min="5122" max="5122" width="14.140625" style="151" customWidth="1"/>
    <col min="5123" max="5123" width="21.140625" style="151" customWidth="1"/>
    <col min="5124" max="5125" width="14.28515625" style="151" customWidth="1"/>
    <col min="5126" max="5375" width="9.140625" style="151"/>
    <col min="5376" max="5376" width="5.140625" style="151" customWidth="1"/>
    <col min="5377" max="5377" width="33.7109375" style="151" customWidth="1"/>
    <col min="5378" max="5378" width="14.140625" style="151" customWidth="1"/>
    <col min="5379" max="5379" width="21.140625" style="151" customWidth="1"/>
    <col min="5380" max="5381" width="14.28515625" style="151" customWidth="1"/>
    <col min="5382" max="5631" width="9.140625" style="151"/>
    <col min="5632" max="5632" width="5.140625" style="151" customWidth="1"/>
    <col min="5633" max="5633" width="33.7109375" style="151" customWidth="1"/>
    <col min="5634" max="5634" width="14.140625" style="151" customWidth="1"/>
    <col min="5635" max="5635" width="21.140625" style="151" customWidth="1"/>
    <col min="5636" max="5637" width="14.28515625" style="151" customWidth="1"/>
    <col min="5638" max="5887" width="9.140625" style="151"/>
    <col min="5888" max="5888" width="5.140625" style="151" customWidth="1"/>
    <col min="5889" max="5889" width="33.7109375" style="151" customWidth="1"/>
    <col min="5890" max="5890" width="14.140625" style="151" customWidth="1"/>
    <col min="5891" max="5891" width="21.140625" style="151" customWidth="1"/>
    <col min="5892" max="5893" width="14.28515625" style="151" customWidth="1"/>
    <col min="5894" max="6143" width="9.140625" style="151"/>
    <col min="6144" max="6144" width="5.140625" style="151" customWidth="1"/>
    <col min="6145" max="6145" width="33.7109375" style="151" customWidth="1"/>
    <col min="6146" max="6146" width="14.140625" style="151" customWidth="1"/>
    <col min="6147" max="6147" width="21.140625" style="151" customWidth="1"/>
    <col min="6148" max="6149" width="14.28515625" style="151" customWidth="1"/>
    <col min="6150" max="6399" width="9.140625" style="151"/>
    <col min="6400" max="6400" width="5.140625" style="151" customWidth="1"/>
    <col min="6401" max="6401" width="33.7109375" style="151" customWidth="1"/>
    <col min="6402" max="6402" width="14.140625" style="151" customWidth="1"/>
    <col min="6403" max="6403" width="21.140625" style="151" customWidth="1"/>
    <col min="6404" max="6405" width="14.28515625" style="151" customWidth="1"/>
    <col min="6406" max="6655" width="9.140625" style="151"/>
    <col min="6656" max="6656" width="5.140625" style="151" customWidth="1"/>
    <col min="6657" max="6657" width="33.7109375" style="151" customWidth="1"/>
    <col min="6658" max="6658" width="14.140625" style="151" customWidth="1"/>
    <col min="6659" max="6659" width="21.140625" style="151" customWidth="1"/>
    <col min="6660" max="6661" width="14.28515625" style="151" customWidth="1"/>
    <col min="6662" max="6911" width="9.140625" style="151"/>
    <col min="6912" max="6912" width="5.140625" style="151" customWidth="1"/>
    <col min="6913" max="6913" width="33.7109375" style="151" customWidth="1"/>
    <col min="6914" max="6914" width="14.140625" style="151" customWidth="1"/>
    <col min="6915" max="6915" width="21.140625" style="151" customWidth="1"/>
    <col min="6916" max="6917" width="14.28515625" style="151" customWidth="1"/>
    <col min="6918" max="7167" width="9.140625" style="151"/>
    <col min="7168" max="7168" width="5.140625" style="151" customWidth="1"/>
    <col min="7169" max="7169" width="33.7109375" style="151" customWidth="1"/>
    <col min="7170" max="7170" width="14.140625" style="151" customWidth="1"/>
    <col min="7171" max="7171" width="21.140625" style="151" customWidth="1"/>
    <col min="7172" max="7173" width="14.28515625" style="151" customWidth="1"/>
    <col min="7174" max="7423" width="9.140625" style="151"/>
    <col min="7424" max="7424" width="5.140625" style="151" customWidth="1"/>
    <col min="7425" max="7425" width="33.7109375" style="151" customWidth="1"/>
    <col min="7426" max="7426" width="14.140625" style="151" customWidth="1"/>
    <col min="7427" max="7427" width="21.140625" style="151" customWidth="1"/>
    <col min="7428" max="7429" width="14.28515625" style="151" customWidth="1"/>
    <col min="7430" max="7679" width="9.140625" style="151"/>
    <col min="7680" max="7680" width="5.140625" style="151" customWidth="1"/>
    <col min="7681" max="7681" width="33.7109375" style="151" customWidth="1"/>
    <col min="7682" max="7682" width="14.140625" style="151" customWidth="1"/>
    <col min="7683" max="7683" width="21.140625" style="151" customWidth="1"/>
    <col min="7684" max="7685" width="14.28515625" style="151" customWidth="1"/>
    <col min="7686" max="7935" width="9.140625" style="151"/>
    <col min="7936" max="7936" width="5.140625" style="151" customWidth="1"/>
    <col min="7937" max="7937" width="33.7109375" style="151" customWidth="1"/>
    <col min="7938" max="7938" width="14.140625" style="151" customWidth="1"/>
    <col min="7939" max="7939" width="21.140625" style="151" customWidth="1"/>
    <col min="7940" max="7941" width="14.28515625" style="151" customWidth="1"/>
    <col min="7942" max="8191" width="9.140625" style="151"/>
    <col min="8192" max="8192" width="5.140625" style="151" customWidth="1"/>
    <col min="8193" max="8193" width="33.7109375" style="151" customWidth="1"/>
    <col min="8194" max="8194" width="14.140625" style="151" customWidth="1"/>
    <col min="8195" max="8195" width="21.140625" style="151" customWidth="1"/>
    <col min="8196" max="8197" width="14.28515625" style="151" customWidth="1"/>
    <col min="8198" max="8447" width="9.140625" style="151"/>
    <col min="8448" max="8448" width="5.140625" style="151" customWidth="1"/>
    <col min="8449" max="8449" width="33.7109375" style="151" customWidth="1"/>
    <col min="8450" max="8450" width="14.140625" style="151" customWidth="1"/>
    <col min="8451" max="8451" width="21.140625" style="151" customWidth="1"/>
    <col min="8452" max="8453" width="14.28515625" style="151" customWidth="1"/>
    <col min="8454" max="8703" width="9.140625" style="151"/>
    <col min="8704" max="8704" width="5.140625" style="151" customWidth="1"/>
    <col min="8705" max="8705" width="33.7109375" style="151" customWidth="1"/>
    <col min="8706" max="8706" width="14.140625" style="151" customWidth="1"/>
    <col min="8707" max="8707" width="21.140625" style="151" customWidth="1"/>
    <col min="8708" max="8709" width="14.28515625" style="151" customWidth="1"/>
    <col min="8710" max="8959" width="9.140625" style="151"/>
    <col min="8960" max="8960" width="5.140625" style="151" customWidth="1"/>
    <col min="8961" max="8961" width="33.7109375" style="151" customWidth="1"/>
    <col min="8962" max="8962" width="14.140625" style="151" customWidth="1"/>
    <col min="8963" max="8963" width="21.140625" style="151" customWidth="1"/>
    <col min="8964" max="8965" width="14.28515625" style="151" customWidth="1"/>
    <col min="8966" max="9215" width="9.140625" style="151"/>
    <col min="9216" max="9216" width="5.140625" style="151" customWidth="1"/>
    <col min="9217" max="9217" width="33.7109375" style="151" customWidth="1"/>
    <col min="9218" max="9218" width="14.140625" style="151" customWidth="1"/>
    <col min="9219" max="9219" width="21.140625" style="151" customWidth="1"/>
    <col min="9220" max="9221" width="14.28515625" style="151" customWidth="1"/>
    <col min="9222" max="9471" width="9.140625" style="151"/>
    <col min="9472" max="9472" width="5.140625" style="151" customWidth="1"/>
    <col min="9473" max="9473" width="33.7109375" style="151" customWidth="1"/>
    <col min="9474" max="9474" width="14.140625" style="151" customWidth="1"/>
    <col min="9475" max="9475" width="21.140625" style="151" customWidth="1"/>
    <col min="9476" max="9477" width="14.28515625" style="151" customWidth="1"/>
    <col min="9478" max="9727" width="9.140625" style="151"/>
    <col min="9728" max="9728" width="5.140625" style="151" customWidth="1"/>
    <col min="9729" max="9729" width="33.7109375" style="151" customWidth="1"/>
    <col min="9730" max="9730" width="14.140625" style="151" customWidth="1"/>
    <col min="9731" max="9731" width="21.140625" style="151" customWidth="1"/>
    <col min="9732" max="9733" width="14.28515625" style="151" customWidth="1"/>
    <col min="9734" max="9983" width="9.140625" style="151"/>
    <col min="9984" max="9984" width="5.140625" style="151" customWidth="1"/>
    <col min="9985" max="9985" width="33.7109375" style="151" customWidth="1"/>
    <col min="9986" max="9986" width="14.140625" style="151" customWidth="1"/>
    <col min="9987" max="9987" width="21.140625" style="151" customWidth="1"/>
    <col min="9988" max="9989" width="14.28515625" style="151" customWidth="1"/>
    <col min="9990" max="10239" width="9.140625" style="151"/>
    <col min="10240" max="10240" width="5.140625" style="151" customWidth="1"/>
    <col min="10241" max="10241" width="33.7109375" style="151" customWidth="1"/>
    <col min="10242" max="10242" width="14.140625" style="151" customWidth="1"/>
    <col min="10243" max="10243" width="21.140625" style="151" customWidth="1"/>
    <col min="10244" max="10245" width="14.28515625" style="151" customWidth="1"/>
    <col min="10246" max="10495" width="9.140625" style="151"/>
    <col min="10496" max="10496" width="5.140625" style="151" customWidth="1"/>
    <col min="10497" max="10497" width="33.7109375" style="151" customWidth="1"/>
    <col min="10498" max="10498" width="14.140625" style="151" customWidth="1"/>
    <col min="10499" max="10499" width="21.140625" style="151" customWidth="1"/>
    <col min="10500" max="10501" width="14.28515625" style="151" customWidth="1"/>
    <col min="10502" max="10751" width="9.140625" style="151"/>
    <col min="10752" max="10752" width="5.140625" style="151" customWidth="1"/>
    <col min="10753" max="10753" width="33.7109375" style="151" customWidth="1"/>
    <col min="10754" max="10754" width="14.140625" style="151" customWidth="1"/>
    <col min="10755" max="10755" width="21.140625" style="151" customWidth="1"/>
    <col min="10756" max="10757" width="14.28515625" style="151" customWidth="1"/>
    <col min="10758" max="11007" width="9.140625" style="151"/>
    <col min="11008" max="11008" width="5.140625" style="151" customWidth="1"/>
    <col min="11009" max="11009" width="33.7109375" style="151" customWidth="1"/>
    <col min="11010" max="11010" width="14.140625" style="151" customWidth="1"/>
    <col min="11011" max="11011" width="21.140625" style="151" customWidth="1"/>
    <col min="11012" max="11013" width="14.28515625" style="151" customWidth="1"/>
    <col min="11014" max="11263" width="9.140625" style="151"/>
    <col min="11264" max="11264" width="5.140625" style="151" customWidth="1"/>
    <col min="11265" max="11265" width="33.7109375" style="151" customWidth="1"/>
    <col min="11266" max="11266" width="14.140625" style="151" customWidth="1"/>
    <col min="11267" max="11267" width="21.140625" style="151" customWidth="1"/>
    <col min="11268" max="11269" width="14.28515625" style="151" customWidth="1"/>
    <col min="11270" max="11519" width="9.140625" style="151"/>
    <col min="11520" max="11520" width="5.140625" style="151" customWidth="1"/>
    <col min="11521" max="11521" width="33.7109375" style="151" customWidth="1"/>
    <col min="11522" max="11522" width="14.140625" style="151" customWidth="1"/>
    <col min="11523" max="11523" width="21.140625" style="151" customWidth="1"/>
    <col min="11524" max="11525" width="14.28515625" style="151" customWidth="1"/>
    <col min="11526" max="11775" width="9.140625" style="151"/>
    <col min="11776" max="11776" width="5.140625" style="151" customWidth="1"/>
    <col min="11777" max="11777" width="33.7109375" style="151" customWidth="1"/>
    <col min="11778" max="11778" width="14.140625" style="151" customWidth="1"/>
    <col min="11779" max="11779" width="21.140625" style="151" customWidth="1"/>
    <col min="11780" max="11781" width="14.28515625" style="151" customWidth="1"/>
    <col min="11782" max="12031" width="9.140625" style="151"/>
    <col min="12032" max="12032" width="5.140625" style="151" customWidth="1"/>
    <col min="12033" max="12033" width="33.7109375" style="151" customWidth="1"/>
    <col min="12034" max="12034" width="14.140625" style="151" customWidth="1"/>
    <col min="12035" max="12035" width="21.140625" style="151" customWidth="1"/>
    <col min="12036" max="12037" width="14.28515625" style="151" customWidth="1"/>
    <col min="12038" max="12287" width="9.140625" style="151"/>
    <col min="12288" max="12288" width="5.140625" style="151" customWidth="1"/>
    <col min="12289" max="12289" width="33.7109375" style="151" customWidth="1"/>
    <col min="12290" max="12290" width="14.140625" style="151" customWidth="1"/>
    <col min="12291" max="12291" width="21.140625" style="151" customWidth="1"/>
    <col min="12292" max="12293" width="14.28515625" style="151" customWidth="1"/>
    <col min="12294" max="12543" width="9.140625" style="151"/>
    <col min="12544" max="12544" width="5.140625" style="151" customWidth="1"/>
    <col min="12545" max="12545" width="33.7109375" style="151" customWidth="1"/>
    <col min="12546" max="12546" width="14.140625" style="151" customWidth="1"/>
    <col min="12547" max="12547" width="21.140625" style="151" customWidth="1"/>
    <col min="12548" max="12549" width="14.28515625" style="151" customWidth="1"/>
    <col min="12550" max="12799" width="9.140625" style="151"/>
    <col min="12800" max="12800" width="5.140625" style="151" customWidth="1"/>
    <col min="12801" max="12801" width="33.7109375" style="151" customWidth="1"/>
    <col min="12802" max="12802" width="14.140625" style="151" customWidth="1"/>
    <col min="12803" max="12803" width="21.140625" style="151" customWidth="1"/>
    <col min="12804" max="12805" width="14.28515625" style="151" customWidth="1"/>
    <col min="12806" max="13055" width="9.140625" style="151"/>
    <col min="13056" max="13056" width="5.140625" style="151" customWidth="1"/>
    <col min="13057" max="13057" width="33.7109375" style="151" customWidth="1"/>
    <col min="13058" max="13058" width="14.140625" style="151" customWidth="1"/>
    <col min="13059" max="13059" width="21.140625" style="151" customWidth="1"/>
    <col min="13060" max="13061" width="14.28515625" style="151" customWidth="1"/>
    <col min="13062" max="13311" width="9.140625" style="151"/>
    <col min="13312" max="13312" width="5.140625" style="151" customWidth="1"/>
    <col min="13313" max="13313" width="33.7109375" style="151" customWidth="1"/>
    <col min="13314" max="13314" width="14.140625" style="151" customWidth="1"/>
    <col min="13315" max="13315" width="21.140625" style="151" customWidth="1"/>
    <col min="13316" max="13317" width="14.28515625" style="151" customWidth="1"/>
    <col min="13318" max="13567" width="9.140625" style="151"/>
    <col min="13568" max="13568" width="5.140625" style="151" customWidth="1"/>
    <col min="13569" max="13569" width="33.7109375" style="151" customWidth="1"/>
    <col min="13570" max="13570" width="14.140625" style="151" customWidth="1"/>
    <col min="13571" max="13571" width="21.140625" style="151" customWidth="1"/>
    <col min="13572" max="13573" width="14.28515625" style="151" customWidth="1"/>
    <col min="13574" max="13823" width="9.140625" style="151"/>
    <col min="13824" max="13824" width="5.140625" style="151" customWidth="1"/>
    <col min="13825" max="13825" width="33.7109375" style="151" customWidth="1"/>
    <col min="13826" max="13826" width="14.140625" style="151" customWidth="1"/>
    <col min="13827" max="13827" width="21.140625" style="151" customWidth="1"/>
    <col min="13828" max="13829" width="14.28515625" style="151" customWidth="1"/>
    <col min="13830" max="14079" width="9.140625" style="151"/>
    <col min="14080" max="14080" width="5.140625" style="151" customWidth="1"/>
    <col min="14081" max="14081" width="33.7109375" style="151" customWidth="1"/>
    <col min="14082" max="14082" width="14.140625" style="151" customWidth="1"/>
    <col min="14083" max="14083" width="21.140625" style="151" customWidth="1"/>
    <col min="14084" max="14085" width="14.28515625" style="151" customWidth="1"/>
    <col min="14086" max="14335" width="9.140625" style="151"/>
    <col min="14336" max="14336" width="5.140625" style="151" customWidth="1"/>
    <col min="14337" max="14337" width="33.7109375" style="151" customWidth="1"/>
    <col min="14338" max="14338" width="14.140625" style="151" customWidth="1"/>
    <col min="14339" max="14339" width="21.140625" style="151" customWidth="1"/>
    <col min="14340" max="14341" width="14.28515625" style="151" customWidth="1"/>
    <col min="14342" max="14591" width="9.140625" style="151"/>
    <col min="14592" max="14592" width="5.140625" style="151" customWidth="1"/>
    <col min="14593" max="14593" width="33.7109375" style="151" customWidth="1"/>
    <col min="14594" max="14594" width="14.140625" style="151" customWidth="1"/>
    <col min="14595" max="14595" width="21.140625" style="151" customWidth="1"/>
    <col min="14596" max="14597" width="14.28515625" style="151" customWidth="1"/>
    <col min="14598" max="14847" width="9.140625" style="151"/>
    <col min="14848" max="14848" width="5.140625" style="151" customWidth="1"/>
    <col min="14849" max="14849" width="33.7109375" style="151" customWidth="1"/>
    <col min="14850" max="14850" width="14.140625" style="151" customWidth="1"/>
    <col min="14851" max="14851" width="21.140625" style="151" customWidth="1"/>
    <col min="14852" max="14853" width="14.28515625" style="151" customWidth="1"/>
    <col min="14854" max="15103" width="9.140625" style="151"/>
    <col min="15104" max="15104" width="5.140625" style="151" customWidth="1"/>
    <col min="15105" max="15105" width="33.7109375" style="151" customWidth="1"/>
    <col min="15106" max="15106" width="14.140625" style="151" customWidth="1"/>
    <col min="15107" max="15107" width="21.140625" style="151" customWidth="1"/>
    <col min="15108" max="15109" width="14.28515625" style="151" customWidth="1"/>
    <col min="15110" max="15359" width="9.140625" style="151"/>
    <col min="15360" max="15360" width="5.140625" style="151" customWidth="1"/>
    <col min="15361" max="15361" width="33.7109375" style="151" customWidth="1"/>
    <col min="15362" max="15362" width="14.140625" style="151" customWidth="1"/>
    <col min="15363" max="15363" width="21.140625" style="151" customWidth="1"/>
    <col min="15364" max="15365" width="14.28515625" style="151" customWidth="1"/>
    <col min="15366" max="15615" width="9.140625" style="151"/>
    <col min="15616" max="15616" width="5.140625" style="151" customWidth="1"/>
    <col min="15617" max="15617" width="33.7109375" style="151" customWidth="1"/>
    <col min="15618" max="15618" width="14.140625" style="151" customWidth="1"/>
    <col min="15619" max="15619" width="21.140625" style="151" customWidth="1"/>
    <col min="15620" max="15621" width="14.28515625" style="151" customWidth="1"/>
    <col min="15622" max="15871" width="9.140625" style="151"/>
    <col min="15872" max="15872" width="5.140625" style="151" customWidth="1"/>
    <col min="15873" max="15873" width="33.7109375" style="151" customWidth="1"/>
    <col min="15874" max="15874" width="14.140625" style="151" customWidth="1"/>
    <col min="15875" max="15875" width="21.140625" style="151" customWidth="1"/>
    <col min="15876" max="15877" width="14.28515625" style="151" customWidth="1"/>
    <col min="15878" max="16127" width="9.140625" style="151"/>
    <col min="16128" max="16128" width="5.140625" style="151" customWidth="1"/>
    <col min="16129" max="16129" width="33.7109375" style="151" customWidth="1"/>
    <col min="16130" max="16130" width="14.140625" style="151" customWidth="1"/>
    <col min="16131" max="16131" width="21.140625" style="151" customWidth="1"/>
    <col min="16132" max="16133" width="14.28515625" style="151" customWidth="1"/>
    <col min="16134" max="16384" width="9.140625" style="151"/>
  </cols>
  <sheetData>
    <row r="1" spans="1:6" x14ac:dyDescent="0.2">
      <c r="A1" s="165"/>
      <c r="B1" s="411" t="s">
        <v>510</v>
      </c>
      <c r="C1" s="411"/>
      <c r="D1" s="411"/>
      <c r="E1" s="166"/>
    </row>
    <row r="2" spans="1:6" x14ac:dyDescent="0.2">
      <c r="A2" s="165"/>
      <c r="C2" s="152" t="s">
        <v>910</v>
      </c>
      <c r="D2" s="152"/>
      <c r="E2" s="152"/>
      <c r="F2" s="152"/>
    </row>
    <row r="3" spans="1:6" x14ac:dyDescent="0.2">
      <c r="A3" s="165"/>
      <c r="C3" s="152" t="s">
        <v>498</v>
      </c>
      <c r="D3" s="152"/>
      <c r="E3" s="152"/>
      <c r="F3" s="152"/>
    </row>
    <row r="4" spans="1:6" x14ac:dyDescent="0.2">
      <c r="A4" s="165"/>
      <c r="C4" s="152" t="s">
        <v>495</v>
      </c>
      <c r="D4" s="152"/>
      <c r="E4" s="152"/>
      <c r="F4" s="152"/>
    </row>
    <row r="5" spans="1:6" x14ac:dyDescent="0.2">
      <c r="A5" s="165"/>
      <c r="C5" s="152" t="s">
        <v>813</v>
      </c>
      <c r="D5" s="152"/>
      <c r="E5" s="152"/>
      <c r="F5" s="152"/>
    </row>
    <row r="6" spans="1:6" ht="12.75" customHeight="1" x14ac:dyDescent="0.2">
      <c r="A6" s="165"/>
      <c r="C6" s="152" t="s">
        <v>496</v>
      </c>
      <c r="D6" s="152"/>
      <c r="E6" s="152"/>
      <c r="F6" s="152"/>
    </row>
    <row r="7" spans="1:6" ht="12.75" customHeight="1" x14ac:dyDescent="0.2">
      <c r="A7" s="152" t="s">
        <v>515</v>
      </c>
      <c r="C7" s="178" t="s">
        <v>495</v>
      </c>
      <c r="D7" s="178"/>
      <c r="E7" s="178"/>
      <c r="F7" s="178"/>
    </row>
    <row r="8" spans="1:6" ht="12.75" customHeight="1" x14ac:dyDescent="0.2">
      <c r="A8" s="152"/>
      <c r="B8" s="152"/>
      <c r="C8" s="428" t="s">
        <v>814</v>
      </c>
      <c r="D8" s="428"/>
      <c r="E8" s="152"/>
      <c r="F8" s="152"/>
    </row>
    <row r="9" spans="1:6" x14ac:dyDescent="0.2">
      <c r="C9" s="153"/>
    </row>
    <row r="10" spans="1:6" ht="15.75" x14ac:dyDescent="0.25">
      <c r="A10" s="424" t="s">
        <v>516</v>
      </c>
      <c r="B10" s="424"/>
      <c r="C10" s="424"/>
      <c r="D10" s="424"/>
      <c r="E10" s="167"/>
    </row>
    <row r="11" spans="1:6" s="154" customFormat="1" ht="36" customHeight="1" x14ac:dyDescent="0.25">
      <c r="A11" s="425" t="s">
        <v>818</v>
      </c>
      <c r="B11" s="425"/>
      <c r="C11" s="425"/>
      <c r="D11" s="425"/>
      <c r="E11" s="168"/>
    </row>
    <row r="12" spans="1:6" x14ac:dyDescent="0.2">
      <c r="C12" s="155"/>
      <c r="D12" s="155" t="s">
        <v>500</v>
      </c>
      <c r="E12" s="155"/>
    </row>
    <row r="13" spans="1:6" s="156" customFormat="1" ht="31.5" x14ac:dyDescent="0.2">
      <c r="A13" s="169" t="s">
        <v>501</v>
      </c>
      <c r="B13" s="426" t="s">
        <v>502</v>
      </c>
      <c r="C13" s="427"/>
      <c r="D13" s="169" t="s">
        <v>819</v>
      </c>
    </row>
    <row r="14" spans="1:6" ht="15" x14ac:dyDescent="0.25">
      <c r="A14" s="157">
        <v>1</v>
      </c>
      <c r="B14" s="404" t="s">
        <v>503</v>
      </c>
      <c r="C14" s="405"/>
      <c r="D14" s="327">
        <v>63.275950000000002</v>
      </c>
    </row>
    <row r="15" spans="1:6" ht="15" x14ac:dyDescent="0.25">
      <c r="A15" s="157">
        <v>2</v>
      </c>
      <c r="B15" s="404" t="s">
        <v>504</v>
      </c>
      <c r="C15" s="405"/>
      <c r="D15" s="327">
        <v>202.97077999999999</v>
      </c>
    </row>
    <row r="16" spans="1:6" ht="15" x14ac:dyDescent="0.25">
      <c r="A16" s="157">
        <v>3</v>
      </c>
      <c r="B16" s="404" t="s">
        <v>505</v>
      </c>
      <c r="C16" s="405"/>
      <c r="D16" s="327">
        <v>260.95283000000001</v>
      </c>
    </row>
    <row r="17" spans="1:4" ht="15" x14ac:dyDescent="0.25">
      <c r="A17" s="157">
        <v>4</v>
      </c>
      <c r="B17" s="404" t="s">
        <v>506</v>
      </c>
      <c r="C17" s="405"/>
      <c r="D17" s="327">
        <v>197.08539999999999</v>
      </c>
    </row>
    <row r="18" spans="1:4" ht="15" x14ac:dyDescent="0.25">
      <c r="A18" s="157">
        <v>5</v>
      </c>
      <c r="B18" s="404" t="s">
        <v>507</v>
      </c>
      <c r="C18" s="405"/>
      <c r="D18" s="327">
        <v>40.396279999999997</v>
      </c>
    </row>
    <row r="19" spans="1:4" ht="15" x14ac:dyDescent="0.25">
      <c r="A19" s="157">
        <v>6</v>
      </c>
      <c r="B19" s="404" t="s">
        <v>508</v>
      </c>
      <c r="C19" s="405"/>
      <c r="D19" s="327">
        <v>161.66766999999999</v>
      </c>
    </row>
    <row r="20" spans="1:4" ht="15.75" x14ac:dyDescent="0.25">
      <c r="A20" s="170"/>
      <c r="B20" s="422" t="s">
        <v>509</v>
      </c>
      <c r="C20" s="423"/>
      <c r="D20" s="259">
        <f>SUM(D14:D19)</f>
        <v>926.34890999999993</v>
      </c>
    </row>
    <row r="21" spans="1:4" x14ac:dyDescent="0.2">
      <c r="D21" s="159"/>
    </row>
  </sheetData>
  <mergeCells count="12">
    <mergeCell ref="B1:D1"/>
    <mergeCell ref="B19:C19"/>
    <mergeCell ref="B20:C20"/>
    <mergeCell ref="A10:D10"/>
    <mergeCell ref="A11:D11"/>
    <mergeCell ref="B13:C13"/>
    <mergeCell ref="B14:C14"/>
    <mergeCell ref="C8:D8"/>
    <mergeCell ref="B15:C15"/>
    <mergeCell ref="B16:C16"/>
    <mergeCell ref="B17:C17"/>
    <mergeCell ref="B18:C1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2"/>
  <sheetViews>
    <sheetView zoomScaleNormal="100" workbookViewId="0">
      <selection activeCell="K13" sqref="K13"/>
    </sheetView>
  </sheetViews>
  <sheetFormatPr defaultRowHeight="12.75" x14ac:dyDescent="0.2"/>
  <cols>
    <col min="1" max="1" width="5.140625" style="151" customWidth="1"/>
    <col min="2" max="2" width="33.7109375" style="151" customWidth="1"/>
    <col min="3" max="3" width="14.140625" style="151" customWidth="1"/>
    <col min="4" max="5" width="14.28515625" style="151" customWidth="1"/>
    <col min="6" max="251" width="9.140625" style="151"/>
    <col min="252" max="252" width="5.140625" style="151" customWidth="1"/>
    <col min="253" max="253" width="33.7109375" style="151" customWidth="1"/>
    <col min="254" max="254" width="14.140625" style="151" customWidth="1"/>
    <col min="255" max="257" width="14.28515625" style="151" customWidth="1"/>
    <col min="258" max="507" width="9.140625" style="151"/>
    <col min="508" max="508" width="5.140625" style="151" customWidth="1"/>
    <col min="509" max="509" width="33.7109375" style="151" customWidth="1"/>
    <col min="510" max="510" width="14.140625" style="151" customWidth="1"/>
    <col min="511" max="513" width="14.28515625" style="151" customWidth="1"/>
    <col min="514" max="763" width="9.140625" style="151"/>
    <col min="764" max="764" width="5.140625" style="151" customWidth="1"/>
    <col min="765" max="765" width="33.7109375" style="151" customWidth="1"/>
    <col min="766" max="766" width="14.140625" style="151" customWidth="1"/>
    <col min="767" max="769" width="14.28515625" style="151" customWidth="1"/>
    <col min="770" max="1019" width="9.140625" style="151"/>
    <col min="1020" max="1020" width="5.140625" style="151" customWidth="1"/>
    <col min="1021" max="1021" width="33.7109375" style="151" customWidth="1"/>
    <col min="1022" max="1022" width="14.140625" style="151" customWidth="1"/>
    <col min="1023" max="1025" width="14.28515625" style="151" customWidth="1"/>
    <col min="1026" max="1275" width="9.140625" style="151"/>
    <col min="1276" max="1276" width="5.140625" style="151" customWidth="1"/>
    <col min="1277" max="1277" width="33.7109375" style="151" customWidth="1"/>
    <col min="1278" max="1278" width="14.140625" style="151" customWidth="1"/>
    <col min="1279" max="1281" width="14.28515625" style="151" customWidth="1"/>
    <col min="1282" max="1531" width="9.140625" style="151"/>
    <col min="1532" max="1532" width="5.140625" style="151" customWidth="1"/>
    <col min="1533" max="1533" width="33.7109375" style="151" customWidth="1"/>
    <col min="1534" max="1534" width="14.140625" style="151" customWidth="1"/>
    <col min="1535" max="1537" width="14.28515625" style="151" customWidth="1"/>
    <col min="1538" max="1787" width="9.140625" style="151"/>
    <col min="1788" max="1788" width="5.140625" style="151" customWidth="1"/>
    <col min="1789" max="1789" width="33.7109375" style="151" customWidth="1"/>
    <col min="1790" max="1790" width="14.140625" style="151" customWidth="1"/>
    <col min="1791" max="1793" width="14.28515625" style="151" customWidth="1"/>
    <col min="1794" max="2043" width="9.140625" style="151"/>
    <col min="2044" max="2044" width="5.140625" style="151" customWidth="1"/>
    <col min="2045" max="2045" width="33.7109375" style="151" customWidth="1"/>
    <col min="2046" max="2046" width="14.140625" style="151" customWidth="1"/>
    <col min="2047" max="2049" width="14.28515625" style="151" customWidth="1"/>
    <col min="2050" max="2299" width="9.140625" style="151"/>
    <col min="2300" max="2300" width="5.140625" style="151" customWidth="1"/>
    <col min="2301" max="2301" width="33.7109375" style="151" customWidth="1"/>
    <col min="2302" max="2302" width="14.140625" style="151" customWidth="1"/>
    <col min="2303" max="2305" width="14.28515625" style="151" customWidth="1"/>
    <col min="2306" max="2555" width="9.140625" style="151"/>
    <col min="2556" max="2556" width="5.140625" style="151" customWidth="1"/>
    <col min="2557" max="2557" width="33.7109375" style="151" customWidth="1"/>
    <col min="2558" max="2558" width="14.140625" style="151" customWidth="1"/>
    <col min="2559" max="2561" width="14.28515625" style="151" customWidth="1"/>
    <col min="2562" max="2811" width="9.140625" style="151"/>
    <col min="2812" max="2812" width="5.140625" style="151" customWidth="1"/>
    <col min="2813" max="2813" width="33.7109375" style="151" customWidth="1"/>
    <col min="2814" max="2814" width="14.140625" style="151" customWidth="1"/>
    <col min="2815" max="2817" width="14.28515625" style="151" customWidth="1"/>
    <col min="2818" max="3067" width="9.140625" style="151"/>
    <col min="3068" max="3068" width="5.140625" style="151" customWidth="1"/>
    <col min="3069" max="3069" width="33.7109375" style="151" customWidth="1"/>
    <col min="3070" max="3070" width="14.140625" style="151" customWidth="1"/>
    <col min="3071" max="3073" width="14.28515625" style="151" customWidth="1"/>
    <col min="3074" max="3323" width="9.140625" style="151"/>
    <col min="3324" max="3324" width="5.140625" style="151" customWidth="1"/>
    <col min="3325" max="3325" width="33.7109375" style="151" customWidth="1"/>
    <col min="3326" max="3326" width="14.140625" style="151" customWidth="1"/>
    <col min="3327" max="3329" width="14.28515625" style="151" customWidth="1"/>
    <col min="3330" max="3579" width="9.140625" style="151"/>
    <col min="3580" max="3580" width="5.140625" style="151" customWidth="1"/>
    <col min="3581" max="3581" width="33.7109375" style="151" customWidth="1"/>
    <col min="3582" max="3582" width="14.140625" style="151" customWidth="1"/>
    <col min="3583" max="3585" width="14.28515625" style="151" customWidth="1"/>
    <col min="3586" max="3835" width="9.140625" style="151"/>
    <col min="3836" max="3836" width="5.140625" style="151" customWidth="1"/>
    <col min="3837" max="3837" width="33.7109375" style="151" customWidth="1"/>
    <col min="3838" max="3838" width="14.140625" style="151" customWidth="1"/>
    <col min="3839" max="3841" width="14.28515625" style="151" customWidth="1"/>
    <col min="3842" max="4091" width="9.140625" style="151"/>
    <col min="4092" max="4092" width="5.140625" style="151" customWidth="1"/>
    <col min="4093" max="4093" width="33.7109375" style="151" customWidth="1"/>
    <col min="4094" max="4094" width="14.140625" style="151" customWidth="1"/>
    <col min="4095" max="4097" width="14.28515625" style="151" customWidth="1"/>
    <col min="4098" max="4347" width="9.140625" style="151"/>
    <col min="4348" max="4348" width="5.140625" style="151" customWidth="1"/>
    <col min="4349" max="4349" width="33.7109375" style="151" customWidth="1"/>
    <col min="4350" max="4350" width="14.140625" style="151" customWidth="1"/>
    <col min="4351" max="4353" width="14.28515625" style="151" customWidth="1"/>
    <col min="4354" max="4603" width="9.140625" style="151"/>
    <col min="4604" max="4604" width="5.140625" style="151" customWidth="1"/>
    <col min="4605" max="4605" width="33.7109375" style="151" customWidth="1"/>
    <col min="4606" max="4606" width="14.140625" style="151" customWidth="1"/>
    <col min="4607" max="4609" width="14.28515625" style="151" customWidth="1"/>
    <col min="4610" max="4859" width="9.140625" style="151"/>
    <col min="4860" max="4860" width="5.140625" style="151" customWidth="1"/>
    <col min="4861" max="4861" width="33.7109375" style="151" customWidth="1"/>
    <col min="4862" max="4862" width="14.140625" style="151" customWidth="1"/>
    <col min="4863" max="4865" width="14.28515625" style="151" customWidth="1"/>
    <col min="4866" max="5115" width="9.140625" style="151"/>
    <col min="5116" max="5116" width="5.140625" style="151" customWidth="1"/>
    <col min="5117" max="5117" width="33.7109375" style="151" customWidth="1"/>
    <col min="5118" max="5118" width="14.140625" style="151" customWidth="1"/>
    <col min="5119" max="5121" width="14.28515625" style="151" customWidth="1"/>
    <col min="5122" max="5371" width="9.140625" style="151"/>
    <col min="5372" max="5372" width="5.140625" style="151" customWidth="1"/>
    <col min="5373" max="5373" width="33.7109375" style="151" customWidth="1"/>
    <col min="5374" max="5374" width="14.140625" style="151" customWidth="1"/>
    <col min="5375" max="5377" width="14.28515625" style="151" customWidth="1"/>
    <col min="5378" max="5627" width="9.140625" style="151"/>
    <col min="5628" max="5628" width="5.140625" style="151" customWidth="1"/>
    <col min="5629" max="5629" width="33.7109375" style="151" customWidth="1"/>
    <col min="5630" max="5630" width="14.140625" style="151" customWidth="1"/>
    <col min="5631" max="5633" width="14.28515625" style="151" customWidth="1"/>
    <col min="5634" max="5883" width="9.140625" style="151"/>
    <col min="5884" max="5884" width="5.140625" style="151" customWidth="1"/>
    <col min="5885" max="5885" width="33.7109375" style="151" customWidth="1"/>
    <col min="5886" max="5886" width="14.140625" style="151" customWidth="1"/>
    <col min="5887" max="5889" width="14.28515625" style="151" customWidth="1"/>
    <col min="5890" max="6139" width="9.140625" style="151"/>
    <col min="6140" max="6140" width="5.140625" style="151" customWidth="1"/>
    <col min="6141" max="6141" width="33.7109375" style="151" customWidth="1"/>
    <col min="6142" max="6142" width="14.140625" style="151" customWidth="1"/>
    <col min="6143" max="6145" width="14.28515625" style="151" customWidth="1"/>
    <col min="6146" max="6395" width="9.140625" style="151"/>
    <col min="6396" max="6396" width="5.140625" style="151" customWidth="1"/>
    <col min="6397" max="6397" width="33.7109375" style="151" customWidth="1"/>
    <col min="6398" max="6398" width="14.140625" style="151" customWidth="1"/>
    <col min="6399" max="6401" width="14.28515625" style="151" customWidth="1"/>
    <col min="6402" max="6651" width="9.140625" style="151"/>
    <col min="6652" max="6652" width="5.140625" style="151" customWidth="1"/>
    <col min="6653" max="6653" width="33.7109375" style="151" customWidth="1"/>
    <col min="6654" max="6654" width="14.140625" style="151" customWidth="1"/>
    <col min="6655" max="6657" width="14.28515625" style="151" customWidth="1"/>
    <col min="6658" max="6907" width="9.140625" style="151"/>
    <col min="6908" max="6908" width="5.140625" style="151" customWidth="1"/>
    <col min="6909" max="6909" width="33.7109375" style="151" customWidth="1"/>
    <col min="6910" max="6910" width="14.140625" style="151" customWidth="1"/>
    <col min="6911" max="6913" width="14.28515625" style="151" customWidth="1"/>
    <col min="6914" max="7163" width="9.140625" style="151"/>
    <col min="7164" max="7164" width="5.140625" style="151" customWidth="1"/>
    <col min="7165" max="7165" width="33.7109375" style="151" customWidth="1"/>
    <col min="7166" max="7166" width="14.140625" style="151" customWidth="1"/>
    <col min="7167" max="7169" width="14.28515625" style="151" customWidth="1"/>
    <col min="7170" max="7419" width="9.140625" style="151"/>
    <col min="7420" max="7420" width="5.140625" style="151" customWidth="1"/>
    <col min="7421" max="7421" width="33.7109375" style="151" customWidth="1"/>
    <col min="7422" max="7422" width="14.140625" style="151" customWidth="1"/>
    <col min="7423" max="7425" width="14.28515625" style="151" customWidth="1"/>
    <col min="7426" max="7675" width="9.140625" style="151"/>
    <col min="7676" max="7676" width="5.140625" style="151" customWidth="1"/>
    <col min="7677" max="7677" width="33.7109375" style="151" customWidth="1"/>
    <col min="7678" max="7678" width="14.140625" style="151" customWidth="1"/>
    <col min="7679" max="7681" width="14.28515625" style="151" customWidth="1"/>
    <col min="7682" max="7931" width="9.140625" style="151"/>
    <col min="7932" max="7932" width="5.140625" style="151" customWidth="1"/>
    <col min="7933" max="7933" width="33.7109375" style="151" customWidth="1"/>
    <col min="7934" max="7934" width="14.140625" style="151" customWidth="1"/>
    <col min="7935" max="7937" width="14.28515625" style="151" customWidth="1"/>
    <col min="7938" max="8187" width="9.140625" style="151"/>
    <col min="8188" max="8188" width="5.140625" style="151" customWidth="1"/>
    <col min="8189" max="8189" width="33.7109375" style="151" customWidth="1"/>
    <col min="8190" max="8190" width="14.140625" style="151" customWidth="1"/>
    <col min="8191" max="8193" width="14.28515625" style="151" customWidth="1"/>
    <col min="8194" max="8443" width="9.140625" style="151"/>
    <col min="8444" max="8444" width="5.140625" style="151" customWidth="1"/>
    <col min="8445" max="8445" width="33.7109375" style="151" customWidth="1"/>
    <col min="8446" max="8446" width="14.140625" style="151" customWidth="1"/>
    <col min="8447" max="8449" width="14.28515625" style="151" customWidth="1"/>
    <col min="8450" max="8699" width="9.140625" style="151"/>
    <col min="8700" max="8700" width="5.140625" style="151" customWidth="1"/>
    <col min="8701" max="8701" width="33.7109375" style="151" customWidth="1"/>
    <col min="8702" max="8702" width="14.140625" style="151" customWidth="1"/>
    <col min="8703" max="8705" width="14.28515625" style="151" customWidth="1"/>
    <col min="8706" max="8955" width="9.140625" style="151"/>
    <col min="8956" max="8956" width="5.140625" style="151" customWidth="1"/>
    <col min="8957" max="8957" width="33.7109375" style="151" customWidth="1"/>
    <col min="8958" max="8958" width="14.140625" style="151" customWidth="1"/>
    <col min="8959" max="8961" width="14.28515625" style="151" customWidth="1"/>
    <col min="8962" max="9211" width="9.140625" style="151"/>
    <col min="9212" max="9212" width="5.140625" style="151" customWidth="1"/>
    <col min="9213" max="9213" width="33.7109375" style="151" customWidth="1"/>
    <col min="9214" max="9214" width="14.140625" style="151" customWidth="1"/>
    <col min="9215" max="9217" width="14.28515625" style="151" customWidth="1"/>
    <col min="9218" max="9467" width="9.140625" style="151"/>
    <col min="9468" max="9468" width="5.140625" style="151" customWidth="1"/>
    <col min="9469" max="9469" width="33.7109375" style="151" customWidth="1"/>
    <col min="9470" max="9470" width="14.140625" style="151" customWidth="1"/>
    <col min="9471" max="9473" width="14.28515625" style="151" customWidth="1"/>
    <col min="9474" max="9723" width="9.140625" style="151"/>
    <col min="9724" max="9724" width="5.140625" style="151" customWidth="1"/>
    <col min="9725" max="9725" width="33.7109375" style="151" customWidth="1"/>
    <col min="9726" max="9726" width="14.140625" style="151" customWidth="1"/>
    <col min="9727" max="9729" width="14.28515625" style="151" customWidth="1"/>
    <col min="9730" max="9979" width="9.140625" style="151"/>
    <col min="9980" max="9980" width="5.140625" style="151" customWidth="1"/>
    <col min="9981" max="9981" width="33.7109375" style="151" customWidth="1"/>
    <col min="9982" max="9982" width="14.140625" style="151" customWidth="1"/>
    <col min="9983" max="9985" width="14.28515625" style="151" customWidth="1"/>
    <col min="9986" max="10235" width="9.140625" style="151"/>
    <col min="10236" max="10236" width="5.140625" style="151" customWidth="1"/>
    <col min="10237" max="10237" width="33.7109375" style="151" customWidth="1"/>
    <col min="10238" max="10238" width="14.140625" style="151" customWidth="1"/>
    <col min="10239" max="10241" width="14.28515625" style="151" customWidth="1"/>
    <col min="10242" max="10491" width="9.140625" style="151"/>
    <col min="10492" max="10492" width="5.140625" style="151" customWidth="1"/>
    <col min="10493" max="10493" width="33.7109375" style="151" customWidth="1"/>
    <col min="10494" max="10494" width="14.140625" style="151" customWidth="1"/>
    <col min="10495" max="10497" width="14.28515625" style="151" customWidth="1"/>
    <col min="10498" max="10747" width="9.140625" style="151"/>
    <col min="10748" max="10748" width="5.140625" style="151" customWidth="1"/>
    <col min="10749" max="10749" width="33.7109375" style="151" customWidth="1"/>
    <col min="10750" max="10750" width="14.140625" style="151" customWidth="1"/>
    <col min="10751" max="10753" width="14.28515625" style="151" customWidth="1"/>
    <col min="10754" max="11003" width="9.140625" style="151"/>
    <col min="11004" max="11004" width="5.140625" style="151" customWidth="1"/>
    <col min="11005" max="11005" width="33.7109375" style="151" customWidth="1"/>
    <col min="11006" max="11006" width="14.140625" style="151" customWidth="1"/>
    <col min="11007" max="11009" width="14.28515625" style="151" customWidth="1"/>
    <col min="11010" max="11259" width="9.140625" style="151"/>
    <col min="11260" max="11260" width="5.140625" style="151" customWidth="1"/>
    <col min="11261" max="11261" width="33.7109375" style="151" customWidth="1"/>
    <col min="11262" max="11262" width="14.140625" style="151" customWidth="1"/>
    <col min="11263" max="11265" width="14.28515625" style="151" customWidth="1"/>
    <col min="11266" max="11515" width="9.140625" style="151"/>
    <col min="11516" max="11516" width="5.140625" style="151" customWidth="1"/>
    <col min="11517" max="11517" width="33.7109375" style="151" customWidth="1"/>
    <col min="11518" max="11518" width="14.140625" style="151" customWidth="1"/>
    <col min="11519" max="11521" width="14.28515625" style="151" customWidth="1"/>
    <col min="11522" max="11771" width="9.140625" style="151"/>
    <col min="11772" max="11772" width="5.140625" style="151" customWidth="1"/>
    <col min="11773" max="11773" width="33.7109375" style="151" customWidth="1"/>
    <col min="11774" max="11774" width="14.140625" style="151" customWidth="1"/>
    <col min="11775" max="11777" width="14.28515625" style="151" customWidth="1"/>
    <col min="11778" max="12027" width="9.140625" style="151"/>
    <col min="12028" max="12028" width="5.140625" style="151" customWidth="1"/>
    <col min="12029" max="12029" width="33.7109375" style="151" customWidth="1"/>
    <col min="12030" max="12030" width="14.140625" style="151" customWidth="1"/>
    <col min="12031" max="12033" width="14.28515625" style="151" customWidth="1"/>
    <col min="12034" max="12283" width="9.140625" style="151"/>
    <col min="12284" max="12284" width="5.140625" style="151" customWidth="1"/>
    <col min="12285" max="12285" width="33.7109375" style="151" customWidth="1"/>
    <col min="12286" max="12286" width="14.140625" style="151" customWidth="1"/>
    <col min="12287" max="12289" width="14.28515625" style="151" customWidth="1"/>
    <col min="12290" max="12539" width="9.140625" style="151"/>
    <col min="12540" max="12540" width="5.140625" style="151" customWidth="1"/>
    <col min="12541" max="12541" width="33.7109375" style="151" customWidth="1"/>
    <col min="12542" max="12542" width="14.140625" style="151" customWidth="1"/>
    <col min="12543" max="12545" width="14.28515625" style="151" customWidth="1"/>
    <col min="12546" max="12795" width="9.140625" style="151"/>
    <col min="12796" max="12796" width="5.140625" style="151" customWidth="1"/>
    <col min="12797" max="12797" width="33.7109375" style="151" customWidth="1"/>
    <col min="12798" max="12798" width="14.140625" style="151" customWidth="1"/>
    <col min="12799" max="12801" width="14.28515625" style="151" customWidth="1"/>
    <col min="12802" max="13051" width="9.140625" style="151"/>
    <col min="13052" max="13052" width="5.140625" style="151" customWidth="1"/>
    <col min="13053" max="13053" width="33.7109375" style="151" customWidth="1"/>
    <col min="13054" max="13054" width="14.140625" style="151" customWidth="1"/>
    <col min="13055" max="13057" width="14.28515625" style="151" customWidth="1"/>
    <col min="13058" max="13307" width="9.140625" style="151"/>
    <col min="13308" max="13308" width="5.140625" style="151" customWidth="1"/>
    <col min="13309" max="13309" width="33.7109375" style="151" customWidth="1"/>
    <col min="13310" max="13310" width="14.140625" style="151" customWidth="1"/>
    <col min="13311" max="13313" width="14.28515625" style="151" customWidth="1"/>
    <col min="13314" max="13563" width="9.140625" style="151"/>
    <col min="13564" max="13564" width="5.140625" style="151" customWidth="1"/>
    <col min="13565" max="13565" width="33.7109375" style="151" customWidth="1"/>
    <col min="13566" max="13566" width="14.140625" style="151" customWidth="1"/>
    <col min="13567" max="13569" width="14.28515625" style="151" customWidth="1"/>
    <col min="13570" max="13819" width="9.140625" style="151"/>
    <col min="13820" max="13820" width="5.140625" style="151" customWidth="1"/>
    <col min="13821" max="13821" width="33.7109375" style="151" customWidth="1"/>
    <col min="13822" max="13822" width="14.140625" style="151" customWidth="1"/>
    <col min="13823" max="13825" width="14.28515625" style="151" customWidth="1"/>
    <col min="13826" max="14075" width="9.140625" style="151"/>
    <col min="14076" max="14076" width="5.140625" style="151" customWidth="1"/>
    <col min="14077" max="14077" width="33.7109375" style="151" customWidth="1"/>
    <col min="14078" max="14078" width="14.140625" style="151" customWidth="1"/>
    <col min="14079" max="14081" width="14.28515625" style="151" customWidth="1"/>
    <col min="14082" max="14331" width="9.140625" style="151"/>
    <col min="14332" max="14332" width="5.140625" style="151" customWidth="1"/>
    <col min="14333" max="14333" width="33.7109375" style="151" customWidth="1"/>
    <col min="14334" max="14334" width="14.140625" style="151" customWidth="1"/>
    <col min="14335" max="14337" width="14.28515625" style="151" customWidth="1"/>
    <col min="14338" max="14587" width="9.140625" style="151"/>
    <col min="14588" max="14588" width="5.140625" style="151" customWidth="1"/>
    <col min="14589" max="14589" width="33.7109375" style="151" customWidth="1"/>
    <col min="14590" max="14590" width="14.140625" style="151" customWidth="1"/>
    <col min="14591" max="14593" width="14.28515625" style="151" customWidth="1"/>
    <col min="14594" max="14843" width="9.140625" style="151"/>
    <col min="14844" max="14844" width="5.140625" style="151" customWidth="1"/>
    <col min="14845" max="14845" width="33.7109375" style="151" customWidth="1"/>
    <col min="14846" max="14846" width="14.140625" style="151" customWidth="1"/>
    <col min="14847" max="14849" width="14.28515625" style="151" customWidth="1"/>
    <col min="14850" max="15099" width="9.140625" style="151"/>
    <col min="15100" max="15100" width="5.140625" style="151" customWidth="1"/>
    <col min="15101" max="15101" width="33.7109375" style="151" customWidth="1"/>
    <col min="15102" max="15102" width="14.140625" style="151" customWidth="1"/>
    <col min="15103" max="15105" width="14.28515625" style="151" customWidth="1"/>
    <col min="15106" max="15355" width="9.140625" style="151"/>
    <col min="15356" max="15356" width="5.140625" style="151" customWidth="1"/>
    <col min="15357" max="15357" width="33.7109375" style="151" customWidth="1"/>
    <col min="15358" max="15358" width="14.140625" style="151" customWidth="1"/>
    <col min="15359" max="15361" width="14.28515625" style="151" customWidth="1"/>
    <col min="15362" max="15611" width="9.140625" style="151"/>
    <col min="15612" max="15612" width="5.140625" style="151" customWidth="1"/>
    <col min="15613" max="15613" width="33.7109375" style="151" customWidth="1"/>
    <col min="15614" max="15614" width="14.140625" style="151" customWidth="1"/>
    <col min="15615" max="15617" width="14.28515625" style="151" customWidth="1"/>
    <col min="15618" max="15867" width="9.140625" style="151"/>
    <col min="15868" max="15868" width="5.140625" style="151" customWidth="1"/>
    <col min="15869" max="15869" width="33.7109375" style="151" customWidth="1"/>
    <col min="15870" max="15870" width="14.140625" style="151" customWidth="1"/>
    <col min="15871" max="15873" width="14.28515625" style="151" customWidth="1"/>
    <col min="15874" max="16123" width="9.140625" style="151"/>
    <col min="16124" max="16124" width="5.140625" style="151" customWidth="1"/>
    <col min="16125" max="16125" width="33.7109375" style="151" customWidth="1"/>
    <col min="16126" max="16126" width="14.140625" style="151" customWidth="1"/>
    <col min="16127" max="16129" width="14.28515625" style="151" customWidth="1"/>
    <col min="16130" max="16384" width="9.140625" style="151"/>
  </cols>
  <sheetData>
    <row r="1" spans="1:5" x14ac:dyDescent="0.2">
      <c r="A1" s="165"/>
      <c r="B1" s="411" t="s">
        <v>514</v>
      </c>
      <c r="C1" s="411"/>
      <c r="D1" s="411"/>
      <c r="E1" s="411"/>
    </row>
    <row r="2" spans="1:5" x14ac:dyDescent="0.2">
      <c r="A2" s="165"/>
      <c r="B2" s="430" t="s">
        <v>911</v>
      </c>
      <c r="C2" s="430"/>
      <c r="D2" s="430"/>
      <c r="E2" s="430"/>
    </row>
    <row r="3" spans="1:5" x14ac:dyDescent="0.2">
      <c r="A3" s="165"/>
      <c r="B3" s="431" t="s">
        <v>498</v>
      </c>
      <c r="C3" s="431"/>
      <c r="D3" s="431"/>
      <c r="E3" s="431"/>
    </row>
    <row r="4" spans="1:5" x14ac:dyDescent="0.2">
      <c r="A4" s="165"/>
      <c r="B4" s="431" t="s">
        <v>495</v>
      </c>
      <c r="C4" s="431"/>
      <c r="D4" s="431"/>
      <c r="E4" s="431"/>
    </row>
    <row r="5" spans="1:5" x14ac:dyDescent="0.2">
      <c r="A5" s="165"/>
      <c r="B5" s="376" t="s">
        <v>820</v>
      </c>
      <c r="C5" s="376"/>
      <c r="D5" s="376"/>
      <c r="E5" s="376"/>
    </row>
    <row r="6" spans="1:5" ht="12.75" customHeight="1" x14ac:dyDescent="0.2">
      <c r="A6" s="165"/>
      <c r="B6" s="376" t="s">
        <v>496</v>
      </c>
      <c r="C6" s="376"/>
      <c r="D6" s="376"/>
      <c r="E6" s="376"/>
    </row>
    <row r="7" spans="1:5" ht="12.75" customHeight="1" x14ac:dyDescent="0.2">
      <c r="A7" s="152" t="s">
        <v>515</v>
      </c>
      <c r="B7" s="412" t="s">
        <v>495</v>
      </c>
      <c r="C7" s="412"/>
      <c r="D7" s="412"/>
      <c r="E7" s="412"/>
    </row>
    <row r="8" spans="1:5" ht="12.75" customHeight="1" x14ac:dyDescent="0.2">
      <c r="A8" s="152"/>
      <c r="B8" s="376" t="s">
        <v>814</v>
      </c>
      <c r="C8" s="376"/>
      <c r="D8" s="376"/>
      <c r="E8" s="376"/>
    </row>
    <row r="9" spans="1:5" x14ac:dyDescent="0.2">
      <c r="C9" s="153"/>
    </row>
    <row r="10" spans="1:5" ht="15.75" x14ac:dyDescent="0.25">
      <c r="A10" s="424" t="s">
        <v>517</v>
      </c>
      <c r="B10" s="424"/>
      <c r="C10" s="424"/>
      <c r="D10" s="424"/>
      <c r="E10" s="424"/>
    </row>
    <row r="11" spans="1:5" s="154" customFormat="1" ht="42" customHeight="1" x14ac:dyDescent="0.2">
      <c r="A11" s="425" t="s">
        <v>821</v>
      </c>
      <c r="B11" s="425"/>
      <c r="C11" s="425"/>
      <c r="D11" s="425"/>
      <c r="E11" s="425"/>
    </row>
    <row r="12" spans="1:5" x14ac:dyDescent="0.2">
      <c r="C12" s="155"/>
      <c r="D12" s="155"/>
      <c r="E12" s="155" t="s">
        <v>500</v>
      </c>
    </row>
    <row r="13" spans="1:5" ht="14.25" x14ac:dyDescent="0.2">
      <c r="A13" s="429" t="s">
        <v>501</v>
      </c>
      <c r="B13" s="429" t="s">
        <v>502</v>
      </c>
      <c r="C13" s="429"/>
      <c r="D13" s="401" t="s">
        <v>511</v>
      </c>
      <c r="E13" s="401"/>
    </row>
    <row r="14" spans="1:5" s="156" customFormat="1" ht="15.75" x14ac:dyDescent="0.2">
      <c r="A14" s="429"/>
      <c r="B14" s="429"/>
      <c r="C14" s="429"/>
      <c r="D14" s="171" t="s">
        <v>753</v>
      </c>
      <c r="E14" s="171" t="s">
        <v>822</v>
      </c>
    </row>
    <row r="15" spans="1:5" ht="15" x14ac:dyDescent="0.25">
      <c r="A15" s="157">
        <v>1</v>
      </c>
      <c r="B15" s="404" t="s">
        <v>503</v>
      </c>
      <c r="C15" s="405"/>
      <c r="D15" s="327">
        <v>58.775950000000002</v>
      </c>
      <c r="E15" s="327">
        <v>58.775950000000002</v>
      </c>
    </row>
    <row r="16" spans="1:5" ht="15" x14ac:dyDescent="0.25">
      <c r="A16" s="157">
        <v>2</v>
      </c>
      <c r="B16" s="404" t="s">
        <v>504</v>
      </c>
      <c r="C16" s="405"/>
      <c r="D16" s="327">
        <v>199.72077999999999</v>
      </c>
      <c r="E16" s="327">
        <v>199.72077999999999</v>
      </c>
    </row>
    <row r="17" spans="1:5" ht="15" x14ac:dyDescent="0.25">
      <c r="A17" s="157">
        <v>3</v>
      </c>
      <c r="B17" s="404" t="s">
        <v>505</v>
      </c>
      <c r="C17" s="405"/>
      <c r="D17" s="327">
        <v>216.9855</v>
      </c>
      <c r="E17" s="327">
        <v>216.9855</v>
      </c>
    </row>
    <row r="18" spans="1:5" ht="15" x14ac:dyDescent="0.25">
      <c r="A18" s="157">
        <v>4</v>
      </c>
      <c r="B18" s="404" t="s">
        <v>506</v>
      </c>
      <c r="C18" s="405"/>
      <c r="D18" s="327">
        <v>193.83539999999999</v>
      </c>
      <c r="E18" s="327">
        <v>193.83539999999999</v>
      </c>
    </row>
    <row r="19" spans="1:5" ht="15" x14ac:dyDescent="0.25">
      <c r="A19" s="157">
        <v>5</v>
      </c>
      <c r="B19" s="404" t="s">
        <v>507</v>
      </c>
      <c r="C19" s="405"/>
      <c r="D19" s="327">
        <v>35.896279999999997</v>
      </c>
      <c r="E19" s="327">
        <v>35.896279999999997</v>
      </c>
    </row>
    <row r="20" spans="1:5" ht="15" x14ac:dyDescent="0.25">
      <c r="A20" s="157">
        <v>6</v>
      </c>
      <c r="B20" s="404" t="s">
        <v>508</v>
      </c>
      <c r="C20" s="405"/>
      <c r="D20" s="327">
        <v>158.41766999999999</v>
      </c>
      <c r="E20" s="327">
        <v>158.41766999999999</v>
      </c>
    </row>
    <row r="21" spans="1:5" ht="15.75" x14ac:dyDescent="0.25">
      <c r="A21" s="170"/>
      <c r="B21" s="422" t="s">
        <v>509</v>
      </c>
      <c r="C21" s="423"/>
      <c r="D21" s="328">
        <f>SUM(D15:D20)</f>
        <v>863.63157999999999</v>
      </c>
      <c r="E21" s="328">
        <f>SUM(E15:E20)</f>
        <v>863.63157999999999</v>
      </c>
    </row>
    <row r="22" spans="1:5" x14ac:dyDescent="0.2">
      <c r="D22" s="159"/>
    </row>
  </sheetData>
  <mergeCells count="20">
    <mergeCell ref="B6:E6"/>
    <mergeCell ref="B1:E1"/>
    <mergeCell ref="B2:E2"/>
    <mergeCell ref="B3:E3"/>
    <mergeCell ref="B4:E4"/>
    <mergeCell ref="B5:E5"/>
    <mergeCell ref="B7:E7"/>
    <mergeCell ref="B8:E8"/>
    <mergeCell ref="A10:E10"/>
    <mergeCell ref="A11:E11"/>
    <mergeCell ref="A13:A14"/>
    <mergeCell ref="B13:C14"/>
    <mergeCell ref="D13:E13"/>
    <mergeCell ref="B21:C21"/>
    <mergeCell ref="B15:C15"/>
    <mergeCell ref="B16:C16"/>
    <mergeCell ref="B17:C17"/>
    <mergeCell ref="B18:C18"/>
    <mergeCell ref="B19:C19"/>
    <mergeCell ref="B20:C2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5"/>
  <sheetViews>
    <sheetView zoomScaleNormal="100" workbookViewId="0">
      <selection activeCell="L17" sqref="L17"/>
    </sheetView>
  </sheetViews>
  <sheetFormatPr defaultRowHeight="12.75" x14ac:dyDescent="0.2"/>
  <cols>
    <col min="4" max="4" width="11.85546875" customWidth="1"/>
    <col min="5" max="5" width="20.7109375" customWidth="1"/>
    <col min="260" max="260" width="11.85546875" customWidth="1"/>
    <col min="261" max="261" width="20.7109375" customWidth="1"/>
    <col min="516" max="516" width="11.85546875" customWidth="1"/>
    <col min="517" max="517" width="20.7109375" customWidth="1"/>
    <col min="772" max="772" width="11.85546875" customWidth="1"/>
    <col min="773" max="773" width="20.7109375" customWidth="1"/>
    <col min="1028" max="1028" width="11.85546875" customWidth="1"/>
    <col min="1029" max="1029" width="20.7109375" customWidth="1"/>
    <col min="1284" max="1284" width="11.85546875" customWidth="1"/>
    <col min="1285" max="1285" width="20.7109375" customWidth="1"/>
    <col min="1540" max="1540" width="11.85546875" customWidth="1"/>
    <col min="1541" max="1541" width="20.7109375" customWidth="1"/>
    <col min="1796" max="1796" width="11.85546875" customWidth="1"/>
    <col min="1797" max="1797" width="20.7109375" customWidth="1"/>
    <col min="2052" max="2052" width="11.85546875" customWidth="1"/>
    <col min="2053" max="2053" width="20.7109375" customWidth="1"/>
    <col min="2308" max="2308" width="11.85546875" customWidth="1"/>
    <col min="2309" max="2309" width="20.7109375" customWidth="1"/>
    <col min="2564" max="2564" width="11.85546875" customWidth="1"/>
    <col min="2565" max="2565" width="20.7109375" customWidth="1"/>
    <col min="2820" max="2820" width="11.85546875" customWidth="1"/>
    <col min="2821" max="2821" width="20.7109375" customWidth="1"/>
    <col min="3076" max="3076" width="11.85546875" customWidth="1"/>
    <col min="3077" max="3077" width="20.7109375" customWidth="1"/>
    <col min="3332" max="3332" width="11.85546875" customWidth="1"/>
    <col min="3333" max="3333" width="20.7109375" customWidth="1"/>
    <col min="3588" max="3588" width="11.85546875" customWidth="1"/>
    <col min="3589" max="3589" width="20.7109375" customWidth="1"/>
    <col min="3844" max="3844" width="11.85546875" customWidth="1"/>
    <col min="3845" max="3845" width="20.7109375" customWidth="1"/>
    <col min="4100" max="4100" width="11.85546875" customWidth="1"/>
    <col min="4101" max="4101" width="20.7109375" customWidth="1"/>
    <col min="4356" max="4356" width="11.85546875" customWidth="1"/>
    <col min="4357" max="4357" width="20.7109375" customWidth="1"/>
    <col min="4612" max="4612" width="11.85546875" customWidth="1"/>
    <col min="4613" max="4613" width="20.7109375" customWidth="1"/>
    <col min="4868" max="4868" width="11.85546875" customWidth="1"/>
    <col min="4869" max="4869" width="20.7109375" customWidth="1"/>
    <col min="5124" max="5124" width="11.85546875" customWidth="1"/>
    <col min="5125" max="5125" width="20.7109375" customWidth="1"/>
    <col min="5380" max="5380" width="11.85546875" customWidth="1"/>
    <col min="5381" max="5381" width="20.7109375" customWidth="1"/>
    <col min="5636" max="5636" width="11.85546875" customWidth="1"/>
    <col min="5637" max="5637" width="20.7109375" customWidth="1"/>
    <col min="5892" max="5892" width="11.85546875" customWidth="1"/>
    <col min="5893" max="5893" width="20.7109375" customWidth="1"/>
    <col min="6148" max="6148" width="11.85546875" customWidth="1"/>
    <col min="6149" max="6149" width="20.7109375" customWidth="1"/>
    <col min="6404" max="6404" width="11.85546875" customWidth="1"/>
    <col min="6405" max="6405" width="20.7109375" customWidth="1"/>
    <col min="6660" max="6660" width="11.85546875" customWidth="1"/>
    <col min="6661" max="6661" width="20.7109375" customWidth="1"/>
    <col min="6916" max="6916" width="11.85546875" customWidth="1"/>
    <col min="6917" max="6917" width="20.7109375" customWidth="1"/>
    <col min="7172" max="7172" width="11.85546875" customWidth="1"/>
    <col min="7173" max="7173" width="20.7109375" customWidth="1"/>
    <col min="7428" max="7428" width="11.85546875" customWidth="1"/>
    <col min="7429" max="7429" width="20.7109375" customWidth="1"/>
    <col min="7684" max="7684" width="11.85546875" customWidth="1"/>
    <col min="7685" max="7685" width="20.7109375" customWidth="1"/>
    <col min="7940" max="7940" width="11.85546875" customWidth="1"/>
    <col min="7941" max="7941" width="20.7109375" customWidth="1"/>
    <col min="8196" max="8196" width="11.85546875" customWidth="1"/>
    <col min="8197" max="8197" width="20.7109375" customWidth="1"/>
    <col min="8452" max="8452" width="11.85546875" customWidth="1"/>
    <col min="8453" max="8453" width="20.7109375" customWidth="1"/>
    <col min="8708" max="8708" width="11.85546875" customWidth="1"/>
    <col min="8709" max="8709" width="20.7109375" customWidth="1"/>
    <col min="8964" max="8964" width="11.85546875" customWidth="1"/>
    <col min="8965" max="8965" width="20.7109375" customWidth="1"/>
    <col min="9220" max="9220" width="11.85546875" customWidth="1"/>
    <col min="9221" max="9221" width="20.7109375" customWidth="1"/>
    <col min="9476" max="9476" width="11.85546875" customWidth="1"/>
    <col min="9477" max="9477" width="20.7109375" customWidth="1"/>
    <col min="9732" max="9732" width="11.85546875" customWidth="1"/>
    <col min="9733" max="9733" width="20.7109375" customWidth="1"/>
    <col min="9988" max="9988" width="11.85546875" customWidth="1"/>
    <col min="9989" max="9989" width="20.7109375" customWidth="1"/>
    <col min="10244" max="10244" width="11.85546875" customWidth="1"/>
    <col min="10245" max="10245" width="20.7109375" customWidth="1"/>
    <col min="10500" max="10500" width="11.85546875" customWidth="1"/>
    <col min="10501" max="10501" width="20.7109375" customWidth="1"/>
    <col min="10756" max="10756" width="11.85546875" customWidth="1"/>
    <col min="10757" max="10757" width="20.7109375" customWidth="1"/>
    <col min="11012" max="11012" width="11.85546875" customWidth="1"/>
    <col min="11013" max="11013" width="20.7109375" customWidth="1"/>
    <col min="11268" max="11268" width="11.85546875" customWidth="1"/>
    <col min="11269" max="11269" width="20.7109375" customWidth="1"/>
    <col min="11524" max="11524" width="11.85546875" customWidth="1"/>
    <col min="11525" max="11525" width="20.7109375" customWidth="1"/>
    <col min="11780" max="11780" width="11.85546875" customWidth="1"/>
    <col min="11781" max="11781" width="20.7109375" customWidth="1"/>
    <col min="12036" max="12036" width="11.85546875" customWidth="1"/>
    <col min="12037" max="12037" width="20.7109375" customWidth="1"/>
    <col min="12292" max="12292" width="11.85546875" customWidth="1"/>
    <col min="12293" max="12293" width="20.7109375" customWidth="1"/>
    <col min="12548" max="12548" width="11.85546875" customWidth="1"/>
    <col min="12549" max="12549" width="20.7109375" customWidth="1"/>
    <col min="12804" max="12804" width="11.85546875" customWidth="1"/>
    <col min="12805" max="12805" width="20.7109375" customWidth="1"/>
    <col min="13060" max="13060" width="11.85546875" customWidth="1"/>
    <col min="13061" max="13061" width="20.7109375" customWidth="1"/>
    <col min="13316" max="13316" width="11.85546875" customWidth="1"/>
    <col min="13317" max="13317" width="20.7109375" customWidth="1"/>
    <col min="13572" max="13572" width="11.85546875" customWidth="1"/>
    <col min="13573" max="13573" width="20.7109375" customWidth="1"/>
    <col min="13828" max="13828" width="11.85546875" customWidth="1"/>
    <col min="13829" max="13829" width="20.7109375" customWidth="1"/>
    <col min="14084" max="14084" width="11.85546875" customWidth="1"/>
    <col min="14085" max="14085" width="20.7109375" customWidth="1"/>
    <col min="14340" max="14340" width="11.85546875" customWidth="1"/>
    <col min="14341" max="14341" width="20.7109375" customWidth="1"/>
    <col min="14596" max="14596" width="11.85546875" customWidth="1"/>
    <col min="14597" max="14597" width="20.7109375" customWidth="1"/>
    <col min="14852" max="14852" width="11.85546875" customWidth="1"/>
    <col min="14853" max="14853" width="20.7109375" customWidth="1"/>
    <col min="15108" max="15108" width="11.85546875" customWidth="1"/>
    <col min="15109" max="15109" width="20.7109375" customWidth="1"/>
    <col min="15364" max="15364" width="11.85546875" customWidth="1"/>
    <col min="15365" max="15365" width="20.7109375" customWidth="1"/>
    <col min="15620" max="15620" width="11.85546875" customWidth="1"/>
    <col min="15621" max="15621" width="20.7109375" customWidth="1"/>
    <col min="15876" max="15876" width="11.85546875" customWidth="1"/>
    <col min="15877" max="15877" width="20.7109375" customWidth="1"/>
    <col min="16132" max="16132" width="11.85546875" customWidth="1"/>
    <col min="16133" max="16133" width="20.7109375" customWidth="1"/>
  </cols>
  <sheetData>
    <row r="1" spans="1:5" x14ac:dyDescent="0.2">
      <c r="A1" s="165"/>
      <c r="B1" s="165"/>
      <c r="C1" s="411" t="s">
        <v>793</v>
      </c>
      <c r="D1" s="411"/>
      <c r="E1" s="411"/>
    </row>
    <row r="2" spans="1:5" x14ac:dyDescent="0.2">
      <c r="A2" s="165"/>
      <c r="B2" s="165"/>
      <c r="C2" s="376" t="s">
        <v>912</v>
      </c>
      <c r="D2" s="376"/>
      <c r="E2" s="376"/>
    </row>
    <row r="3" spans="1:5" x14ac:dyDescent="0.2">
      <c r="A3" s="165"/>
      <c r="B3" s="165"/>
      <c r="C3" s="376" t="s">
        <v>498</v>
      </c>
      <c r="D3" s="376"/>
      <c r="E3" s="376"/>
    </row>
    <row r="4" spans="1:5" x14ac:dyDescent="0.2">
      <c r="A4" s="165"/>
      <c r="B4" s="165"/>
      <c r="C4" s="376" t="s">
        <v>495</v>
      </c>
      <c r="D4" s="376"/>
      <c r="E4" s="376"/>
    </row>
    <row r="5" spans="1:5" x14ac:dyDescent="0.2">
      <c r="A5" s="165"/>
      <c r="B5" s="165" t="s">
        <v>519</v>
      </c>
      <c r="C5" s="376" t="s">
        <v>823</v>
      </c>
      <c r="D5" s="376"/>
      <c r="E5" s="376"/>
    </row>
    <row r="6" spans="1:5" x14ac:dyDescent="0.2">
      <c r="A6" s="165"/>
      <c r="B6" s="165"/>
      <c r="C6" s="376" t="s">
        <v>496</v>
      </c>
      <c r="D6" s="376"/>
      <c r="E6" s="376"/>
    </row>
    <row r="7" spans="1:5" x14ac:dyDescent="0.2">
      <c r="A7" s="412" t="s">
        <v>495</v>
      </c>
      <c r="B7" s="412"/>
      <c r="C7" s="412"/>
      <c r="D7" s="412"/>
      <c r="E7" s="412"/>
    </row>
    <row r="8" spans="1:5" x14ac:dyDescent="0.2">
      <c r="A8" s="403" t="s">
        <v>814</v>
      </c>
      <c r="B8" s="403"/>
      <c r="C8" s="403"/>
      <c r="D8" s="403"/>
      <c r="E8" s="403"/>
    </row>
    <row r="9" spans="1:5" x14ac:dyDescent="0.2">
      <c r="A9" s="151"/>
      <c r="B9" s="151"/>
      <c r="C9" s="153"/>
      <c r="D9" s="151"/>
      <c r="E9" s="151"/>
    </row>
    <row r="10" spans="1:5" x14ac:dyDescent="0.2">
      <c r="A10" s="413" t="s">
        <v>499</v>
      </c>
      <c r="B10" s="413"/>
      <c r="C10" s="413"/>
      <c r="D10" s="413"/>
      <c r="E10" s="413"/>
    </row>
    <row r="11" spans="1:5" ht="12.75" customHeight="1" x14ac:dyDescent="0.2">
      <c r="A11" s="420" t="s">
        <v>824</v>
      </c>
      <c r="B11" s="420"/>
      <c r="C11" s="420"/>
      <c r="D11" s="420"/>
      <c r="E11" s="420"/>
    </row>
    <row r="12" spans="1:5" x14ac:dyDescent="0.2">
      <c r="A12" s="420"/>
      <c r="B12" s="420"/>
      <c r="C12" s="420"/>
      <c r="D12" s="420"/>
      <c r="E12" s="420"/>
    </row>
    <row r="13" spans="1:5" x14ac:dyDescent="0.2">
      <c r="A13" s="420"/>
      <c r="B13" s="420"/>
      <c r="C13" s="420"/>
      <c r="D13" s="420"/>
      <c r="E13" s="420"/>
    </row>
    <row r="14" spans="1:5" x14ac:dyDescent="0.2">
      <c r="A14" s="151"/>
      <c r="B14" s="151"/>
      <c r="C14" s="155"/>
      <c r="D14" s="155"/>
      <c r="E14" s="155" t="s">
        <v>500</v>
      </c>
    </row>
    <row r="15" spans="1:5" ht="12.75" customHeight="1" x14ac:dyDescent="0.2">
      <c r="A15" s="436" t="s">
        <v>501</v>
      </c>
      <c r="B15" s="408" t="s">
        <v>502</v>
      </c>
      <c r="C15" s="438"/>
      <c r="D15" s="409"/>
      <c r="E15" s="442" t="s">
        <v>633</v>
      </c>
    </row>
    <row r="16" spans="1:5" x14ac:dyDescent="0.2">
      <c r="A16" s="437"/>
      <c r="B16" s="439"/>
      <c r="C16" s="440"/>
      <c r="D16" s="441"/>
      <c r="E16" s="443"/>
    </row>
    <row r="17" spans="1:9" ht="15" x14ac:dyDescent="0.25">
      <c r="A17" s="157">
        <v>1</v>
      </c>
      <c r="B17" s="404" t="s">
        <v>503</v>
      </c>
      <c r="C17" s="435"/>
      <c r="D17" s="405"/>
      <c r="E17" s="172">
        <v>1</v>
      </c>
    </row>
    <row r="18" spans="1:9" ht="15" x14ac:dyDescent="0.25">
      <c r="A18" s="157">
        <v>2</v>
      </c>
      <c r="B18" s="404" t="s">
        <v>504</v>
      </c>
      <c r="C18" s="435"/>
      <c r="D18" s="405"/>
      <c r="E18" s="172">
        <v>1</v>
      </c>
    </row>
    <row r="19" spans="1:9" ht="15" x14ac:dyDescent="0.25">
      <c r="A19" s="157">
        <v>3</v>
      </c>
      <c r="B19" s="404" t="s">
        <v>505</v>
      </c>
      <c r="C19" s="435"/>
      <c r="D19" s="405"/>
      <c r="E19" s="172">
        <v>1</v>
      </c>
    </row>
    <row r="20" spans="1:9" ht="15" x14ac:dyDescent="0.25">
      <c r="A20" s="157">
        <v>4</v>
      </c>
      <c r="B20" s="404" t="s">
        <v>506</v>
      </c>
      <c r="C20" s="435"/>
      <c r="D20" s="405"/>
      <c r="E20" s="172">
        <v>1</v>
      </c>
    </row>
    <row r="21" spans="1:9" ht="15" x14ac:dyDescent="0.25">
      <c r="A21" s="157">
        <v>5</v>
      </c>
      <c r="B21" s="404" t="s">
        <v>507</v>
      </c>
      <c r="C21" s="435"/>
      <c r="D21" s="405"/>
      <c r="E21" s="172">
        <v>1</v>
      </c>
      <c r="I21" s="173" t="s">
        <v>28</v>
      </c>
    </row>
    <row r="22" spans="1:9" ht="15" x14ac:dyDescent="0.25">
      <c r="A22" s="157">
        <v>6</v>
      </c>
      <c r="B22" s="404" t="s">
        <v>508</v>
      </c>
      <c r="C22" s="435"/>
      <c r="D22" s="405"/>
      <c r="E22" s="172">
        <v>1</v>
      </c>
    </row>
    <row r="23" spans="1:9" ht="15" x14ac:dyDescent="0.25">
      <c r="A23" s="158"/>
      <c r="B23" s="432" t="s">
        <v>509</v>
      </c>
      <c r="C23" s="433"/>
      <c r="D23" s="434"/>
      <c r="E23" s="174">
        <f>SUM(E17:E22)</f>
        <v>6</v>
      </c>
    </row>
    <row r="24" spans="1:9" x14ac:dyDescent="0.2">
      <c r="A24" s="151"/>
      <c r="B24" s="151"/>
      <c r="C24" s="151"/>
      <c r="D24" s="151"/>
      <c r="E24" s="151"/>
    </row>
    <row r="25" spans="1:9" x14ac:dyDescent="0.2">
      <c r="E25" s="175"/>
    </row>
  </sheetData>
  <mergeCells count="20">
    <mergeCell ref="C6:E6"/>
    <mergeCell ref="C1:E1"/>
    <mergeCell ref="C2:E2"/>
    <mergeCell ref="C3:E3"/>
    <mergeCell ref="C4:E4"/>
    <mergeCell ref="C5:E5"/>
    <mergeCell ref="A7:E7"/>
    <mergeCell ref="A8:E8"/>
    <mergeCell ref="A10:E10"/>
    <mergeCell ref="A11:E13"/>
    <mergeCell ref="A15:A16"/>
    <mergeCell ref="B15:D16"/>
    <mergeCell ref="E15:E16"/>
    <mergeCell ref="B23:D23"/>
    <mergeCell ref="B17:D17"/>
    <mergeCell ref="B18:D18"/>
    <mergeCell ref="B19:D19"/>
    <mergeCell ref="B20:D20"/>
    <mergeCell ref="B21:D21"/>
    <mergeCell ref="B22:D22"/>
  </mergeCells>
  <pageMargins left="0.7" right="0.7" top="0.75" bottom="0.75" header="0.3" footer="0.3"/>
  <pageSetup paperSize="9" orientation="portrait" r:id="rId1"/>
  <colBreaks count="1" manualBreakCount="1">
    <brk id="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7"/>
  <sheetViews>
    <sheetView zoomScaleNormal="100" workbookViewId="0">
      <selection activeCell="K12" sqref="K12"/>
    </sheetView>
  </sheetViews>
  <sheetFormatPr defaultRowHeight="12.75" x14ac:dyDescent="0.2"/>
  <cols>
    <col min="1" max="1" width="10.5703125" customWidth="1"/>
    <col min="4" max="4" width="30.42578125" customWidth="1"/>
    <col min="5" max="5" width="11.28515625" customWidth="1"/>
    <col min="6" max="6" width="10.85546875" customWidth="1"/>
    <col min="257" max="257" width="10.5703125" customWidth="1"/>
    <col min="260" max="260" width="30.42578125" customWidth="1"/>
    <col min="261" max="261" width="11.28515625" customWidth="1"/>
    <col min="262" max="262" width="10.85546875" customWidth="1"/>
    <col min="513" max="513" width="10.5703125" customWidth="1"/>
    <col min="516" max="516" width="30.42578125" customWidth="1"/>
    <col min="517" max="517" width="11.28515625" customWidth="1"/>
    <col min="518" max="518" width="10.85546875" customWidth="1"/>
    <col min="769" max="769" width="10.5703125" customWidth="1"/>
    <col min="772" max="772" width="30.42578125" customWidth="1"/>
    <col min="773" max="773" width="11.28515625" customWidth="1"/>
    <col min="774" max="774" width="10.85546875" customWidth="1"/>
    <col min="1025" max="1025" width="10.5703125" customWidth="1"/>
    <col min="1028" max="1028" width="30.42578125" customWidth="1"/>
    <col min="1029" max="1029" width="11.28515625" customWidth="1"/>
    <col min="1030" max="1030" width="10.85546875" customWidth="1"/>
    <col min="1281" max="1281" width="10.5703125" customWidth="1"/>
    <col min="1284" max="1284" width="30.42578125" customWidth="1"/>
    <col min="1285" max="1285" width="11.28515625" customWidth="1"/>
    <col min="1286" max="1286" width="10.85546875" customWidth="1"/>
    <col min="1537" max="1537" width="10.5703125" customWidth="1"/>
    <col min="1540" max="1540" width="30.42578125" customWidth="1"/>
    <col min="1541" max="1541" width="11.28515625" customWidth="1"/>
    <col min="1542" max="1542" width="10.85546875" customWidth="1"/>
    <col min="1793" max="1793" width="10.5703125" customWidth="1"/>
    <col min="1796" max="1796" width="30.42578125" customWidth="1"/>
    <col min="1797" max="1797" width="11.28515625" customWidth="1"/>
    <col min="1798" max="1798" width="10.85546875" customWidth="1"/>
    <col min="2049" max="2049" width="10.5703125" customWidth="1"/>
    <col min="2052" max="2052" width="30.42578125" customWidth="1"/>
    <col min="2053" max="2053" width="11.28515625" customWidth="1"/>
    <col min="2054" max="2054" width="10.85546875" customWidth="1"/>
    <col min="2305" max="2305" width="10.5703125" customWidth="1"/>
    <col min="2308" max="2308" width="30.42578125" customWidth="1"/>
    <col min="2309" max="2309" width="11.28515625" customWidth="1"/>
    <col min="2310" max="2310" width="10.85546875" customWidth="1"/>
    <col min="2561" max="2561" width="10.5703125" customWidth="1"/>
    <col min="2564" max="2564" width="30.42578125" customWidth="1"/>
    <col min="2565" max="2565" width="11.28515625" customWidth="1"/>
    <col min="2566" max="2566" width="10.85546875" customWidth="1"/>
    <col min="2817" max="2817" width="10.5703125" customWidth="1"/>
    <col min="2820" max="2820" width="30.42578125" customWidth="1"/>
    <col min="2821" max="2821" width="11.28515625" customWidth="1"/>
    <col min="2822" max="2822" width="10.85546875" customWidth="1"/>
    <col min="3073" max="3073" width="10.5703125" customWidth="1"/>
    <col min="3076" max="3076" width="30.42578125" customWidth="1"/>
    <col min="3077" max="3077" width="11.28515625" customWidth="1"/>
    <col min="3078" max="3078" width="10.85546875" customWidth="1"/>
    <col min="3329" max="3329" width="10.5703125" customWidth="1"/>
    <col min="3332" max="3332" width="30.42578125" customWidth="1"/>
    <col min="3333" max="3333" width="11.28515625" customWidth="1"/>
    <col min="3334" max="3334" width="10.85546875" customWidth="1"/>
    <col min="3585" max="3585" width="10.5703125" customWidth="1"/>
    <col min="3588" max="3588" width="30.42578125" customWidth="1"/>
    <col min="3589" max="3589" width="11.28515625" customWidth="1"/>
    <col min="3590" max="3590" width="10.85546875" customWidth="1"/>
    <col min="3841" max="3841" width="10.5703125" customWidth="1"/>
    <col min="3844" max="3844" width="30.42578125" customWidth="1"/>
    <col min="3845" max="3845" width="11.28515625" customWidth="1"/>
    <col min="3846" max="3846" width="10.85546875" customWidth="1"/>
    <col min="4097" max="4097" width="10.5703125" customWidth="1"/>
    <col min="4100" max="4100" width="30.42578125" customWidth="1"/>
    <col min="4101" max="4101" width="11.28515625" customWidth="1"/>
    <col min="4102" max="4102" width="10.85546875" customWidth="1"/>
    <col min="4353" max="4353" width="10.5703125" customWidth="1"/>
    <col min="4356" max="4356" width="30.42578125" customWidth="1"/>
    <col min="4357" max="4357" width="11.28515625" customWidth="1"/>
    <col min="4358" max="4358" width="10.85546875" customWidth="1"/>
    <col min="4609" max="4609" width="10.5703125" customWidth="1"/>
    <col min="4612" max="4612" width="30.42578125" customWidth="1"/>
    <col min="4613" max="4613" width="11.28515625" customWidth="1"/>
    <col min="4614" max="4614" width="10.85546875" customWidth="1"/>
    <col min="4865" max="4865" width="10.5703125" customWidth="1"/>
    <col min="4868" max="4868" width="30.42578125" customWidth="1"/>
    <col min="4869" max="4869" width="11.28515625" customWidth="1"/>
    <col min="4870" max="4870" width="10.85546875" customWidth="1"/>
    <col min="5121" max="5121" width="10.5703125" customWidth="1"/>
    <col min="5124" max="5124" width="30.42578125" customWidth="1"/>
    <col min="5125" max="5125" width="11.28515625" customWidth="1"/>
    <col min="5126" max="5126" width="10.85546875" customWidth="1"/>
    <col min="5377" max="5377" width="10.5703125" customWidth="1"/>
    <col min="5380" max="5380" width="30.42578125" customWidth="1"/>
    <col min="5381" max="5381" width="11.28515625" customWidth="1"/>
    <col min="5382" max="5382" width="10.85546875" customWidth="1"/>
    <col min="5633" max="5633" width="10.5703125" customWidth="1"/>
    <col min="5636" max="5636" width="30.42578125" customWidth="1"/>
    <col min="5637" max="5637" width="11.28515625" customWidth="1"/>
    <col min="5638" max="5638" width="10.85546875" customWidth="1"/>
    <col min="5889" max="5889" width="10.5703125" customWidth="1"/>
    <col min="5892" max="5892" width="30.42578125" customWidth="1"/>
    <col min="5893" max="5893" width="11.28515625" customWidth="1"/>
    <col min="5894" max="5894" width="10.85546875" customWidth="1"/>
    <col min="6145" max="6145" width="10.5703125" customWidth="1"/>
    <col min="6148" max="6148" width="30.42578125" customWidth="1"/>
    <col min="6149" max="6149" width="11.28515625" customWidth="1"/>
    <col min="6150" max="6150" width="10.85546875" customWidth="1"/>
    <col min="6401" max="6401" width="10.5703125" customWidth="1"/>
    <col min="6404" max="6404" width="30.42578125" customWidth="1"/>
    <col min="6405" max="6405" width="11.28515625" customWidth="1"/>
    <col min="6406" max="6406" width="10.85546875" customWidth="1"/>
    <col min="6657" max="6657" width="10.5703125" customWidth="1"/>
    <col min="6660" max="6660" width="30.42578125" customWidth="1"/>
    <col min="6661" max="6661" width="11.28515625" customWidth="1"/>
    <col min="6662" max="6662" width="10.85546875" customWidth="1"/>
    <col min="6913" max="6913" width="10.5703125" customWidth="1"/>
    <col min="6916" max="6916" width="30.42578125" customWidth="1"/>
    <col min="6917" max="6917" width="11.28515625" customWidth="1"/>
    <col min="6918" max="6918" width="10.85546875" customWidth="1"/>
    <col min="7169" max="7169" width="10.5703125" customWidth="1"/>
    <col min="7172" max="7172" width="30.42578125" customWidth="1"/>
    <col min="7173" max="7173" width="11.28515625" customWidth="1"/>
    <col min="7174" max="7174" width="10.85546875" customWidth="1"/>
    <col min="7425" max="7425" width="10.5703125" customWidth="1"/>
    <col min="7428" max="7428" width="30.42578125" customWidth="1"/>
    <col min="7429" max="7429" width="11.28515625" customWidth="1"/>
    <col min="7430" max="7430" width="10.85546875" customWidth="1"/>
    <col min="7681" max="7681" width="10.5703125" customWidth="1"/>
    <col min="7684" max="7684" width="30.42578125" customWidth="1"/>
    <col min="7685" max="7685" width="11.28515625" customWidth="1"/>
    <col min="7686" max="7686" width="10.85546875" customWidth="1"/>
    <col min="7937" max="7937" width="10.5703125" customWidth="1"/>
    <col min="7940" max="7940" width="30.42578125" customWidth="1"/>
    <col min="7941" max="7941" width="11.28515625" customWidth="1"/>
    <col min="7942" max="7942" width="10.85546875" customWidth="1"/>
    <col min="8193" max="8193" width="10.5703125" customWidth="1"/>
    <col min="8196" max="8196" width="30.42578125" customWidth="1"/>
    <col min="8197" max="8197" width="11.28515625" customWidth="1"/>
    <col min="8198" max="8198" width="10.85546875" customWidth="1"/>
    <col min="8449" max="8449" width="10.5703125" customWidth="1"/>
    <col min="8452" max="8452" width="30.42578125" customWidth="1"/>
    <col min="8453" max="8453" width="11.28515625" customWidth="1"/>
    <col min="8454" max="8454" width="10.85546875" customWidth="1"/>
    <col min="8705" max="8705" width="10.5703125" customWidth="1"/>
    <col min="8708" max="8708" width="30.42578125" customWidth="1"/>
    <col min="8709" max="8709" width="11.28515625" customWidth="1"/>
    <col min="8710" max="8710" width="10.85546875" customWidth="1"/>
    <col min="8961" max="8961" width="10.5703125" customWidth="1"/>
    <col min="8964" max="8964" width="30.42578125" customWidth="1"/>
    <col min="8965" max="8965" width="11.28515625" customWidth="1"/>
    <col min="8966" max="8966" width="10.85546875" customWidth="1"/>
    <col min="9217" max="9217" width="10.5703125" customWidth="1"/>
    <col min="9220" max="9220" width="30.42578125" customWidth="1"/>
    <col min="9221" max="9221" width="11.28515625" customWidth="1"/>
    <col min="9222" max="9222" width="10.85546875" customWidth="1"/>
    <col min="9473" max="9473" width="10.5703125" customWidth="1"/>
    <col min="9476" max="9476" width="30.42578125" customWidth="1"/>
    <col min="9477" max="9477" width="11.28515625" customWidth="1"/>
    <col min="9478" max="9478" width="10.85546875" customWidth="1"/>
    <col min="9729" max="9729" width="10.5703125" customWidth="1"/>
    <col min="9732" max="9732" width="30.42578125" customWidth="1"/>
    <col min="9733" max="9733" width="11.28515625" customWidth="1"/>
    <col min="9734" max="9734" width="10.85546875" customWidth="1"/>
    <col min="9985" max="9985" width="10.5703125" customWidth="1"/>
    <col min="9988" max="9988" width="30.42578125" customWidth="1"/>
    <col min="9989" max="9989" width="11.28515625" customWidth="1"/>
    <col min="9990" max="9990" width="10.85546875" customWidth="1"/>
    <col min="10241" max="10241" width="10.5703125" customWidth="1"/>
    <col min="10244" max="10244" width="30.42578125" customWidth="1"/>
    <col min="10245" max="10245" width="11.28515625" customWidth="1"/>
    <col min="10246" max="10246" width="10.85546875" customWidth="1"/>
    <col min="10497" max="10497" width="10.5703125" customWidth="1"/>
    <col min="10500" max="10500" width="30.42578125" customWidth="1"/>
    <col min="10501" max="10501" width="11.28515625" customWidth="1"/>
    <col min="10502" max="10502" width="10.85546875" customWidth="1"/>
    <col min="10753" max="10753" width="10.5703125" customWidth="1"/>
    <col min="10756" max="10756" width="30.42578125" customWidth="1"/>
    <col min="10757" max="10757" width="11.28515625" customWidth="1"/>
    <col min="10758" max="10758" width="10.85546875" customWidth="1"/>
    <col min="11009" max="11009" width="10.5703125" customWidth="1"/>
    <col min="11012" max="11012" width="30.42578125" customWidth="1"/>
    <col min="11013" max="11013" width="11.28515625" customWidth="1"/>
    <col min="11014" max="11014" width="10.85546875" customWidth="1"/>
    <col min="11265" max="11265" width="10.5703125" customWidth="1"/>
    <col min="11268" max="11268" width="30.42578125" customWidth="1"/>
    <col min="11269" max="11269" width="11.28515625" customWidth="1"/>
    <col min="11270" max="11270" width="10.85546875" customWidth="1"/>
    <col min="11521" max="11521" width="10.5703125" customWidth="1"/>
    <col min="11524" max="11524" width="30.42578125" customWidth="1"/>
    <col min="11525" max="11525" width="11.28515625" customWidth="1"/>
    <col min="11526" max="11526" width="10.85546875" customWidth="1"/>
    <col min="11777" max="11777" width="10.5703125" customWidth="1"/>
    <col min="11780" max="11780" width="30.42578125" customWidth="1"/>
    <col min="11781" max="11781" width="11.28515625" customWidth="1"/>
    <col min="11782" max="11782" width="10.85546875" customWidth="1"/>
    <col min="12033" max="12033" width="10.5703125" customWidth="1"/>
    <col min="12036" max="12036" width="30.42578125" customWidth="1"/>
    <col min="12037" max="12037" width="11.28515625" customWidth="1"/>
    <col min="12038" max="12038" width="10.85546875" customWidth="1"/>
    <col min="12289" max="12289" width="10.5703125" customWidth="1"/>
    <col min="12292" max="12292" width="30.42578125" customWidth="1"/>
    <col min="12293" max="12293" width="11.28515625" customWidth="1"/>
    <col min="12294" max="12294" width="10.85546875" customWidth="1"/>
    <col min="12545" max="12545" width="10.5703125" customWidth="1"/>
    <col min="12548" max="12548" width="30.42578125" customWidth="1"/>
    <col min="12549" max="12549" width="11.28515625" customWidth="1"/>
    <col min="12550" max="12550" width="10.85546875" customWidth="1"/>
    <col min="12801" max="12801" width="10.5703125" customWidth="1"/>
    <col min="12804" max="12804" width="30.42578125" customWidth="1"/>
    <col min="12805" max="12805" width="11.28515625" customWidth="1"/>
    <col min="12806" max="12806" width="10.85546875" customWidth="1"/>
    <col min="13057" max="13057" width="10.5703125" customWidth="1"/>
    <col min="13060" max="13060" width="30.42578125" customWidth="1"/>
    <col min="13061" max="13061" width="11.28515625" customWidth="1"/>
    <col min="13062" max="13062" width="10.85546875" customWidth="1"/>
    <col min="13313" max="13313" width="10.5703125" customWidth="1"/>
    <col min="13316" max="13316" width="30.42578125" customWidth="1"/>
    <col min="13317" max="13317" width="11.28515625" customWidth="1"/>
    <col min="13318" max="13318" width="10.85546875" customWidth="1"/>
    <col min="13569" max="13569" width="10.5703125" customWidth="1"/>
    <col min="13572" max="13572" width="30.42578125" customWidth="1"/>
    <col min="13573" max="13573" width="11.28515625" customWidth="1"/>
    <col min="13574" max="13574" width="10.85546875" customWidth="1"/>
    <col min="13825" max="13825" width="10.5703125" customWidth="1"/>
    <col min="13828" max="13828" width="30.42578125" customWidth="1"/>
    <col min="13829" max="13829" width="11.28515625" customWidth="1"/>
    <col min="13830" max="13830" width="10.85546875" customWidth="1"/>
    <col min="14081" max="14081" width="10.5703125" customWidth="1"/>
    <col min="14084" max="14084" width="30.42578125" customWidth="1"/>
    <col min="14085" max="14085" width="11.28515625" customWidth="1"/>
    <col min="14086" max="14086" width="10.85546875" customWidth="1"/>
    <col min="14337" max="14337" width="10.5703125" customWidth="1"/>
    <col min="14340" max="14340" width="30.42578125" customWidth="1"/>
    <col min="14341" max="14341" width="11.28515625" customWidth="1"/>
    <col min="14342" max="14342" width="10.85546875" customWidth="1"/>
    <col min="14593" max="14593" width="10.5703125" customWidth="1"/>
    <col min="14596" max="14596" width="30.42578125" customWidth="1"/>
    <col min="14597" max="14597" width="11.28515625" customWidth="1"/>
    <col min="14598" max="14598" width="10.85546875" customWidth="1"/>
    <col min="14849" max="14849" width="10.5703125" customWidth="1"/>
    <col min="14852" max="14852" width="30.42578125" customWidth="1"/>
    <col min="14853" max="14853" width="11.28515625" customWidth="1"/>
    <col min="14854" max="14854" width="10.85546875" customWidth="1"/>
    <col min="15105" max="15105" width="10.5703125" customWidth="1"/>
    <col min="15108" max="15108" width="30.42578125" customWidth="1"/>
    <col min="15109" max="15109" width="11.28515625" customWidth="1"/>
    <col min="15110" max="15110" width="10.85546875" customWidth="1"/>
    <col min="15361" max="15361" width="10.5703125" customWidth="1"/>
    <col min="15364" max="15364" width="30.42578125" customWidth="1"/>
    <col min="15365" max="15365" width="11.28515625" customWidth="1"/>
    <col min="15366" max="15366" width="10.85546875" customWidth="1"/>
    <col min="15617" max="15617" width="10.5703125" customWidth="1"/>
    <col min="15620" max="15620" width="30.42578125" customWidth="1"/>
    <col min="15621" max="15621" width="11.28515625" customWidth="1"/>
    <col min="15622" max="15622" width="10.85546875" customWidth="1"/>
    <col min="15873" max="15873" width="10.5703125" customWidth="1"/>
    <col min="15876" max="15876" width="30.42578125" customWidth="1"/>
    <col min="15877" max="15877" width="11.28515625" customWidth="1"/>
    <col min="15878" max="15878" width="10.85546875" customWidth="1"/>
    <col min="16129" max="16129" width="10.5703125" customWidth="1"/>
    <col min="16132" max="16132" width="30.42578125" customWidth="1"/>
    <col min="16133" max="16133" width="11.28515625" customWidth="1"/>
    <col min="16134" max="16134" width="10.85546875" customWidth="1"/>
  </cols>
  <sheetData>
    <row r="1" spans="1:7" x14ac:dyDescent="0.2">
      <c r="A1" s="151"/>
      <c r="B1" s="151"/>
      <c r="C1" s="411" t="s">
        <v>518</v>
      </c>
      <c r="D1" s="411"/>
      <c r="E1" s="411"/>
      <c r="F1" s="411"/>
    </row>
    <row r="2" spans="1:7" x14ac:dyDescent="0.2">
      <c r="A2" s="151"/>
      <c r="B2" s="151"/>
      <c r="C2" s="376" t="s">
        <v>913</v>
      </c>
      <c r="D2" s="376"/>
      <c r="E2" s="376"/>
      <c r="F2" s="376"/>
    </row>
    <row r="3" spans="1:7" x14ac:dyDescent="0.2">
      <c r="A3" s="151"/>
      <c r="B3" s="151"/>
      <c r="C3" s="376" t="s">
        <v>498</v>
      </c>
      <c r="D3" s="376"/>
      <c r="E3" s="376"/>
      <c r="F3" s="376"/>
    </row>
    <row r="4" spans="1:7" x14ac:dyDescent="0.2">
      <c r="A4" s="151"/>
      <c r="B4" s="151"/>
      <c r="C4" s="376" t="s">
        <v>495</v>
      </c>
      <c r="D4" s="376"/>
      <c r="E4" s="376"/>
      <c r="F4" s="376"/>
    </row>
    <row r="5" spans="1:7" x14ac:dyDescent="0.2">
      <c r="A5" s="151"/>
      <c r="B5" s="151" t="s">
        <v>520</v>
      </c>
      <c r="C5" s="376" t="s">
        <v>823</v>
      </c>
      <c r="D5" s="376"/>
      <c r="E5" s="376"/>
      <c r="F5" s="376"/>
    </row>
    <row r="6" spans="1:7" x14ac:dyDescent="0.2">
      <c r="A6" s="151"/>
      <c r="B6" s="151"/>
      <c r="C6" s="376" t="s">
        <v>496</v>
      </c>
      <c r="D6" s="376"/>
      <c r="E6" s="376"/>
      <c r="F6" s="376"/>
    </row>
    <row r="7" spans="1:7" x14ac:dyDescent="0.2">
      <c r="A7" s="151"/>
      <c r="B7" s="412" t="s">
        <v>495</v>
      </c>
      <c r="C7" s="412"/>
      <c r="D7" s="412"/>
      <c r="E7" s="412"/>
      <c r="F7" s="412"/>
    </row>
    <row r="8" spans="1:7" x14ac:dyDescent="0.2">
      <c r="A8" s="151"/>
      <c r="B8" s="151" t="s">
        <v>521</v>
      </c>
      <c r="C8" s="376" t="s">
        <v>814</v>
      </c>
      <c r="D8" s="376"/>
      <c r="E8" s="376"/>
      <c r="F8" s="376"/>
    </row>
    <row r="9" spans="1:7" x14ac:dyDescent="0.2">
      <c r="A9" s="151"/>
      <c r="B9" s="151"/>
      <c r="C9" s="153"/>
      <c r="D9" s="151"/>
      <c r="E9" s="151"/>
    </row>
    <row r="10" spans="1:7" x14ac:dyDescent="0.2">
      <c r="A10" s="413" t="s">
        <v>499</v>
      </c>
      <c r="B10" s="413"/>
      <c r="C10" s="413"/>
      <c r="D10" s="413"/>
      <c r="E10" s="413"/>
      <c r="F10" s="413"/>
    </row>
    <row r="11" spans="1:7" ht="12.75" customHeight="1" x14ac:dyDescent="0.2">
      <c r="A11" s="420" t="s">
        <v>825</v>
      </c>
      <c r="B11" s="420"/>
      <c r="C11" s="420"/>
      <c r="D11" s="420"/>
      <c r="E11" s="420"/>
      <c r="F11" s="420"/>
    </row>
    <row r="12" spans="1:7" x14ac:dyDescent="0.2">
      <c r="A12" s="420"/>
      <c r="B12" s="420"/>
      <c r="C12" s="420"/>
      <c r="D12" s="420"/>
      <c r="E12" s="420"/>
      <c r="F12" s="420"/>
    </row>
    <row r="13" spans="1:7" x14ac:dyDescent="0.2">
      <c r="A13" s="420"/>
      <c r="B13" s="420"/>
      <c r="C13" s="420"/>
      <c r="D13" s="420"/>
      <c r="E13" s="420"/>
      <c r="F13" s="420"/>
    </row>
    <row r="14" spans="1:7" x14ac:dyDescent="0.2">
      <c r="A14" s="151"/>
      <c r="B14" s="151"/>
      <c r="C14" s="155"/>
      <c r="D14" s="155"/>
      <c r="E14" s="155"/>
    </row>
    <row r="15" spans="1:7" x14ac:dyDescent="0.2">
      <c r="A15" s="151"/>
      <c r="B15" s="151"/>
      <c r="C15" s="155"/>
      <c r="D15" s="155"/>
      <c r="E15" s="155"/>
      <c r="F15" s="155" t="s">
        <v>500</v>
      </c>
    </row>
    <row r="16" spans="1:7" x14ac:dyDescent="0.2">
      <c r="A16" s="410" t="s">
        <v>501</v>
      </c>
      <c r="B16" s="410" t="s">
        <v>502</v>
      </c>
      <c r="C16" s="410"/>
      <c r="D16" s="410"/>
      <c r="E16" s="421" t="s">
        <v>511</v>
      </c>
      <c r="F16" s="421"/>
      <c r="G16" s="173" t="s">
        <v>28</v>
      </c>
    </row>
    <row r="17" spans="1:8" ht="12.75" customHeight="1" x14ac:dyDescent="0.2">
      <c r="A17" s="410"/>
      <c r="B17" s="410"/>
      <c r="C17" s="410"/>
      <c r="D17" s="410"/>
      <c r="E17" s="445" t="s">
        <v>753</v>
      </c>
      <c r="F17" s="445" t="s">
        <v>822</v>
      </c>
    </row>
    <row r="18" spans="1:8" x14ac:dyDescent="0.2">
      <c r="A18" s="410"/>
      <c r="B18" s="410"/>
      <c r="C18" s="410"/>
      <c r="D18" s="410"/>
      <c r="E18" s="446"/>
      <c r="F18" s="446"/>
    </row>
    <row r="19" spans="1:8" ht="15" x14ac:dyDescent="0.25">
      <c r="A19" s="157">
        <v>1</v>
      </c>
      <c r="B19" s="404" t="s">
        <v>503</v>
      </c>
      <c r="C19" s="435"/>
      <c r="D19" s="405"/>
      <c r="E19" s="172">
        <v>1</v>
      </c>
      <c r="F19" s="172">
        <v>1</v>
      </c>
    </row>
    <row r="20" spans="1:8" ht="15" x14ac:dyDescent="0.25">
      <c r="A20" s="157">
        <v>2</v>
      </c>
      <c r="B20" s="404" t="s">
        <v>504</v>
      </c>
      <c r="C20" s="435"/>
      <c r="D20" s="405"/>
      <c r="E20" s="172">
        <v>1</v>
      </c>
      <c r="F20" s="172">
        <v>1</v>
      </c>
    </row>
    <row r="21" spans="1:8" ht="15" x14ac:dyDescent="0.25">
      <c r="A21" s="157">
        <v>3</v>
      </c>
      <c r="B21" s="404" t="s">
        <v>505</v>
      </c>
      <c r="C21" s="435"/>
      <c r="D21" s="405"/>
      <c r="E21" s="172">
        <v>1</v>
      </c>
      <c r="F21" s="172">
        <v>1</v>
      </c>
    </row>
    <row r="22" spans="1:8" ht="15" x14ac:dyDescent="0.25">
      <c r="A22" s="157">
        <v>4</v>
      </c>
      <c r="B22" s="404" t="s">
        <v>506</v>
      </c>
      <c r="C22" s="435"/>
      <c r="D22" s="405"/>
      <c r="E22" s="172">
        <v>1</v>
      </c>
      <c r="F22" s="172">
        <v>1</v>
      </c>
    </row>
    <row r="23" spans="1:8" ht="15" x14ac:dyDescent="0.25">
      <c r="A23" s="157">
        <v>5</v>
      </c>
      <c r="B23" s="404" t="s">
        <v>507</v>
      </c>
      <c r="C23" s="435"/>
      <c r="D23" s="405"/>
      <c r="E23" s="172">
        <v>1</v>
      </c>
      <c r="F23" s="172">
        <v>1</v>
      </c>
      <c r="H23" s="173" t="s">
        <v>28</v>
      </c>
    </row>
    <row r="24" spans="1:8" ht="15" x14ac:dyDescent="0.25">
      <c r="A24" s="157">
        <v>6</v>
      </c>
      <c r="B24" s="404" t="s">
        <v>508</v>
      </c>
      <c r="C24" s="435"/>
      <c r="D24" s="405"/>
      <c r="E24" s="172">
        <v>1</v>
      </c>
      <c r="F24" s="172">
        <v>1</v>
      </c>
    </row>
    <row r="25" spans="1:8" ht="15" x14ac:dyDescent="0.25">
      <c r="A25" s="444" t="s">
        <v>509</v>
      </c>
      <c r="B25" s="444"/>
      <c r="C25" s="444"/>
      <c r="D25" s="444"/>
      <c r="E25" s="174">
        <f>SUM(E19:E24)</f>
        <v>6</v>
      </c>
      <c r="F25" s="174">
        <f>SUM(F19:F24)</f>
        <v>6</v>
      </c>
    </row>
    <row r="26" spans="1:8" x14ac:dyDescent="0.2">
      <c r="A26" s="151"/>
      <c r="B26" s="151"/>
      <c r="C26" s="151"/>
      <c r="D26" s="151"/>
      <c r="E26" s="151"/>
      <c r="F26" s="151"/>
    </row>
    <row r="27" spans="1:8" x14ac:dyDescent="0.2">
      <c r="E27" s="175"/>
      <c r="F27" s="175"/>
    </row>
  </sheetData>
  <mergeCells count="22">
    <mergeCell ref="C6:F6"/>
    <mergeCell ref="C1:F1"/>
    <mergeCell ref="C2:F2"/>
    <mergeCell ref="C3:F3"/>
    <mergeCell ref="C4:F4"/>
    <mergeCell ref="C5:F5"/>
    <mergeCell ref="B7:F7"/>
    <mergeCell ref="C8:F8"/>
    <mergeCell ref="A10:F10"/>
    <mergeCell ref="A11:F13"/>
    <mergeCell ref="A16:A18"/>
    <mergeCell ref="B16:D18"/>
    <mergeCell ref="E16:F16"/>
    <mergeCell ref="E17:E18"/>
    <mergeCell ref="F17:F18"/>
    <mergeCell ref="A25:D25"/>
    <mergeCell ref="B19:D19"/>
    <mergeCell ref="B20:D20"/>
    <mergeCell ref="B21:D21"/>
    <mergeCell ref="B22:D22"/>
    <mergeCell ref="B23:D23"/>
    <mergeCell ref="B24:D2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1"/>
  <sheetViews>
    <sheetView zoomScaleNormal="100" workbookViewId="0">
      <selection activeCell="K16" sqref="K16"/>
    </sheetView>
  </sheetViews>
  <sheetFormatPr defaultRowHeight="12.75" x14ac:dyDescent="0.2"/>
  <cols>
    <col min="1" max="1" width="4.7109375" style="151" customWidth="1"/>
    <col min="2" max="2" width="24.140625" style="151" customWidth="1"/>
    <col min="3" max="3" width="15.42578125" style="151" customWidth="1"/>
    <col min="4" max="4" width="14.5703125" style="151" customWidth="1"/>
    <col min="5" max="5" width="11.42578125" style="151" customWidth="1"/>
    <col min="6" max="256" width="9.140625" style="151"/>
    <col min="257" max="257" width="4.7109375" style="151" customWidth="1"/>
    <col min="258" max="258" width="31.85546875" style="151" customWidth="1"/>
    <col min="259" max="259" width="18.7109375" style="151" customWidth="1"/>
    <col min="260" max="260" width="14.5703125" style="151" customWidth="1"/>
    <col min="261" max="261" width="15.5703125" style="151" customWidth="1"/>
    <col min="262" max="512" width="9.140625" style="151"/>
    <col min="513" max="513" width="4.7109375" style="151" customWidth="1"/>
    <col min="514" max="514" width="31.85546875" style="151" customWidth="1"/>
    <col min="515" max="515" width="18.7109375" style="151" customWidth="1"/>
    <col min="516" max="516" width="14.5703125" style="151" customWidth="1"/>
    <col min="517" max="517" width="15.5703125" style="151" customWidth="1"/>
    <col min="518" max="768" width="9.140625" style="151"/>
    <col min="769" max="769" width="4.7109375" style="151" customWidth="1"/>
    <col min="770" max="770" width="31.85546875" style="151" customWidth="1"/>
    <col min="771" max="771" width="18.7109375" style="151" customWidth="1"/>
    <col min="772" max="772" width="14.5703125" style="151" customWidth="1"/>
    <col min="773" max="773" width="15.5703125" style="151" customWidth="1"/>
    <col min="774" max="1024" width="9.140625" style="151"/>
    <col min="1025" max="1025" width="4.7109375" style="151" customWidth="1"/>
    <col min="1026" max="1026" width="31.85546875" style="151" customWidth="1"/>
    <col min="1027" max="1027" width="18.7109375" style="151" customWidth="1"/>
    <col min="1028" max="1028" width="14.5703125" style="151" customWidth="1"/>
    <col min="1029" max="1029" width="15.5703125" style="151" customWidth="1"/>
    <col min="1030" max="1280" width="9.140625" style="151"/>
    <col min="1281" max="1281" width="4.7109375" style="151" customWidth="1"/>
    <col min="1282" max="1282" width="31.85546875" style="151" customWidth="1"/>
    <col min="1283" max="1283" width="18.7109375" style="151" customWidth="1"/>
    <col min="1284" max="1284" width="14.5703125" style="151" customWidth="1"/>
    <col min="1285" max="1285" width="15.5703125" style="151" customWidth="1"/>
    <col min="1286" max="1536" width="9.140625" style="151"/>
    <col min="1537" max="1537" width="4.7109375" style="151" customWidth="1"/>
    <col min="1538" max="1538" width="31.85546875" style="151" customWidth="1"/>
    <col min="1539" max="1539" width="18.7109375" style="151" customWidth="1"/>
    <col min="1540" max="1540" width="14.5703125" style="151" customWidth="1"/>
    <col min="1541" max="1541" width="15.5703125" style="151" customWidth="1"/>
    <col min="1542" max="1792" width="9.140625" style="151"/>
    <col min="1793" max="1793" width="4.7109375" style="151" customWidth="1"/>
    <col min="1794" max="1794" width="31.85546875" style="151" customWidth="1"/>
    <col min="1795" max="1795" width="18.7109375" style="151" customWidth="1"/>
    <col min="1796" max="1796" width="14.5703125" style="151" customWidth="1"/>
    <col min="1797" max="1797" width="15.5703125" style="151" customWidth="1"/>
    <col min="1798" max="2048" width="9.140625" style="151"/>
    <col min="2049" max="2049" width="4.7109375" style="151" customWidth="1"/>
    <col min="2050" max="2050" width="31.85546875" style="151" customWidth="1"/>
    <col min="2051" max="2051" width="18.7109375" style="151" customWidth="1"/>
    <col min="2052" max="2052" width="14.5703125" style="151" customWidth="1"/>
    <col min="2053" max="2053" width="15.5703125" style="151" customWidth="1"/>
    <col min="2054" max="2304" width="9.140625" style="151"/>
    <col min="2305" max="2305" width="4.7109375" style="151" customWidth="1"/>
    <col min="2306" max="2306" width="31.85546875" style="151" customWidth="1"/>
    <col min="2307" max="2307" width="18.7109375" style="151" customWidth="1"/>
    <col min="2308" max="2308" width="14.5703125" style="151" customWidth="1"/>
    <col min="2309" max="2309" width="15.5703125" style="151" customWidth="1"/>
    <col min="2310" max="2560" width="9.140625" style="151"/>
    <col min="2561" max="2561" width="4.7109375" style="151" customWidth="1"/>
    <col min="2562" max="2562" width="31.85546875" style="151" customWidth="1"/>
    <col min="2563" max="2563" width="18.7109375" style="151" customWidth="1"/>
    <col min="2564" max="2564" width="14.5703125" style="151" customWidth="1"/>
    <col min="2565" max="2565" width="15.5703125" style="151" customWidth="1"/>
    <col min="2566" max="2816" width="9.140625" style="151"/>
    <col min="2817" max="2817" width="4.7109375" style="151" customWidth="1"/>
    <col min="2818" max="2818" width="31.85546875" style="151" customWidth="1"/>
    <col min="2819" max="2819" width="18.7109375" style="151" customWidth="1"/>
    <col min="2820" max="2820" width="14.5703125" style="151" customWidth="1"/>
    <col min="2821" max="2821" width="15.5703125" style="151" customWidth="1"/>
    <col min="2822" max="3072" width="9.140625" style="151"/>
    <col min="3073" max="3073" width="4.7109375" style="151" customWidth="1"/>
    <col min="3074" max="3074" width="31.85546875" style="151" customWidth="1"/>
    <col min="3075" max="3075" width="18.7109375" style="151" customWidth="1"/>
    <col min="3076" max="3076" width="14.5703125" style="151" customWidth="1"/>
    <col min="3077" max="3077" width="15.5703125" style="151" customWidth="1"/>
    <col min="3078" max="3328" width="9.140625" style="151"/>
    <col min="3329" max="3329" width="4.7109375" style="151" customWidth="1"/>
    <col min="3330" max="3330" width="31.85546875" style="151" customWidth="1"/>
    <col min="3331" max="3331" width="18.7109375" style="151" customWidth="1"/>
    <col min="3332" max="3332" width="14.5703125" style="151" customWidth="1"/>
    <col min="3333" max="3333" width="15.5703125" style="151" customWidth="1"/>
    <col min="3334" max="3584" width="9.140625" style="151"/>
    <col min="3585" max="3585" width="4.7109375" style="151" customWidth="1"/>
    <col min="3586" max="3586" width="31.85546875" style="151" customWidth="1"/>
    <col min="3587" max="3587" width="18.7109375" style="151" customWidth="1"/>
    <col min="3588" max="3588" width="14.5703125" style="151" customWidth="1"/>
    <col min="3589" max="3589" width="15.5703125" style="151" customWidth="1"/>
    <col min="3590" max="3840" width="9.140625" style="151"/>
    <col min="3841" max="3841" width="4.7109375" style="151" customWidth="1"/>
    <col min="3842" max="3842" width="31.85546875" style="151" customWidth="1"/>
    <col min="3843" max="3843" width="18.7109375" style="151" customWidth="1"/>
    <col min="3844" max="3844" width="14.5703125" style="151" customWidth="1"/>
    <col min="3845" max="3845" width="15.5703125" style="151" customWidth="1"/>
    <col min="3846" max="4096" width="9.140625" style="151"/>
    <col min="4097" max="4097" width="4.7109375" style="151" customWidth="1"/>
    <col min="4098" max="4098" width="31.85546875" style="151" customWidth="1"/>
    <col min="4099" max="4099" width="18.7109375" style="151" customWidth="1"/>
    <col min="4100" max="4100" width="14.5703125" style="151" customWidth="1"/>
    <col min="4101" max="4101" width="15.5703125" style="151" customWidth="1"/>
    <col min="4102" max="4352" width="9.140625" style="151"/>
    <col min="4353" max="4353" width="4.7109375" style="151" customWidth="1"/>
    <col min="4354" max="4354" width="31.85546875" style="151" customWidth="1"/>
    <col min="4355" max="4355" width="18.7109375" style="151" customWidth="1"/>
    <col min="4356" max="4356" width="14.5703125" style="151" customWidth="1"/>
    <col min="4357" max="4357" width="15.5703125" style="151" customWidth="1"/>
    <col min="4358" max="4608" width="9.140625" style="151"/>
    <col min="4609" max="4609" width="4.7109375" style="151" customWidth="1"/>
    <col min="4610" max="4610" width="31.85546875" style="151" customWidth="1"/>
    <col min="4611" max="4611" width="18.7109375" style="151" customWidth="1"/>
    <col min="4612" max="4612" width="14.5703125" style="151" customWidth="1"/>
    <col min="4613" max="4613" width="15.5703125" style="151" customWidth="1"/>
    <col min="4614" max="4864" width="9.140625" style="151"/>
    <col min="4865" max="4865" width="4.7109375" style="151" customWidth="1"/>
    <col min="4866" max="4866" width="31.85546875" style="151" customWidth="1"/>
    <col min="4867" max="4867" width="18.7109375" style="151" customWidth="1"/>
    <col min="4868" max="4868" width="14.5703125" style="151" customWidth="1"/>
    <col min="4869" max="4869" width="15.5703125" style="151" customWidth="1"/>
    <col min="4870" max="5120" width="9.140625" style="151"/>
    <col min="5121" max="5121" width="4.7109375" style="151" customWidth="1"/>
    <col min="5122" max="5122" width="31.85546875" style="151" customWidth="1"/>
    <col min="5123" max="5123" width="18.7109375" style="151" customWidth="1"/>
    <col min="5124" max="5124" width="14.5703125" style="151" customWidth="1"/>
    <col min="5125" max="5125" width="15.5703125" style="151" customWidth="1"/>
    <col min="5126" max="5376" width="9.140625" style="151"/>
    <col min="5377" max="5377" width="4.7109375" style="151" customWidth="1"/>
    <col min="5378" max="5378" width="31.85546875" style="151" customWidth="1"/>
    <col min="5379" max="5379" width="18.7109375" style="151" customWidth="1"/>
    <col min="5380" max="5380" width="14.5703125" style="151" customWidth="1"/>
    <col min="5381" max="5381" width="15.5703125" style="151" customWidth="1"/>
    <col min="5382" max="5632" width="9.140625" style="151"/>
    <col min="5633" max="5633" width="4.7109375" style="151" customWidth="1"/>
    <col min="5634" max="5634" width="31.85546875" style="151" customWidth="1"/>
    <col min="5635" max="5635" width="18.7109375" style="151" customWidth="1"/>
    <col min="5636" max="5636" width="14.5703125" style="151" customWidth="1"/>
    <col min="5637" max="5637" width="15.5703125" style="151" customWidth="1"/>
    <col min="5638" max="5888" width="9.140625" style="151"/>
    <col min="5889" max="5889" width="4.7109375" style="151" customWidth="1"/>
    <col min="5890" max="5890" width="31.85546875" style="151" customWidth="1"/>
    <col min="5891" max="5891" width="18.7109375" style="151" customWidth="1"/>
    <col min="5892" max="5892" width="14.5703125" style="151" customWidth="1"/>
    <col min="5893" max="5893" width="15.5703125" style="151" customWidth="1"/>
    <col min="5894" max="6144" width="9.140625" style="151"/>
    <col min="6145" max="6145" width="4.7109375" style="151" customWidth="1"/>
    <col min="6146" max="6146" width="31.85546875" style="151" customWidth="1"/>
    <col min="6147" max="6147" width="18.7109375" style="151" customWidth="1"/>
    <col min="6148" max="6148" width="14.5703125" style="151" customWidth="1"/>
    <col min="6149" max="6149" width="15.5703125" style="151" customWidth="1"/>
    <col min="6150" max="6400" width="9.140625" style="151"/>
    <col min="6401" max="6401" width="4.7109375" style="151" customWidth="1"/>
    <col min="6402" max="6402" width="31.85546875" style="151" customWidth="1"/>
    <col min="6403" max="6403" width="18.7109375" style="151" customWidth="1"/>
    <col min="6404" max="6404" width="14.5703125" style="151" customWidth="1"/>
    <col min="6405" max="6405" width="15.5703125" style="151" customWidth="1"/>
    <col min="6406" max="6656" width="9.140625" style="151"/>
    <col min="6657" max="6657" width="4.7109375" style="151" customWidth="1"/>
    <col min="6658" max="6658" width="31.85546875" style="151" customWidth="1"/>
    <col min="6659" max="6659" width="18.7109375" style="151" customWidth="1"/>
    <col min="6660" max="6660" width="14.5703125" style="151" customWidth="1"/>
    <col min="6661" max="6661" width="15.5703125" style="151" customWidth="1"/>
    <col min="6662" max="6912" width="9.140625" style="151"/>
    <col min="6913" max="6913" width="4.7109375" style="151" customWidth="1"/>
    <col min="6914" max="6914" width="31.85546875" style="151" customWidth="1"/>
    <col min="6915" max="6915" width="18.7109375" style="151" customWidth="1"/>
    <col min="6916" max="6916" width="14.5703125" style="151" customWidth="1"/>
    <col min="6917" max="6917" width="15.5703125" style="151" customWidth="1"/>
    <col min="6918" max="7168" width="9.140625" style="151"/>
    <col min="7169" max="7169" width="4.7109375" style="151" customWidth="1"/>
    <col min="7170" max="7170" width="31.85546875" style="151" customWidth="1"/>
    <col min="7171" max="7171" width="18.7109375" style="151" customWidth="1"/>
    <col min="7172" max="7172" width="14.5703125" style="151" customWidth="1"/>
    <col min="7173" max="7173" width="15.5703125" style="151" customWidth="1"/>
    <col min="7174" max="7424" width="9.140625" style="151"/>
    <col min="7425" max="7425" width="4.7109375" style="151" customWidth="1"/>
    <col min="7426" max="7426" width="31.85546875" style="151" customWidth="1"/>
    <col min="7427" max="7427" width="18.7109375" style="151" customWidth="1"/>
    <col min="7428" max="7428" width="14.5703125" style="151" customWidth="1"/>
    <col min="7429" max="7429" width="15.5703125" style="151" customWidth="1"/>
    <col min="7430" max="7680" width="9.140625" style="151"/>
    <col min="7681" max="7681" width="4.7109375" style="151" customWidth="1"/>
    <col min="7682" max="7682" width="31.85546875" style="151" customWidth="1"/>
    <col min="7683" max="7683" width="18.7109375" style="151" customWidth="1"/>
    <col min="7684" max="7684" width="14.5703125" style="151" customWidth="1"/>
    <col min="7685" max="7685" width="15.5703125" style="151" customWidth="1"/>
    <col min="7686" max="7936" width="9.140625" style="151"/>
    <col min="7937" max="7937" width="4.7109375" style="151" customWidth="1"/>
    <col min="7938" max="7938" width="31.85546875" style="151" customWidth="1"/>
    <col min="7939" max="7939" width="18.7109375" style="151" customWidth="1"/>
    <col min="7940" max="7940" width="14.5703125" style="151" customWidth="1"/>
    <col min="7941" max="7941" width="15.5703125" style="151" customWidth="1"/>
    <col min="7942" max="8192" width="9.140625" style="151"/>
    <col min="8193" max="8193" width="4.7109375" style="151" customWidth="1"/>
    <col min="8194" max="8194" width="31.85546875" style="151" customWidth="1"/>
    <col min="8195" max="8195" width="18.7109375" style="151" customWidth="1"/>
    <col min="8196" max="8196" width="14.5703125" style="151" customWidth="1"/>
    <col min="8197" max="8197" width="15.5703125" style="151" customWidth="1"/>
    <col min="8198" max="8448" width="9.140625" style="151"/>
    <col min="8449" max="8449" width="4.7109375" style="151" customWidth="1"/>
    <col min="8450" max="8450" width="31.85546875" style="151" customWidth="1"/>
    <col min="8451" max="8451" width="18.7109375" style="151" customWidth="1"/>
    <col min="8452" max="8452" width="14.5703125" style="151" customWidth="1"/>
    <col min="8453" max="8453" width="15.5703125" style="151" customWidth="1"/>
    <col min="8454" max="8704" width="9.140625" style="151"/>
    <col min="8705" max="8705" width="4.7109375" style="151" customWidth="1"/>
    <col min="8706" max="8706" width="31.85546875" style="151" customWidth="1"/>
    <col min="8707" max="8707" width="18.7109375" style="151" customWidth="1"/>
    <col min="8708" max="8708" width="14.5703125" style="151" customWidth="1"/>
    <col min="8709" max="8709" width="15.5703125" style="151" customWidth="1"/>
    <col min="8710" max="8960" width="9.140625" style="151"/>
    <col min="8961" max="8961" width="4.7109375" style="151" customWidth="1"/>
    <col min="8962" max="8962" width="31.85546875" style="151" customWidth="1"/>
    <col min="8963" max="8963" width="18.7109375" style="151" customWidth="1"/>
    <col min="8964" max="8964" width="14.5703125" style="151" customWidth="1"/>
    <col min="8965" max="8965" width="15.5703125" style="151" customWidth="1"/>
    <col min="8966" max="9216" width="9.140625" style="151"/>
    <col min="9217" max="9217" width="4.7109375" style="151" customWidth="1"/>
    <col min="9218" max="9218" width="31.85546875" style="151" customWidth="1"/>
    <col min="9219" max="9219" width="18.7109375" style="151" customWidth="1"/>
    <col min="9220" max="9220" width="14.5703125" style="151" customWidth="1"/>
    <col min="9221" max="9221" width="15.5703125" style="151" customWidth="1"/>
    <col min="9222" max="9472" width="9.140625" style="151"/>
    <col min="9473" max="9473" width="4.7109375" style="151" customWidth="1"/>
    <col min="9474" max="9474" width="31.85546875" style="151" customWidth="1"/>
    <col min="9475" max="9475" width="18.7109375" style="151" customWidth="1"/>
    <col min="9476" max="9476" width="14.5703125" style="151" customWidth="1"/>
    <col min="9477" max="9477" width="15.5703125" style="151" customWidth="1"/>
    <col min="9478" max="9728" width="9.140625" style="151"/>
    <col min="9729" max="9729" width="4.7109375" style="151" customWidth="1"/>
    <col min="9730" max="9730" width="31.85546875" style="151" customWidth="1"/>
    <col min="9731" max="9731" width="18.7109375" style="151" customWidth="1"/>
    <col min="9732" max="9732" width="14.5703125" style="151" customWidth="1"/>
    <col min="9733" max="9733" width="15.5703125" style="151" customWidth="1"/>
    <col min="9734" max="9984" width="9.140625" style="151"/>
    <col min="9985" max="9985" width="4.7109375" style="151" customWidth="1"/>
    <col min="9986" max="9986" width="31.85546875" style="151" customWidth="1"/>
    <col min="9987" max="9987" width="18.7109375" style="151" customWidth="1"/>
    <col min="9988" max="9988" width="14.5703125" style="151" customWidth="1"/>
    <col min="9989" max="9989" width="15.5703125" style="151" customWidth="1"/>
    <col min="9990" max="10240" width="9.140625" style="151"/>
    <col min="10241" max="10241" width="4.7109375" style="151" customWidth="1"/>
    <col min="10242" max="10242" width="31.85546875" style="151" customWidth="1"/>
    <col min="10243" max="10243" width="18.7109375" style="151" customWidth="1"/>
    <col min="10244" max="10244" width="14.5703125" style="151" customWidth="1"/>
    <col min="10245" max="10245" width="15.5703125" style="151" customWidth="1"/>
    <col min="10246" max="10496" width="9.140625" style="151"/>
    <col min="10497" max="10497" width="4.7109375" style="151" customWidth="1"/>
    <col min="10498" max="10498" width="31.85546875" style="151" customWidth="1"/>
    <col min="10499" max="10499" width="18.7109375" style="151" customWidth="1"/>
    <col min="10500" max="10500" width="14.5703125" style="151" customWidth="1"/>
    <col min="10501" max="10501" width="15.5703125" style="151" customWidth="1"/>
    <col min="10502" max="10752" width="9.140625" style="151"/>
    <col min="10753" max="10753" width="4.7109375" style="151" customWidth="1"/>
    <col min="10754" max="10754" width="31.85546875" style="151" customWidth="1"/>
    <col min="10755" max="10755" width="18.7109375" style="151" customWidth="1"/>
    <col min="10756" max="10756" width="14.5703125" style="151" customWidth="1"/>
    <col min="10757" max="10757" width="15.5703125" style="151" customWidth="1"/>
    <col min="10758" max="11008" width="9.140625" style="151"/>
    <col min="11009" max="11009" width="4.7109375" style="151" customWidth="1"/>
    <col min="11010" max="11010" width="31.85546875" style="151" customWidth="1"/>
    <col min="11011" max="11011" width="18.7109375" style="151" customWidth="1"/>
    <col min="11012" max="11012" width="14.5703125" style="151" customWidth="1"/>
    <col min="11013" max="11013" width="15.5703125" style="151" customWidth="1"/>
    <col min="11014" max="11264" width="9.140625" style="151"/>
    <col min="11265" max="11265" width="4.7109375" style="151" customWidth="1"/>
    <col min="11266" max="11266" width="31.85546875" style="151" customWidth="1"/>
    <col min="11267" max="11267" width="18.7109375" style="151" customWidth="1"/>
    <col min="11268" max="11268" width="14.5703125" style="151" customWidth="1"/>
    <col min="11269" max="11269" width="15.5703125" style="151" customWidth="1"/>
    <col min="11270" max="11520" width="9.140625" style="151"/>
    <col min="11521" max="11521" width="4.7109375" style="151" customWidth="1"/>
    <col min="11522" max="11522" width="31.85546875" style="151" customWidth="1"/>
    <col min="11523" max="11523" width="18.7109375" style="151" customWidth="1"/>
    <col min="11524" max="11524" width="14.5703125" style="151" customWidth="1"/>
    <col min="11525" max="11525" width="15.5703125" style="151" customWidth="1"/>
    <col min="11526" max="11776" width="9.140625" style="151"/>
    <col min="11777" max="11777" width="4.7109375" style="151" customWidth="1"/>
    <col min="11778" max="11778" width="31.85546875" style="151" customWidth="1"/>
    <col min="11779" max="11779" width="18.7109375" style="151" customWidth="1"/>
    <col min="11780" max="11780" width="14.5703125" style="151" customWidth="1"/>
    <col min="11781" max="11781" width="15.5703125" style="151" customWidth="1"/>
    <col min="11782" max="12032" width="9.140625" style="151"/>
    <col min="12033" max="12033" width="4.7109375" style="151" customWidth="1"/>
    <col min="12034" max="12034" width="31.85546875" style="151" customWidth="1"/>
    <col min="12035" max="12035" width="18.7109375" style="151" customWidth="1"/>
    <col min="12036" max="12036" width="14.5703125" style="151" customWidth="1"/>
    <col min="12037" max="12037" width="15.5703125" style="151" customWidth="1"/>
    <col min="12038" max="12288" width="9.140625" style="151"/>
    <col min="12289" max="12289" width="4.7109375" style="151" customWidth="1"/>
    <col min="12290" max="12290" width="31.85546875" style="151" customWidth="1"/>
    <col min="12291" max="12291" width="18.7109375" style="151" customWidth="1"/>
    <col min="12292" max="12292" width="14.5703125" style="151" customWidth="1"/>
    <col min="12293" max="12293" width="15.5703125" style="151" customWidth="1"/>
    <col min="12294" max="12544" width="9.140625" style="151"/>
    <col min="12545" max="12545" width="4.7109375" style="151" customWidth="1"/>
    <col min="12546" max="12546" width="31.85546875" style="151" customWidth="1"/>
    <col min="12547" max="12547" width="18.7109375" style="151" customWidth="1"/>
    <col min="12548" max="12548" width="14.5703125" style="151" customWidth="1"/>
    <col min="12549" max="12549" width="15.5703125" style="151" customWidth="1"/>
    <col min="12550" max="12800" width="9.140625" style="151"/>
    <col min="12801" max="12801" width="4.7109375" style="151" customWidth="1"/>
    <col min="12802" max="12802" width="31.85546875" style="151" customWidth="1"/>
    <col min="12803" max="12803" width="18.7109375" style="151" customWidth="1"/>
    <col min="12804" max="12804" width="14.5703125" style="151" customWidth="1"/>
    <col min="12805" max="12805" width="15.5703125" style="151" customWidth="1"/>
    <col min="12806" max="13056" width="9.140625" style="151"/>
    <col min="13057" max="13057" width="4.7109375" style="151" customWidth="1"/>
    <col min="13058" max="13058" width="31.85546875" style="151" customWidth="1"/>
    <col min="13059" max="13059" width="18.7109375" style="151" customWidth="1"/>
    <col min="13060" max="13060" width="14.5703125" style="151" customWidth="1"/>
    <col min="13061" max="13061" width="15.5703125" style="151" customWidth="1"/>
    <col min="13062" max="13312" width="9.140625" style="151"/>
    <col min="13313" max="13313" width="4.7109375" style="151" customWidth="1"/>
    <col min="13314" max="13314" width="31.85546875" style="151" customWidth="1"/>
    <col min="13315" max="13315" width="18.7109375" style="151" customWidth="1"/>
    <col min="13316" max="13316" width="14.5703125" style="151" customWidth="1"/>
    <col min="13317" max="13317" width="15.5703125" style="151" customWidth="1"/>
    <col min="13318" max="13568" width="9.140625" style="151"/>
    <col min="13569" max="13569" width="4.7109375" style="151" customWidth="1"/>
    <col min="13570" max="13570" width="31.85546875" style="151" customWidth="1"/>
    <col min="13571" max="13571" width="18.7109375" style="151" customWidth="1"/>
    <col min="13572" max="13572" width="14.5703125" style="151" customWidth="1"/>
    <col min="13573" max="13573" width="15.5703125" style="151" customWidth="1"/>
    <col min="13574" max="13824" width="9.140625" style="151"/>
    <col min="13825" max="13825" width="4.7109375" style="151" customWidth="1"/>
    <col min="13826" max="13826" width="31.85546875" style="151" customWidth="1"/>
    <col min="13827" max="13827" width="18.7109375" style="151" customWidth="1"/>
    <col min="13828" max="13828" width="14.5703125" style="151" customWidth="1"/>
    <col min="13829" max="13829" width="15.5703125" style="151" customWidth="1"/>
    <col min="13830" max="14080" width="9.140625" style="151"/>
    <col min="14081" max="14081" width="4.7109375" style="151" customWidth="1"/>
    <col min="14082" max="14082" width="31.85546875" style="151" customWidth="1"/>
    <col min="14083" max="14083" width="18.7109375" style="151" customWidth="1"/>
    <col min="14084" max="14084" width="14.5703125" style="151" customWidth="1"/>
    <col min="14085" max="14085" width="15.5703125" style="151" customWidth="1"/>
    <col min="14086" max="14336" width="9.140625" style="151"/>
    <col min="14337" max="14337" width="4.7109375" style="151" customWidth="1"/>
    <col min="14338" max="14338" width="31.85546875" style="151" customWidth="1"/>
    <col min="14339" max="14339" width="18.7109375" style="151" customWidth="1"/>
    <col min="14340" max="14340" width="14.5703125" style="151" customWidth="1"/>
    <col min="14341" max="14341" width="15.5703125" style="151" customWidth="1"/>
    <col min="14342" max="14592" width="9.140625" style="151"/>
    <col min="14593" max="14593" width="4.7109375" style="151" customWidth="1"/>
    <col min="14594" max="14594" width="31.85546875" style="151" customWidth="1"/>
    <col min="14595" max="14595" width="18.7109375" style="151" customWidth="1"/>
    <col min="14596" max="14596" width="14.5703125" style="151" customWidth="1"/>
    <col min="14597" max="14597" width="15.5703125" style="151" customWidth="1"/>
    <col min="14598" max="14848" width="9.140625" style="151"/>
    <col min="14849" max="14849" width="4.7109375" style="151" customWidth="1"/>
    <col min="14850" max="14850" width="31.85546875" style="151" customWidth="1"/>
    <col min="14851" max="14851" width="18.7109375" style="151" customWidth="1"/>
    <col min="14852" max="14852" width="14.5703125" style="151" customWidth="1"/>
    <col min="14853" max="14853" width="15.5703125" style="151" customWidth="1"/>
    <col min="14854" max="15104" width="9.140625" style="151"/>
    <col min="15105" max="15105" width="4.7109375" style="151" customWidth="1"/>
    <col min="15106" max="15106" width="31.85546875" style="151" customWidth="1"/>
    <col min="15107" max="15107" width="18.7109375" style="151" customWidth="1"/>
    <col min="15108" max="15108" width="14.5703125" style="151" customWidth="1"/>
    <col min="15109" max="15109" width="15.5703125" style="151" customWidth="1"/>
    <col min="15110" max="15360" width="9.140625" style="151"/>
    <col min="15361" max="15361" width="4.7109375" style="151" customWidth="1"/>
    <col min="15362" max="15362" width="31.85546875" style="151" customWidth="1"/>
    <col min="15363" max="15363" width="18.7109375" style="151" customWidth="1"/>
    <col min="15364" max="15364" width="14.5703125" style="151" customWidth="1"/>
    <col min="15365" max="15365" width="15.5703125" style="151" customWidth="1"/>
    <col min="15366" max="15616" width="9.140625" style="151"/>
    <col min="15617" max="15617" width="4.7109375" style="151" customWidth="1"/>
    <col min="15618" max="15618" width="31.85546875" style="151" customWidth="1"/>
    <col min="15619" max="15619" width="18.7109375" style="151" customWidth="1"/>
    <col min="15620" max="15620" width="14.5703125" style="151" customWidth="1"/>
    <col min="15621" max="15621" width="15.5703125" style="151" customWidth="1"/>
    <col min="15622" max="15872" width="9.140625" style="151"/>
    <col min="15873" max="15873" width="4.7109375" style="151" customWidth="1"/>
    <col min="15874" max="15874" width="31.85546875" style="151" customWidth="1"/>
    <col min="15875" max="15875" width="18.7109375" style="151" customWidth="1"/>
    <col min="15876" max="15876" width="14.5703125" style="151" customWidth="1"/>
    <col min="15877" max="15877" width="15.5703125" style="151" customWidth="1"/>
    <col min="15878" max="16128" width="9.140625" style="151"/>
    <col min="16129" max="16129" width="4.7109375" style="151" customWidth="1"/>
    <col min="16130" max="16130" width="31.85546875" style="151" customWidth="1"/>
    <col min="16131" max="16131" width="18.7109375" style="151" customWidth="1"/>
    <col min="16132" max="16132" width="14.5703125" style="151" customWidth="1"/>
    <col min="16133" max="16133" width="15.5703125" style="151" customWidth="1"/>
    <col min="16134" max="16384" width="9.140625" style="151"/>
  </cols>
  <sheetData>
    <row r="1" spans="1:5" x14ac:dyDescent="0.2">
      <c r="B1" s="153"/>
      <c r="C1" s="411" t="s">
        <v>794</v>
      </c>
      <c r="D1" s="411"/>
      <c r="E1" s="411"/>
    </row>
    <row r="2" spans="1:5" x14ac:dyDescent="0.2">
      <c r="B2" s="166"/>
      <c r="C2" s="376" t="s">
        <v>912</v>
      </c>
      <c r="D2" s="376"/>
      <c r="E2" s="376"/>
    </row>
    <row r="3" spans="1:5" x14ac:dyDescent="0.2">
      <c r="B3" s="166"/>
      <c r="C3" s="376" t="s">
        <v>498</v>
      </c>
      <c r="D3" s="376"/>
      <c r="E3" s="376"/>
    </row>
    <row r="4" spans="1:5" x14ac:dyDescent="0.2">
      <c r="B4" s="166"/>
      <c r="C4" s="376" t="s">
        <v>495</v>
      </c>
      <c r="D4" s="376"/>
      <c r="E4" s="376"/>
    </row>
    <row r="5" spans="1:5" x14ac:dyDescent="0.2">
      <c r="B5" s="166"/>
      <c r="C5" s="376" t="s">
        <v>813</v>
      </c>
      <c r="D5" s="376"/>
      <c r="E5" s="376"/>
    </row>
    <row r="6" spans="1:5" x14ac:dyDescent="0.2">
      <c r="B6" s="166"/>
      <c r="C6" s="376" t="s">
        <v>496</v>
      </c>
      <c r="D6" s="376"/>
      <c r="E6" s="376"/>
    </row>
    <row r="7" spans="1:5" x14ac:dyDescent="0.2">
      <c r="B7" s="166"/>
      <c r="C7" s="412" t="s">
        <v>495</v>
      </c>
      <c r="D7" s="412"/>
      <c r="E7" s="412"/>
    </row>
    <row r="8" spans="1:5" x14ac:dyDescent="0.2">
      <c r="B8" s="166"/>
      <c r="C8" s="376" t="s">
        <v>814</v>
      </c>
      <c r="D8" s="376"/>
      <c r="E8" s="376"/>
    </row>
    <row r="9" spans="1:5" x14ac:dyDescent="0.2">
      <c r="B9" s="166"/>
      <c r="C9" s="153"/>
      <c r="D9" s="153"/>
      <c r="E9" s="153"/>
    </row>
    <row r="10" spans="1:5" ht="36" customHeight="1" x14ac:dyDescent="0.2">
      <c r="A10" s="420" t="s">
        <v>826</v>
      </c>
      <c r="B10" s="420"/>
      <c r="C10" s="420"/>
      <c r="D10" s="420"/>
      <c r="E10" s="420"/>
    </row>
    <row r="11" spans="1:5" x14ac:dyDescent="0.2">
      <c r="A11" s="413"/>
      <c r="B11" s="413"/>
      <c r="C11" s="413"/>
      <c r="D11" s="415" t="s">
        <v>500</v>
      </c>
      <c r="E11" s="415"/>
    </row>
    <row r="12" spans="1:5" s="156" customFormat="1" ht="25.5" x14ac:dyDescent="0.2">
      <c r="A12" s="100" t="s">
        <v>501</v>
      </c>
      <c r="B12" s="408" t="s">
        <v>502</v>
      </c>
      <c r="C12" s="409"/>
      <c r="D12" s="450" t="s">
        <v>633</v>
      </c>
      <c r="E12" s="451"/>
    </row>
    <row r="13" spans="1:5" x14ac:dyDescent="0.2">
      <c r="A13" s="163">
        <v>1</v>
      </c>
      <c r="B13" s="416" t="s">
        <v>503</v>
      </c>
      <c r="C13" s="417"/>
      <c r="D13" s="448">
        <v>254.8</v>
      </c>
      <c r="E13" s="449"/>
    </row>
    <row r="14" spans="1:5" x14ac:dyDescent="0.2">
      <c r="A14" s="163">
        <v>2</v>
      </c>
      <c r="B14" s="416" t="s">
        <v>504</v>
      </c>
      <c r="C14" s="417"/>
      <c r="D14" s="448">
        <v>152.9</v>
      </c>
      <c r="E14" s="449"/>
    </row>
    <row r="15" spans="1:5" x14ac:dyDescent="0.2">
      <c r="A15" s="163">
        <v>3</v>
      </c>
      <c r="B15" s="416" t="s">
        <v>505</v>
      </c>
      <c r="C15" s="417"/>
      <c r="D15" s="448">
        <v>203.9</v>
      </c>
      <c r="E15" s="449"/>
    </row>
    <row r="16" spans="1:5" x14ac:dyDescent="0.2">
      <c r="A16" s="163">
        <v>4</v>
      </c>
      <c r="B16" s="416" t="s">
        <v>506</v>
      </c>
      <c r="C16" s="417"/>
      <c r="D16" s="448">
        <v>203.9</v>
      </c>
      <c r="E16" s="449"/>
    </row>
    <row r="17" spans="1:5" x14ac:dyDescent="0.2">
      <c r="A17" s="163">
        <v>5</v>
      </c>
      <c r="B17" s="416" t="s">
        <v>507</v>
      </c>
      <c r="C17" s="417"/>
      <c r="D17" s="448">
        <v>254.8</v>
      </c>
      <c r="E17" s="449"/>
    </row>
    <row r="18" spans="1:5" x14ac:dyDescent="0.2">
      <c r="A18" s="163">
        <v>6</v>
      </c>
      <c r="B18" s="416" t="s">
        <v>508</v>
      </c>
      <c r="C18" s="417"/>
      <c r="D18" s="448">
        <v>152.9</v>
      </c>
      <c r="E18" s="449"/>
    </row>
    <row r="19" spans="1:5" x14ac:dyDescent="0.2">
      <c r="A19" s="164"/>
      <c r="B19" s="421" t="s">
        <v>523</v>
      </c>
      <c r="C19" s="421"/>
      <c r="D19" s="421">
        <f>SUM(D13:D18)</f>
        <v>1223.2</v>
      </c>
      <c r="E19" s="421"/>
    </row>
    <row r="20" spans="1:5" x14ac:dyDescent="0.2">
      <c r="D20" s="447"/>
      <c r="E20" s="447"/>
    </row>
    <row r="21" spans="1:5" x14ac:dyDescent="0.2">
      <c r="D21" s="447"/>
      <c r="E21" s="447"/>
    </row>
  </sheetData>
  <mergeCells count="29">
    <mergeCell ref="B12:C12"/>
    <mergeCell ref="D12:E12"/>
    <mergeCell ref="C1:E1"/>
    <mergeCell ref="C2:E2"/>
    <mergeCell ref="C3:E3"/>
    <mergeCell ref="C4:E4"/>
    <mergeCell ref="C5:E5"/>
    <mergeCell ref="C6:E6"/>
    <mergeCell ref="C7:E7"/>
    <mergeCell ref="C8:E8"/>
    <mergeCell ref="A10:E10"/>
    <mergeCell ref="A11:C11"/>
    <mergeCell ref="D11:E11"/>
    <mergeCell ref="B13:C13"/>
    <mergeCell ref="D13:E13"/>
    <mergeCell ref="B14:C14"/>
    <mergeCell ref="D14:E14"/>
    <mergeCell ref="B15:C15"/>
    <mergeCell ref="D15:E15"/>
    <mergeCell ref="B19:C19"/>
    <mergeCell ref="D19:E19"/>
    <mergeCell ref="D20:E20"/>
    <mergeCell ref="D21:E21"/>
    <mergeCell ref="B16:C16"/>
    <mergeCell ref="D16:E16"/>
    <mergeCell ref="B17:C17"/>
    <mergeCell ref="D17:E17"/>
    <mergeCell ref="B18:C18"/>
    <mergeCell ref="D18:E1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0"/>
  <sheetViews>
    <sheetView zoomScaleNormal="100" workbookViewId="0">
      <selection activeCell="K10" sqref="K10"/>
    </sheetView>
  </sheetViews>
  <sheetFormatPr defaultRowHeight="12.75" x14ac:dyDescent="0.2"/>
  <cols>
    <col min="1" max="1" width="4.7109375" style="151" customWidth="1"/>
    <col min="2" max="2" width="22.42578125" style="151" customWidth="1"/>
    <col min="3" max="4" width="14.5703125" style="151" customWidth="1"/>
    <col min="5" max="5" width="13.7109375" style="151" customWidth="1"/>
    <col min="6" max="256" width="9.140625" style="151"/>
    <col min="257" max="257" width="4.7109375" style="151" customWidth="1"/>
    <col min="258" max="258" width="31.85546875" style="151" customWidth="1"/>
    <col min="259" max="260" width="14.5703125" style="151" customWidth="1"/>
    <col min="261" max="261" width="11" style="151" customWidth="1"/>
    <col min="262" max="512" width="9.140625" style="151"/>
    <col min="513" max="513" width="4.7109375" style="151" customWidth="1"/>
    <col min="514" max="514" width="31.85546875" style="151" customWidth="1"/>
    <col min="515" max="516" width="14.5703125" style="151" customWidth="1"/>
    <col min="517" max="517" width="11" style="151" customWidth="1"/>
    <col min="518" max="768" width="9.140625" style="151"/>
    <col min="769" max="769" width="4.7109375" style="151" customWidth="1"/>
    <col min="770" max="770" width="31.85546875" style="151" customWidth="1"/>
    <col min="771" max="772" width="14.5703125" style="151" customWidth="1"/>
    <col min="773" max="773" width="11" style="151" customWidth="1"/>
    <col min="774" max="1024" width="9.140625" style="151"/>
    <col min="1025" max="1025" width="4.7109375" style="151" customWidth="1"/>
    <col min="1026" max="1026" width="31.85546875" style="151" customWidth="1"/>
    <col min="1027" max="1028" width="14.5703125" style="151" customWidth="1"/>
    <col min="1029" max="1029" width="11" style="151" customWidth="1"/>
    <col min="1030" max="1280" width="9.140625" style="151"/>
    <col min="1281" max="1281" width="4.7109375" style="151" customWidth="1"/>
    <col min="1282" max="1282" width="31.85546875" style="151" customWidth="1"/>
    <col min="1283" max="1284" width="14.5703125" style="151" customWidth="1"/>
    <col min="1285" max="1285" width="11" style="151" customWidth="1"/>
    <col min="1286" max="1536" width="9.140625" style="151"/>
    <col min="1537" max="1537" width="4.7109375" style="151" customWidth="1"/>
    <col min="1538" max="1538" width="31.85546875" style="151" customWidth="1"/>
    <col min="1539" max="1540" width="14.5703125" style="151" customWidth="1"/>
    <col min="1541" max="1541" width="11" style="151" customWidth="1"/>
    <col min="1542" max="1792" width="9.140625" style="151"/>
    <col min="1793" max="1793" width="4.7109375" style="151" customWidth="1"/>
    <col min="1794" max="1794" width="31.85546875" style="151" customWidth="1"/>
    <col min="1795" max="1796" width="14.5703125" style="151" customWidth="1"/>
    <col min="1797" max="1797" width="11" style="151" customWidth="1"/>
    <col min="1798" max="2048" width="9.140625" style="151"/>
    <col min="2049" max="2049" width="4.7109375" style="151" customWidth="1"/>
    <col min="2050" max="2050" width="31.85546875" style="151" customWidth="1"/>
    <col min="2051" max="2052" width="14.5703125" style="151" customWidth="1"/>
    <col min="2053" max="2053" width="11" style="151" customWidth="1"/>
    <col min="2054" max="2304" width="9.140625" style="151"/>
    <col min="2305" max="2305" width="4.7109375" style="151" customWidth="1"/>
    <col min="2306" max="2306" width="31.85546875" style="151" customWidth="1"/>
    <col min="2307" max="2308" width="14.5703125" style="151" customWidth="1"/>
    <col min="2309" max="2309" width="11" style="151" customWidth="1"/>
    <col min="2310" max="2560" width="9.140625" style="151"/>
    <col min="2561" max="2561" width="4.7109375" style="151" customWidth="1"/>
    <col min="2562" max="2562" width="31.85546875" style="151" customWidth="1"/>
    <col min="2563" max="2564" width="14.5703125" style="151" customWidth="1"/>
    <col min="2565" max="2565" width="11" style="151" customWidth="1"/>
    <col min="2566" max="2816" width="9.140625" style="151"/>
    <col min="2817" max="2817" width="4.7109375" style="151" customWidth="1"/>
    <col min="2818" max="2818" width="31.85546875" style="151" customWidth="1"/>
    <col min="2819" max="2820" width="14.5703125" style="151" customWidth="1"/>
    <col min="2821" max="2821" width="11" style="151" customWidth="1"/>
    <col min="2822" max="3072" width="9.140625" style="151"/>
    <col min="3073" max="3073" width="4.7109375" style="151" customWidth="1"/>
    <col min="3074" max="3074" width="31.85546875" style="151" customWidth="1"/>
    <col min="3075" max="3076" width="14.5703125" style="151" customWidth="1"/>
    <col min="3077" max="3077" width="11" style="151" customWidth="1"/>
    <col min="3078" max="3328" width="9.140625" style="151"/>
    <col min="3329" max="3329" width="4.7109375" style="151" customWidth="1"/>
    <col min="3330" max="3330" width="31.85546875" style="151" customWidth="1"/>
    <col min="3331" max="3332" width="14.5703125" style="151" customWidth="1"/>
    <col min="3333" max="3333" width="11" style="151" customWidth="1"/>
    <col min="3334" max="3584" width="9.140625" style="151"/>
    <col min="3585" max="3585" width="4.7109375" style="151" customWidth="1"/>
    <col min="3586" max="3586" width="31.85546875" style="151" customWidth="1"/>
    <col min="3587" max="3588" width="14.5703125" style="151" customWidth="1"/>
    <col min="3589" max="3589" width="11" style="151" customWidth="1"/>
    <col min="3590" max="3840" width="9.140625" style="151"/>
    <col min="3841" max="3841" width="4.7109375" style="151" customWidth="1"/>
    <col min="3842" max="3842" width="31.85546875" style="151" customWidth="1"/>
    <col min="3843" max="3844" width="14.5703125" style="151" customWidth="1"/>
    <col min="3845" max="3845" width="11" style="151" customWidth="1"/>
    <col min="3846" max="4096" width="9.140625" style="151"/>
    <col min="4097" max="4097" width="4.7109375" style="151" customWidth="1"/>
    <col min="4098" max="4098" width="31.85546875" style="151" customWidth="1"/>
    <col min="4099" max="4100" width="14.5703125" style="151" customWidth="1"/>
    <col min="4101" max="4101" width="11" style="151" customWidth="1"/>
    <col min="4102" max="4352" width="9.140625" style="151"/>
    <col min="4353" max="4353" width="4.7109375" style="151" customWidth="1"/>
    <col min="4354" max="4354" width="31.85546875" style="151" customWidth="1"/>
    <col min="4355" max="4356" width="14.5703125" style="151" customWidth="1"/>
    <col min="4357" max="4357" width="11" style="151" customWidth="1"/>
    <col min="4358" max="4608" width="9.140625" style="151"/>
    <col min="4609" max="4609" width="4.7109375" style="151" customWidth="1"/>
    <col min="4610" max="4610" width="31.85546875" style="151" customWidth="1"/>
    <col min="4611" max="4612" width="14.5703125" style="151" customWidth="1"/>
    <col min="4613" max="4613" width="11" style="151" customWidth="1"/>
    <col min="4614" max="4864" width="9.140625" style="151"/>
    <col min="4865" max="4865" width="4.7109375" style="151" customWidth="1"/>
    <col min="4866" max="4866" width="31.85546875" style="151" customWidth="1"/>
    <col min="4867" max="4868" width="14.5703125" style="151" customWidth="1"/>
    <col min="4869" max="4869" width="11" style="151" customWidth="1"/>
    <col min="4870" max="5120" width="9.140625" style="151"/>
    <col min="5121" max="5121" width="4.7109375" style="151" customWidth="1"/>
    <col min="5122" max="5122" width="31.85546875" style="151" customWidth="1"/>
    <col min="5123" max="5124" width="14.5703125" style="151" customWidth="1"/>
    <col min="5125" max="5125" width="11" style="151" customWidth="1"/>
    <col min="5126" max="5376" width="9.140625" style="151"/>
    <col min="5377" max="5377" width="4.7109375" style="151" customWidth="1"/>
    <col min="5378" max="5378" width="31.85546875" style="151" customWidth="1"/>
    <col min="5379" max="5380" width="14.5703125" style="151" customWidth="1"/>
    <col min="5381" max="5381" width="11" style="151" customWidth="1"/>
    <col min="5382" max="5632" width="9.140625" style="151"/>
    <col min="5633" max="5633" width="4.7109375" style="151" customWidth="1"/>
    <col min="5634" max="5634" width="31.85546875" style="151" customWidth="1"/>
    <col min="5635" max="5636" width="14.5703125" style="151" customWidth="1"/>
    <col min="5637" max="5637" width="11" style="151" customWidth="1"/>
    <col min="5638" max="5888" width="9.140625" style="151"/>
    <col min="5889" max="5889" width="4.7109375" style="151" customWidth="1"/>
    <col min="5890" max="5890" width="31.85546875" style="151" customWidth="1"/>
    <col min="5891" max="5892" width="14.5703125" style="151" customWidth="1"/>
    <col min="5893" max="5893" width="11" style="151" customWidth="1"/>
    <col min="5894" max="6144" width="9.140625" style="151"/>
    <col min="6145" max="6145" width="4.7109375" style="151" customWidth="1"/>
    <col min="6146" max="6146" width="31.85546875" style="151" customWidth="1"/>
    <col min="6147" max="6148" width="14.5703125" style="151" customWidth="1"/>
    <col min="6149" max="6149" width="11" style="151" customWidth="1"/>
    <col min="6150" max="6400" width="9.140625" style="151"/>
    <col min="6401" max="6401" width="4.7109375" style="151" customWidth="1"/>
    <col min="6402" max="6402" width="31.85546875" style="151" customWidth="1"/>
    <col min="6403" max="6404" width="14.5703125" style="151" customWidth="1"/>
    <col min="6405" max="6405" width="11" style="151" customWidth="1"/>
    <col min="6406" max="6656" width="9.140625" style="151"/>
    <col min="6657" max="6657" width="4.7109375" style="151" customWidth="1"/>
    <col min="6658" max="6658" width="31.85546875" style="151" customWidth="1"/>
    <col min="6659" max="6660" width="14.5703125" style="151" customWidth="1"/>
    <col min="6661" max="6661" width="11" style="151" customWidth="1"/>
    <col min="6662" max="6912" width="9.140625" style="151"/>
    <col min="6913" max="6913" width="4.7109375" style="151" customWidth="1"/>
    <col min="6914" max="6914" width="31.85546875" style="151" customWidth="1"/>
    <col min="6915" max="6916" width="14.5703125" style="151" customWidth="1"/>
    <col min="6917" max="6917" width="11" style="151" customWidth="1"/>
    <col min="6918" max="7168" width="9.140625" style="151"/>
    <col min="7169" max="7169" width="4.7109375" style="151" customWidth="1"/>
    <col min="7170" max="7170" width="31.85546875" style="151" customWidth="1"/>
    <col min="7171" max="7172" width="14.5703125" style="151" customWidth="1"/>
    <col min="7173" max="7173" width="11" style="151" customWidth="1"/>
    <col min="7174" max="7424" width="9.140625" style="151"/>
    <col min="7425" max="7425" width="4.7109375" style="151" customWidth="1"/>
    <col min="7426" max="7426" width="31.85546875" style="151" customWidth="1"/>
    <col min="7427" max="7428" width="14.5703125" style="151" customWidth="1"/>
    <col min="7429" max="7429" width="11" style="151" customWidth="1"/>
    <col min="7430" max="7680" width="9.140625" style="151"/>
    <col min="7681" max="7681" width="4.7109375" style="151" customWidth="1"/>
    <col min="7682" max="7682" width="31.85546875" style="151" customWidth="1"/>
    <col min="7683" max="7684" width="14.5703125" style="151" customWidth="1"/>
    <col min="7685" max="7685" width="11" style="151" customWidth="1"/>
    <col min="7686" max="7936" width="9.140625" style="151"/>
    <col min="7937" max="7937" width="4.7109375" style="151" customWidth="1"/>
    <col min="7938" max="7938" width="31.85546875" style="151" customWidth="1"/>
    <col min="7939" max="7940" width="14.5703125" style="151" customWidth="1"/>
    <col min="7941" max="7941" width="11" style="151" customWidth="1"/>
    <col min="7942" max="8192" width="9.140625" style="151"/>
    <col min="8193" max="8193" width="4.7109375" style="151" customWidth="1"/>
    <col min="8194" max="8194" width="31.85546875" style="151" customWidth="1"/>
    <col min="8195" max="8196" width="14.5703125" style="151" customWidth="1"/>
    <col min="8197" max="8197" width="11" style="151" customWidth="1"/>
    <col min="8198" max="8448" width="9.140625" style="151"/>
    <col min="8449" max="8449" width="4.7109375" style="151" customWidth="1"/>
    <col min="8450" max="8450" width="31.85546875" style="151" customWidth="1"/>
    <col min="8451" max="8452" width="14.5703125" style="151" customWidth="1"/>
    <col min="8453" max="8453" width="11" style="151" customWidth="1"/>
    <col min="8454" max="8704" width="9.140625" style="151"/>
    <col min="8705" max="8705" width="4.7109375" style="151" customWidth="1"/>
    <col min="8706" max="8706" width="31.85546875" style="151" customWidth="1"/>
    <col min="8707" max="8708" width="14.5703125" style="151" customWidth="1"/>
    <col min="8709" max="8709" width="11" style="151" customWidth="1"/>
    <col min="8710" max="8960" width="9.140625" style="151"/>
    <col min="8961" max="8961" width="4.7109375" style="151" customWidth="1"/>
    <col min="8962" max="8962" width="31.85546875" style="151" customWidth="1"/>
    <col min="8963" max="8964" width="14.5703125" style="151" customWidth="1"/>
    <col min="8965" max="8965" width="11" style="151" customWidth="1"/>
    <col min="8966" max="9216" width="9.140625" style="151"/>
    <col min="9217" max="9217" width="4.7109375" style="151" customWidth="1"/>
    <col min="9218" max="9218" width="31.85546875" style="151" customWidth="1"/>
    <col min="9219" max="9220" width="14.5703125" style="151" customWidth="1"/>
    <col min="9221" max="9221" width="11" style="151" customWidth="1"/>
    <col min="9222" max="9472" width="9.140625" style="151"/>
    <col min="9473" max="9473" width="4.7109375" style="151" customWidth="1"/>
    <col min="9474" max="9474" width="31.85546875" style="151" customWidth="1"/>
    <col min="9475" max="9476" width="14.5703125" style="151" customWidth="1"/>
    <col min="9477" max="9477" width="11" style="151" customWidth="1"/>
    <col min="9478" max="9728" width="9.140625" style="151"/>
    <col min="9729" max="9729" width="4.7109375" style="151" customWidth="1"/>
    <col min="9730" max="9730" width="31.85546875" style="151" customWidth="1"/>
    <col min="9731" max="9732" width="14.5703125" style="151" customWidth="1"/>
    <col min="9733" max="9733" width="11" style="151" customWidth="1"/>
    <col min="9734" max="9984" width="9.140625" style="151"/>
    <col min="9985" max="9985" width="4.7109375" style="151" customWidth="1"/>
    <col min="9986" max="9986" width="31.85546875" style="151" customWidth="1"/>
    <col min="9987" max="9988" width="14.5703125" style="151" customWidth="1"/>
    <col min="9989" max="9989" width="11" style="151" customWidth="1"/>
    <col min="9990" max="10240" width="9.140625" style="151"/>
    <col min="10241" max="10241" width="4.7109375" style="151" customWidth="1"/>
    <col min="10242" max="10242" width="31.85546875" style="151" customWidth="1"/>
    <col min="10243" max="10244" width="14.5703125" style="151" customWidth="1"/>
    <col min="10245" max="10245" width="11" style="151" customWidth="1"/>
    <col min="10246" max="10496" width="9.140625" style="151"/>
    <col min="10497" max="10497" width="4.7109375" style="151" customWidth="1"/>
    <col min="10498" max="10498" width="31.85546875" style="151" customWidth="1"/>
    <col min="10499" max="10500" width="14.5703125" style="151" customWidth="1"/>
    <col min="10501" max="10501" width="11" style="151" customWidth="1"/>
    <col min="10502" max="10752" width="9.140625" style="151"/>
    <col min="10753" max="10753" width="4.7109375" style="151" customWidth="1"/>
    <col min="10754" max="10754" width="31.85546875" style="151" customWidth="1"/>
    <col min="10755" max="10756" width="14.5703125" style="151" customWidth="1"/>
    <col min="10757" max="10757" width="11" style="151" customWidth="1"/>
    <col min="10758" max="11008" width="9.140625" style="151"/>
    <col min="11009" max="11009" width="4.7109375" style="151" customWidth="1"/>
    <col min="11010" max="11010" width="31.85546875" style="151" customWidth="1"/>
    <col min="11011" max="11012" width="14.5703125" style="151" customWidth="1"/>
    <col min="11013" max="11013" width="11" style="151" customWidth="1"/>
    <col min="11014" max="11264" width="9.140625" style="151"/>
    <col min="11265" max="11265" width="4.7109375" style="151" customWidth="1"/>
    <col min="11266" max="11266" width="31.85546875" style="151" customWidth="1"/>
    <col min="11267" max="11268" width="14.5703125" style="151" customWidth="1"/>
    <col min="11269" max="11269" width="11" style="151" customWidth="1"/>
    <col min="11270" max="11520" width="9.140625" style="151"/>
    <col min="11521" max="11521" width="4.7109375" style="151" customWidth="1"/>
    <col min="11522" max="11522" width="31.85546875" style="151" customWidth="1"/>
    <col min="11523" max="11524" width="14.5703125" style="151" customWidth="1"/>
    <col min="11525" max="11525" width="11" style="151" customWidth="1"/>
    <col min="11526" max="11776" width="9.140625" style="151"/>
    <col min="11777" max="11777" width="4.7109375" style="151" customWidth="1"/>
    <col min="11778" max="11778" width="31.85546875" style="151" customWidth="1"/>
    <col min="11779" max="11780" width="14.5703125" style="151" customWidth="1"/>
    <col min="11781" max="11781" width="11" style="151" customWidth="1"/>
    <col min="11782" max="12032" width="9.140625" style="151"/>
    <col min="12033" max="12033" width="4.7109375" style="151" customWidth="1"/>
    <col min="12034" max="12034" width="31.85546875" style="151" customWidth="1"/>
    <col min="12035" max="12036" width="14.5703125" style="151" customWidth="1"/>
    <col min="12037" max="12037" width="11" style="151" customWidth="1"/>
    <col min="12038" max="12288" width="9.140625" style="151"/>
    <col min="12289" max="12289" width="4.7109375" style="151" customWidth="1"/>
    <col min="12290" max="12290" width="31.85546875" style="151" customWidth="1"/>
    <col min="12291" max="12292" width="14.5703125" style="151" customWidth="1"/>
    <col min="12293" max="12293" width="11" style="151" customWidth="1"/>
    <col min="12294" max="12544" width="9.140625" style="151"/>
    <col min="12545" max="12545" width="4.7109375" style="151" customWidth="1"/>
    <col min="12546" max="12546" width="31.85546875" style="151" customWidth="1"/>
    <col min="12547" max="12548" width="14.5703125" style="151" customWidth="1"/>
    <col min="12549" max="12549" width="11" style="151" customWidth="1"/>
    <col min="12550" max="12800" width="9.140625" style="151"/>
    <col min="12801" max="12801" width="4.7109375" style="151" customWidth="1"/>
    <col min="12802" max="12802" width="31.85546875" style="151" customWidth="1"/>
    <col min="12803" max="12804" width="14.5703125" style="151" customWidth="1"/>
    <col min="12805" max="12805" width="11" style="151" customWidth="1"/>
    <col min="12806" max="13056" width="9.140625" style="151"/>
    <col min="13057" max="13057" width="4.7109375" style="151" customWidth="1"/>
    <col min="13058" max="13058" width="31.85546875" style="151" customWidth="1"/>
    <col min="13059" max="13060" width="14.5703125" style="151" customWidth="1"/>
    <col min="13061" max="13061" width="11" style="151" customWidth="1"/>
    <col min="13062" max="13312" width="9.140625" style="151"/>
    <col min="13313" max="13313" width="4.7109375" style="151" customWidth="1"/>
    <col min="13314" max="13314" width="31.85546875" style="151" customWidth="1"/>
    <col min="13315" max="13316" width="14.5703125" style="151" customWidth="1"/>
    <col min="13317" max="13317" width="11" style="151" customWidth="1"/>
    <col min="13318" max="13568" width="9.140625" style="151"/>
    <col min="13569" max="13569" width="4.7109375" style="151" customWidth="1"/>
    <col min="13570" max="13570" width="31.85546875" style="151" customWidth="1"/>
    <col min="13571" max="13572" width="14.5703125" style="151" customWidth="1"/>
    <col min="13573" max="13573" width="11" style="151" customWidth="1"/>
    <col min="13574" max="13824" width="9.140625" style="151"/>
    <col min="13825" max="13825" width="4.7109375" style="151" customWidth="1"/>
    <col min="13826" max="13826" width="31.85546875" style="151" customWidth="1"/>
    <col min="13827" max="13828" width="14.5703125" style="151" customWidth="1"/>
    <col min="13829" max="13829" width="11" style="151" customWidth="1"/>
    <col min="13830" max="14080" width="9.140625" style="151"/>
    <col min="14081" max="14081" width="4.7109375" style="151" customWidth="1"/>
    <col min="14082" max="14082" width="31.85546875" style="151" customWidth="1"/>
    <col min="14083" max="14084" width="14.5703125" style="151" customWidth="1"/>
    <col min="14085" max="14085" width="11" style="151" customWidth="1"/>
    <col min="14086" max="14336" width="9.140625" style="151"/>
    <col min="14337" max="14337" width="4.7109375" style="151" customWidth="1"/>
    <col min="14338" max="14338" width="31.85546875" style="151" customWidth="1"/>
    <col min="14339" max="14340" width="14.5703125" style="151" customWidth="1"/>
    <col min="14341" max="14341" width="11" style="151" customWidth="1"/>
    <col min="14342" max="14592" width="9.140625" style="151"/>
    <col min="14593" max="14593" width="4.7109375" style="151" customWidth="1"/>
    <col min="14594" max="14594" width="31.85546875" style="151" customWidth="1"/>
    <col min="14595" max="14596" width="14.5703125" style="151" customWidth="1"/>
    <col min="14597" max="14597" width="11" style="151" customWidth="1"/>
    <col min="14598" max="14848" width="9.140625" style="151"/>
    <col min="14849" max="14849" width="4.7109375" style="151" customWidth="1"/>
    <col min="14850" max="14850" width="31.85546875" style="151" customWidth="1"/>
    <col min="14851" max="14852" width="14.5703125" style="151" customWidth="1"/>
    <col min="14853" max="14853" width="11" style="151" customWidth="1"/>
    <col min="14854" max="15104" width="9.140625" style="151"/>
    <col min="15105" max="15105" width="4.7109375" style="151" customWidth="1"/>
    <col min="15106" max="15106" width="31.85546875" style="151" customWidth="1"/>
    <col min="15107" max="15108" width="14.5703125" style="151" customWidth="1"/>
    <col min="15109" max="15109" width="11" style="151" customWidth="1"/>
    <col min="15110" max="15360" width="9.140625" style="151"/>
    <col min="15361" max="15361" width="4.7109375" style="151" customWidth="1"/>
    <col min="15362" max="15362" width="31.85546875" style="151" customWidth="1"/>
    <col min="15363" max="15364" width="14.5703125" style="151" customWidth="1"/>
    <col min="15365" max="15365" width="11" style="151" customWidth="1"/>
    <col min="15366" max="15616" width="9.140625" style="151"/>
    <col min="15617" max="15617" width="4.7109375" style="151" customWidth="1"/>
    <col min="15618" max="15618" width="31.85546875" style="151" customWidth="1"/>
    <col min="15619" max="15620" width="14.5703125" style="151" customWidth="1"/>
    <col min="15621" max="15621" width="11" style="151" customWidth="1"/>
    <col min="15622" max="15872" width="9.140625" style="151"/>
    <col min="15873" max="15873" width="4.7109375" style="151" customWidth="1"/>
    <col min="15874" max="15874" width="31.85546875" style="151" customWidth="1"/>
    <col min="15875" max="15876" width="14.5703125" style="151" customWidth="1"/>
    <col min="15877" max="15877" width="11" style="151" customWidth="1"/>
    <col min="15878" max="16128" width="9.140625" style="151"/>
    <col min="16129" max="16129" width="4.7109375" style="151" customWidth="1"/>
    <col min="16130" max="16130" width="31.85546875" style="151" customWidth="1"/>
    <col min="16131" max="16132" width="14.5703125" style="151" customWidth="1"/>
    <col min="16133" max="16133" width="11" style="151" customWidth="1"/>
    <col min="16134" max="16384" width="9.140625" style="151"/>
  </cols>
  <sheetData>
    <row r="1" spans="1:5" x14ac:dyDescent="0.2">
      <c r="B1" s="153"/>
      <c r="C1" s="411" t="s">
        <v>522</v>
      </c>
      <c r="D1" s="411"/>
      <c r="E1" s="411"/>
    </row>
    <row r="2" spans="1:5" x14ac:dyDescent="0.2">
      <c r="B2" s="166"/>
      <c r="C2" s="376" t="s">
        <v>910</v>
      </c>
      <c r="D2" s="376"/>
      <c r="E2" s="376"/>
    </row>
    <row r="3" spans="1:5" x14ac:dyDescent="0.2">
      <c r="B3" s="166"/>
      <c r="C3" s="376" t="s">
        <v>498</v>
      </c>
      <c r="D3" s="376"/>
      <c r="E3" s="376"/>
    </row>
    <row r="4" spans="1:5" x14ac:dyDescent="0.2">
      <c r="B4" s="166"/>
      <c r="C4" s="376" t="s">
        <v>495</v>
      </c>
      <c r="D4" s="376"/>
      <c r="E4" s="376"/>
    </row>
    <row r="5" spans="1:5" x14ac:dyDescent="0.2">
      <c r="B5" s="166"/>
      <c r="C5" s="376" t="s">
        <v>823</v>
      </c>
      <c r="D5" s="376"/>
      <c r="E5" s="376"/>
    </row>
    <row r="6" spans="1:5" x14ac:dyDescent="0.2">
      <c r="B6" s="166"/>
      <c r="C6" s="376" t="s">
        <v>496</v>
      </c>
      <c r="D6" s="376"/>
      <c r="E6" s="376"/>
    </row>
    <row r="7" spans="1:5" x14ac:dyDescent="0.2">
      <c r="B7" s="412" t="s">
        <v>495</v>
      </c>
      <c r="C7" s="412"/>
      <c r="D7" s="412"/>
      <c r="E7" s="412"/>
    </row>
    <row r="8" spans="1:5" x14ac:dyDescent="0.2">
      <c r="B8" s="166"/>
      <c r="C8" s="376" t="s">
        <v>814</v>
      </c>
      <c r="D8" s="376"/>
      <c r="E8" s="376"/>
    </row>
    <row r="9" spans="1:5" x14ac:dyDescent="0.2">
      <c r="B9" s="166"/>
      <c r="C9" s="153"/>
      <c r="D9" s="153"/>
      <c r="E9" s="153"/>
    </row>
    <row r="10" spans="1:5" ht="58.5" customHeight="1" x14ac:dyDescent="0.2">
      <c r="A10" s="420" t="s">
        <v>827</v>
      </c>
      <c r="B10" s="420"/>
      <c r="C10" s="420"/>
      <c r="D10" s="420"/>
      <c r="E10" s="420"/>
    </row>
    <row r="11" spans="1:5" x14ac:dyDescent="0.2">
      <c r="A11" s="413"/>
      <c r="B11" s="413"/>
      <c r="C11" s="413"/>
      <c r="D11" s="415" t="s">
        <v>500</v>
      </c>
      <c r="E11" s="415"/>
    </row>
    <row r="12" spans="1:5" x14ac:dyDescent="0.2">
      <c r="A12" s="410" t="s">
        <v>501</v>
      </c>
      <c r="B12" s="410" t="s">
        <v>502</v>
      </c>
      <c r="C12" s="410"/>
      <c r="D12" s="421" t="s">
        <v>511</v>
      </c>
      <c r="E12" s="421"/>
    </row>
    <row r="13" spans="1:5" s="156" customFormat="1" x14ac:dyDescent="0.2">
      <c r="A13" s="410"/>
      <c r="B13" s="410"/>
      <c r="C13" s="410"/>
      <c r="D13" s="176" t="s">
        <v>828</v>
      </c>
      <c r="E13" s="176" t="s">
        <v>829</v>
      </c>
    </row>
    <row r="14" spans="1:5" x14ac:dyDescent="0.2">
      <c r="A14" s="163">
        <v>1</v>
      </c>
      <c r="B14" s="452" t="s">
        <v>503</v>
      </c>
      <c r="C14" s="452"/>
      <c r="D14" s="260">
        <v>267</v>
      </c>
      <c r="E14" s="260">
        <v>277</v>
      </c>
    </row>
    <row r="15" spans="1:5" x14ac:dyDescent="0.2">
      <c r="A15" s="163">
        <v>2</v>
      </c>
      <c r="B15" s="452" t="s">
        <v>504</v>
      </c>
      <c r="C15" s="452"/>
      <c r="D15" s="260">
        <v>213</v>
      </c>
      <c r="E15" s="260">
        <v>222</v>
      </c>
    </row>
    <row r="16" spans="1:5" x14ac:dyDescent="0.2">
      <c r="A16" s="163">
        <v>3</v>
      </c>
      <c r="B16" s="452" t="s">
        <v>505</v>
      </c>
      <c r="C16" s="452"/>
      <c r="D16" s="260">
        <v>213</v>
      </c>
      <c r="E16" s="260">
        <v>222</v>
      </c>
    </row>
    <row r="17" spans="1:5" x14ac:dyDescent="0.2">
      <c r="A17" s="163">
        <v>4</v>
      </c>
      <c r="B17" s="452" t="s">
        <v>506</v>
      </c>
      <c r="C17" s="452"/>
      <c r="D17" s="260">
        <v>213</v>
      </c>
      <c r="E17" s="260">
        <v>222</v>
      </c>
    </row>
    <row r="18" spans="1:5" x14ac:dyDescent="0.2">
      <c r="A18" s="163">
        <v>5</v>
      </c>
      <c r="B18" s="452" t="s">
        <v>507</v>
      </c>
      <c r="C18" s="452"/>
      <c r="D18" s="260">
        <v>267</v>
      </c>
      <c r="E18" s="260">
        <v>277</v>
      </c>
    </row>
    <row r="19" spans="1:5" x14ac:dyDescent="0.2">
      <c r="A19" s="163">
        <v>6</v>
      </c>
      <c r="B19" s="452" t="s">
        <v>508</v>
      </c>
      <c r="C19" s="452"/>
      <c r="D19" s="260">
        <v>160</v>
      </c>
      <c r="E19" s="260">
        <v>166</v>
      </c>
    </row>
    <row r="20" spans="1:5" x14ac:dyDescent="0.2">
      <c r="A20" s="164"/>
      <c r="B20" s="421" t="s">
        <v>523</v>
      </c>
      <c r="C20" s="421"/>
      <c r="D20" s="261">
        <f>SUM(D14:D19)</f>
        <v>1333</v>
      </c>
      <c r="E20" s="261">
        <f>SUM(E14:E19)</f>
        <v>1386</v>
      </c>
    </row>
  </sheetData>
  <mergeCells count="21">
    <mergeCell ref="A12:A13"/>
    <mergeCell ref="B12:C13"/>
    <mergeCell ref="D12:E12"/>
    <mergeCell ref="C1:E1"/>
    <mergeCell ref="C2:E2"/>
    <mergeCell ref="C3:E3"/>
    <mergeCell ref="C4:E4"/>
    <mergeCell ref="C5:E5"/>
    <mergeCell ref="C6:E6"/>
    <mergeCell ref="B7:E7"/>
    <mergeCell ref="C8:E8"/>
    <mergeCell ref="A10:E10"/>
    <mergeCell ref="A11:C11"/>
    <mergeCell ref="D11:E11"/>
    <mergeCell ref="B20:C20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4"/>
  <sheetViews>
    <sheetView zoomScaleNormal="100" workbookViewId="0">
      <selection activeCell="K11" sqref="K11"/>
    </sheetView>
  </sheetViews>
  <sheetFormatPr defaultRowHeight="12.75" x14ac:dyDescent="0.2"/>
  <cols>
    <col min="1" max="1" width="4.7109375" style="151" customWidth="1"/>
    <col min="2" max="2" width="27.85546875" style="151" customWidth="1"/>
    <col min="3" max="4" width="14.5703125" style="151" customWidth="1"/>
    <col min="5" max="5" width="13.140625" style="151" customWidth="1"/>
    <col min="6" max="256" width="9.140625" style="151"/>
    <col min="257" max="257" width="4.7109375" style="151" customWidth="1"/>
    <col min="258" max="258" width="31.85546875" style="151" customWidth="1"/>
    <col min="259" max="260" width="14.5703125" style="151" customWidth="1"/>
    <col min="261" max="261" width="10.28515625" style="151" customWidth="1"/>
    <col min="262" max="512" width="9.140625" style="151"/>
    <col min="513" max="513" width="4.7109375" style="151" customWidth="1"/>
    <col min="514" max="514" width="31.85546875" style="151" customWidth="1"/>
    <col min="515" max="516" width="14.5703125" style="151" customWidth="1"/>
    <col min="517" max="517" width="10.28515625" style="151" customWidth="1"/>
    <col min="518" max="768" width="9.140625" style="151"/>
    <col min="769" max="769" width="4.7109375" style="151" customWidth="1"/>
    <col min="770" max="770" width="31.85546875" style="151" customWidth="1"/>
    <col min="771" max="772" width="14.5703125" style="151" customWidth="1"/>
    <col min="773" max="773" width="10.28515625" style="151" customWidth="1"/>
    <col min="774" max="1024" width="9.140625" style="151"/>
    <col min="1025" max="1025" width="4.7109375" style="151" customWidth="1"/>
    <col min="1026" max="1026" width="31.85546875" style="151" customWidth="1"/>
    <col min="1027" max="1028" width="14.5703125" style="151" customWidth="1"/>
    <col min="1029" max="1029" width="10.28515625" style="151" customWidth="1"/>
    <col min="1030" max="1280" width="9.140625" style="151"/>
    <col min="1281" max="1281" width="4.7109375" style="151" customWidth="1"/>
    <col min="1282" max="1282" width="31.85546875" style="151" customWidth="1"/>
    <col min="1283" max="1284" width="14.5703125" style="151" customWidth="1"/>
    <col min="1285" max="1285" width="10.28515625" style="151" customWidth="1"/>
    <col min="1286" max="1536" width="9.140625" style="151"/>
    <col min="1537" max="1537" width="4.7109375" style="151" customWidth="1"/>
    <col min="1538" max="1538" width="31.85546875" style="151" customWidth="1"/>
    <col min="1539" max="1540" width="14.5703125" style="151" customWidth="1"/>
    <col min="1541" max="1541" width="10.28515625" style="151" customWidth="1"/>
    <col min="1542" max="1792" width="9.140625" style="151"/>
    <col min="1793" max="1793" width="4.7109375" style="151" customWidth="1"/>
    <col min="1794" max="1794" width="31.85546875" style="151" customWidth="1"/>
    <col min="1795" max="1796" width="14.5703125" style="151" customWidth="1"/>
    <col min="1797" max="1797" width="10.28515625" style="151" customWidth="1"/>
    <col min="1798" max="2048" width="9.140625" style="151"/>
    <col min="2049" max="2049" width="4.7109375" style="151" customWidth="1"/>
    <col min="2050" max="2050" width="31.85546875" style="151" customWidth="1"/>
    <col min="2051" max="2052" width="14.5703125" style="151" customWidth="1"/>
    <col min="2053" max="2053" width="10.28515625" style="151" customWidth="1"/>
    <col min="2054" max="2304" width="9.140625" style="151"/>
    <col min="2305" max="2305" width="4.7109375" style="151" customWidth="1"/>
    <col min="2306" max="2306" width="31.85546875" style="151" customWidth="1"/>
    <col min="2307" max="2308" width="14.5703125" style="151" customWidth="1"/>
    <col min="2309" max="2309" width="10.28515625" style="151" customWidth="1"/>
    <col min="2310" max="2560" width="9.140625" style="151"/>
    <col min="2561" max="2561" width="4.7109375" style="151" customWidth="1"/>
    <col min="2562" max="2562" width="31.85546875" style="151" customWidth="1"/>
    <col min="2563" max="2564" width="14.5703125" style="151" customWidth="1"/>
    <col min="2565" max="2565" width="10.28515625" style="151" customWidth="1"/>
    <col min="2566" max="2816" width="9.140625" style="151"/>
    <col min="2817" max="2817" width="4.7109375" style="151" customWidth="1"/>
    <col min="2818" max="2818" width="31.85546875" style="151" customWidth="1"/>
    <col min="2819" max="2820" width="14.5703125" style="151" customWidth="1"/>
    <col min="2821" max="2821" width="10.28515625" style="151" customWidth="1"/>
    <col min="2822" max="3072" width="9.140625" style="151"/>
    <col min="3073" max="3073" width="4.7109375" style="151" customWidth="1"/>
    <col min="3074" max="3074" width="31.85546875" style="151" customWidth="1"/>
    <col min="3075" max="3076" width="14.5703125" style="151" customWidth="1"/>
    <col min="3077" max="3077" width="10.28515625" style="151" customWidth="1"/>
    <col min="3078" max="3328" width="9.140625" style="151"/>
    <col min="3329" max="3329" width="4.7109375" style="151" customWidth="1"/>
    <col min="3330" max="3330" width="31.85546875" style="151" customWidth="1"/>
    <col min="3331" max="3332" width="14.5703125" style="151" customWidth="1"/>
    <col min="3333" max="3333" width="10.28515625" style="151" customWidth="1"/>
    <col min="3334" max="3584" width="9.140625" style="151"/>
    <col min="3585" max="3585" width="4.7109375" style="151" customWidth="1"/>
    <col min="3586" max="3586" width="31.85546875" style="151" customWidth="1"/>
    <col min="3587" max="3588" width="14.5703125" style="151" customWidth="1"/>
    <col min="3589" max="3589" width="10.28515625" style="151" customWidth="1"/>
    <col min="3590" max="3840" width="9.140625" style="151"/>
    <col min="3841" max="3841" width="4.7109375" style="151" customWidth="1"/>
    <col min="3842" max="3842" width="31.85546875" style="151" customWidth="1"/>
    <col min="3843" max="3844" width="14.5703125" style="151" customWidth="1"/>
    <col min="3845" max="3845" width="10.28515625" style="151" customWidth="1"/>
    <col min="3846" max="4096" width="9.140625" style="151"/>
    <col min="4097" max="4097" width="4.7109375" style="151" customWidth="1"/>
    <col min="4098" max="4098" width="31.85546875" style="151" customWidth="1"/>
    <col min="4099" max="4100" width="14.5703125" style="151" customWidth="1"/>
    <col min="4101" max="4101" width="10.28515625" style="151" customWidth="1"/>
    <col min="4102" max="4352" width="9.140625" style="151"/>
    <col min="4353" max="4353" width="4.7109375" style="151" customWidth="1"/>
    <col min="4354" max="4354" width="31.85546875" style="151" customWidth="1"/>
    <col min="4355" max="4356" width="14.5703125" style="151" customWidth="1"/>
    <col min="4357" max="4357" width="10.28515625" style="151" customWidth="1"/>
    <col min="4358" max="4608" width="9.140625" style="151"/>
    <col min="4609" max="4609" width="4.7109375" style="151" customWidth="1"/>
    <col min="4610" max="4610" width="31.85546875" style="151" customWidth="1"/>
    <col min="4611" max="4612" width="14.5703125" style="151" customWidth="1"/>
    <col min="4613" max="4613" width="10.28515625" style="151" customWidth="1"/>
    <col min="4614" max="4864" width="9.140625" style="151"/>
    <col min="4865" max="4865" width="4.7109375" style="151" customWidth="1"/>
    <col min="4866" max="4866" width="31.85546875" style="151" customWidth="1"/>
    <col min="4867" max="4868" width="14.5703125" style="151" customWidth="1"/>
    <col min="4869" max="4869" width="10.28515625" style="151" customWidth="1"/>
    <col min="4870" max="5120" width="9.140625" style="151"/>
    <col min="5121" max="5121" width="4.7109375" style="151" customWidth="1"/>
    <col min="5122" max="5122" width="31.85546875" style="151" customWidth="1"/>
    <col min="5123" max="5124" width="14.5703125" style="151" customWidth="1"/>
    <col min="5125" max="5125" width="10.28515625" style="151" customWidth="1"/>
    <col min="5126" max="5376" width="9.140625" style="151"/>
    <col min="5377" max="5377" width="4.7109375" style="151" customWidth="1"/>
    <col min="5378" max="5378" width="31.85546875" style="151" customWidth="1"/>
    <col min="5379" max="5380" width="14.5703125" style="151" customWidth="1"/>
    <col min="5381" max="5381" width="10.28515625" style="151" customWidth="1"/>
    <col min="5382" max="5632" width="9.140625" style="151"/>
    <col min="5633" max="5633" width="4.7109375" style="151" customWidth="1"/>
    <col min="5634" max="5634" width="31.85546875" style="151" customWidth="1"/>
    <col min="5635" max="5636" width="14.5703125" style="151" customWidth="1"/>
    <col min="5637" max="5637" width="10.28515625" style="151" customWidth="1"/>
    <col min="5638" max="5888" width="9.140625" style="151"/>
    <col min="5889" max="5889" width="4.7109375" style="151" customWidth="1"/>
    <col min="5890" max="5890" width="31.85546875" style="151" customWidth="1"/>
    <col min="5891" max="5892" width="14.5703125" style="151" customWidth="1"/>
    <col min="5893" max="5893" width="10.28515625" style="151" customWidth="1"/>
    <col min="5894" max="6144" width="9.140625" style="151"/>
    <col min="6145" max="6145" width="4.7109375" style="151" customWidth="1"/>
    <col min="6146" max="6146" width="31.85546875" style="151" customWidth="1"/>
    <col min="6147" max="6148" width="14.5703125" style="151" customWidth="1"/>
    <col min="6149" max="6149" width="10.28515625" style="151" customWidth="1"/>
    <col min="6150" max="6400" width="9.140625" style="151"/>
    <col min="6401" max="6401" width="4.7109375" style="151" customWidth="1"/>
    <col min="6402" max="6402" width="31.85546875" style="151" customWidth="1"/>
    <col min="6403" max="6404" width="14.5703125" style="151" customWidth="1"/>
    <col min="6405" max="6405" width="10.28515625" style="151" customWidth="1"/>
    <col min="6406" max="6656" width="9.140625" style="151"/>
    <col min="6657" max="6657" width="4.7109375" style="151" customWidth="1"/>
    <col min="6658" max="6658" width="31.85546875" style="151" customWidth="1"/>
    <col min="6659" max="6660" width="14.5703125" style="151" customWidth="1"/>
    <col min="6661" max="6661" width="10.28515625" style="151" customWidth="1"/>
    <col min="6662" max="6912" width="9.140625" style="151"/>
    <col min="6913" max="6913" width="4.7109375" style="151" customWidth="1"/>
    <col min="6914" max="6914" width="31.85546875" style="151" customWidth="1"/>
    <col min="6915" max="6916" width="14.5703125" style="151" customWidth="1"/>
    <col min="6917" max="6917" width="10.28515625" style="151" customWidth="1"/>
    <col min="6918" max="7168" width="9.140625" style="151"/>
    <col min="7169" max="7169" width="4.7109375" style="151" customWidth="1"/>
    <col min="7170" max="7170" width="31.85546875" style="151" customWidth="1"/>
    <col min="7171" max="7172" width="14.5703125" style="151" customWidth="1"/>
    <col min="7173" max="7173" width="10.28515625" style="151" customWidth="1"/>
    <col min="7174" max="7424" width="9.140625" style="151"/>
    <col min="7425" max="7425" width="4.7109375" style="151" customWidth="1"/>
    <col min="7426" max="7426" width="31.85546875" style="151" customWidth="1"/>
    <col min="7427" max="7428" width="14.5703125" style="151" customWidth="1"/>
    <col min="7429" max="7429" width="10.28515625" style="151" customWidth="1"/>
    <col min="7430" max="7680" width="9.140625" style="151"/>
    <col min="7681" max="7681" width="4.7109375" style="151" customWidth="1"/>
    <col min="7682" max="7682" width="31.85546875" style="151" customWidth="1"/>
    <col min="7683" max="7684" width="14.5703125" style="151" customWidth="1"/>
    <col min="7685" max="7685" width="10.28515625" style="151" customWidth="1"/>
    <col min="7686" max="7936" width="9.140625" style="151"/>
    <col min="7937" max="7937" width="4.7109375" style="151" customWidth="1"/>
    <col min="7938" max="7938" width="31.85546875" style="151" customWidth="1"/>
    <col min="7939" max="7940" width="14.5703125" style="151" customWidth="1"/>
    <col min="7941" max="7941" width="10.28515625" style="151" customWidth="1"/>
    <col min="7942" max="8192" width="9.140625" style="151"/>
    <col min="8193" max="8193" width="4.7109375" style="151" customWidth="1"/>
    <col min="8194" max="8194" width="31.85546875" style="151" customWidth="1"/>
    <col min="8195" max="8196" width="14.5703125" style="151" customWidth="1"/>
    <col min="8197" max="8197" width="10.28515625" style="151" customWidth="1"/>
    <col min="8198" max="8448" width="9.140625" style="151"/>
    <col min="8449" max="8449" width="4.7109375" style="151" customWidth="1"/>
    <col min="8450" max="8450" width="31.85546875" style="151" customWidth="1"/>
    <col min="8451" max="8452" width="14.5703125" style="151" customWidth="1"/>
    <col min="8453" max="8453" width="10.28515625" style="151" customWidth="1"/>
    <col min="8454" max="8704" width="9.140625" style="151"/>
    <col min="8705" max="8705" width="4.7109375" style="151" customWidth="1"/>
    <col min="8706" max="8706" width="31.85546875" style="151" customWidth="1"/>
    <col min="8707" max="8708" width="14.5703125" style="151" customWidth="1"/>
    <col min="8709" max="8709" width="10.28515625" style="151" customWidth="1"/>
    <col min="8710" max="8960" width="9.140625" style="151"/>
    <col min="8961" max="8961" width="4.7109375" style="151" customWidth="1"/>
    <col min="8962" max="8962" width="31.85546875" style="151" customWidth="1"/>
    <col min="8963" max="8964" width="14.5703125" style="151" customWidth="1"/>
    <col min="8965" max="8965" width="10.28515625" style="151" customWidth="1"/>
    <col min="8966" max="9216" width="9.140625" style="151"/>
    <col min="9217" max="9217" width="4.7109375" style="151" customWidth="1"/>
    <col min="9218" max="9218" width="31.85546875" style="151" customWidth="1"/>
    <col min="9219" max="9220" width="14.5703125" style="151" customWidth="1"/>
    <col min="9221" max="9221" width="10.28515625" style="151" customWidth="1"/>
    <col min="9222" max="9472" width="9.140625" style="151"/>
    <col min="9473" max="9473" width="4.7109375" style="151" customWidth="1"/>
    <col min="9474" max="9474" width="31.85546875" style="151" customWidth="1"/>
    <col min="9475" max="9476" width="14.5703125" style="151" customWidth="1"/>
    <col min="9477" max="9477" width="10.28515625" style="151" customWidth="1"/>
    <col min="9478" max="9728" width="9.140625" style="151"/>
    <col min="9729" max="9729" width="4.7109375" style="151" customWidth="1"/>
    <col min="9730" max="9730" width="31.85546875" style="151" customWidth="1"/>
    <col min="9731" max="9732" width="14.5703125" style="151" customWidth="1"/>
    <col min="9733" max="9733" width="10.28515625" style="151" customWidth="1"/>
    <col min="9734" max="9984" width="9.140625" style="151"/>
    <col min="9985" max="9985" width="4.7109375" style="151" customWidth="1"/>
    <col min="9986" max="9986" width="31.85546875" style="151" customWidth="1"/>
    <col min="9987" max="9988" width="14.5703125" style="151" customWidth="1"/>
    <col min="9989" max="9989" width="10.28515625" style="151" customWidth="1"/>
    <col min="9990" max="10240" width="9.140625" style="151"/>
    <col min="10241" max="10241" width="4.7109375" style="151" customWidth="1"/>
    <col min="10242" max="10242" width="31.85546875" style="151" customWidth="1"/>
    <col min="10243" max="10244" width="14.5703125" style="151" customWidth="1"/>
    <col min="10245" max="10245" width="10.28515625" style="151" customWidth="1"/>
    <col min="10246" max="10496" width="9.140625" style="151"/>
    <col min="10497" max="10497" width="4.7109375" style="151" customWidth="1"/>
    <col min="10498" max="10498" width="31.85546875" style="151" customWidth="1"/>
    <col min="10499" max="10500" width="14.5703125" style="151" customWidth="1"/>
    <col min="10501" max="10501" width="10.28515625" style="151" customWidth="1"/>
    <col min="10502" max="10752" width="9.140625" style="151"/>
    <col min="10753" max="10753" width="4.7109375" style="151" customWidth="1"/>
    <col min="10754" max="10754" width="31.85546875" style="151" customWidth="1"/>
    <col min="10755" max="10756" width="14.5703125" style="151" customWidth="1"/>
    <col min="10757" max="10757" width="10.28515625" style="151" customWidth="1"/>
    <col min="10758" max="11008" width="9.140625" style="151"/>
    <col min="11009" max="11009" width="4.7109375" style="151" customWidth="1"/>
    <col min="11010" max="11010" width="31.85546875" style="151" customWidth="1"/>
    <col min="11011" max="11012" width="14.5703125" style="151" customWidth="1"/>
    <col min="11013" max="11013" width="10.28515625" style="151" customWidth="1"/>
    <col min="11014" max="11264" width="9.140625" style="151"/>
    <col min="11265" max="11265" width="4.7109375" style="151" customWidth="1"/>
    <col min="11266" max="11266" width="31.85546875" style="151" customWidth="1"/>
    <col min="11267" max="11268" width="14.5703125" style="151" customWidth="1"/>
    <col min="11269" max="11269" width="10.28515625" style="151" customWidth="1"/>
    <col min="11270" max="11520" width="9.140625" style="151"/>
    <col min="11521" max="11521" width="4.7109375" style="151" customWidth="1"/>
    <col min="11522" max="11522" width="31.85546875" style="151" customWidth="1"/>
    <col min="11523" max="11524" width="14.5703125" style="151" customWidth="1"/>
    <col min="11525" max="11525" width="10.28515625" style="151" customWidth="1"/>
    <col min="11526" max="11776" width="9.140625" style="151"/>
    <col min="11777" max="11777" width="4.7109375" style="151" customWidth="1"/>
    <col min="11778" max="11778" width="31.85546875" style="151" customWidth="1"/>
    <col min="11779" max="11780" width="14.5703125" style="151" customWidth="1"/>
    <col min="11781" max="11781" width="10.28515625" style="151" customWidth="1"/>
    <col min="11782" max="12032" width="9.140625" style="151"/>
    <col min="12033" max="12033" width="4.7109375" style="151" customWidth="1"/>
    <col min="12034" max="12034" width="31.85546875" style="151" customWidth="1"/>
    <col min="12035" max="12036" width="14.5703125" style="151" customWidth="1"/>
    <col min="12037" max="12037" width="10.28515625" style="151" customWidth="1"/>
    <col min="12038" max="12288" width="9.140625" style="151"/>
    <col min="12289" max="12289" width="4.7109375" style="151" customWidth="1"/>
    <col min="12290" max="12290" width="31.85546875" style="151" customWidth="1"/>
    <col min="12291" max="12292" width="14.5703125" style="151" customWidth="1"/>
    <col min="12293" max="12293" width="10.28515625" style="151" customWidth="1"/>
    <col min="12294" max="12544" width="9.140625" style="151"/>
    <col min="12545" max="12545" width="4.7109375" style="151" customWidth="1"/>
    <col min="12546" max="12546" width="31.85546875" style="151" customWidth="1"/>
    <col min="12547" max="12548" width="14.5703125" style="151" customWidth="1"/>
    <col min="12549" max="12549" width="10.28515625" style="151" customWidth="1"/>
    <col min="12550" max="12800" width="9.140625" style="151"/>
    <col min="12801" max="12801" width="4.7109375" style="151" customWidth="1"/>
    <col min="12802" max="12802" width="31.85546875" style="151" customWidth="1"/>
    <col min="12803" max="12804" width="14.5703125" style="151" customWidth="1"/>
    <col min="12805" max="12805" width="10.28515625" style="151" customWidth="1"/>
    <col min="12806" max="13056" width="9.140625" style="151"/>
    <col min="13057" max="13057" width="4.7109375" style="151" customWidth="1"/>
    <col min="13058" max="13058" width="31.85546875" style="151" customWidth="1"/>
    <col min="13059" max="13060" width="14.5703125" style="151" customWidth="1"/>
    <col min="13061" max="13061" width="10.28515625" style="151" customWidth="1"/>
    <col min="13062" max="13312" width="9.140625" style="151"/>
    <col min="13313" max="13313" width="4.7109375" style="151" customWidth="1"/>
    <col min="13314" max="13314" width="31.85546875" style="151" customWidth="1"/>
    <col min="13315" max="13316" width="14.5703125" style="151" customWidth="1"/>
    <col min="13317" max="13317" width="10.28515625" style="151" customWidth="1"/>
    <col min="13318" max="13568" width="9.140625" style="151"/>
    <col min="13569" max="13569" width="4.7109375" style="151" customWidth="1"/>
    <col min="13570" max="13570" width="31.85546875" style="151" customWidth="1"/>
    <col min="13571" max="13572" width="14.5703125" style="151" customWidth="1"/>
    <col min="13573" max="13573" width="10.28515625" style="151" customWidth="1"/>
    <col min="13574" max="13824" width="9.140625" style="151"/>
    <col min="13825" max="13825" width="4.7109375" style="151" customWidth="1"/>
    <col min="13826" max="13826" width="31.85546875" style="151" customWidth="1"/>
    <col min="13827" max="13828" width="14.5703125" style="151" customWidth="1"/>
    <col min="13829" max="13829" width="10.28515625" style="151" customWidth="1"/>
    <col min="13830" max="14080" width="9.140625" style="151"/>
    <col min="14081" max="14081" width="4.7109375" style="151" customWidth="1"/>
    <col min="14082" max="14082" width="31.85546875" style="151" customWidth="1"/>
    <col min="14083" max="14084" width="14.5703125" style="151" customWidth="1"/>
    <col min="14085" max="14085" width="10.28515625" style="151" customWidth="1"/>
    <col min="14086" max="14336" width="9.140625" style="151"/>
    <col min="14337" max="14337" width="4.7109375" style="151" customWidth="1"/>
    <col min="14338" max="14338" width="31.85546875" style="151" customWidth="1"/>
    <col min="14339" max="14340" width="14.5703125" style="151" customWidth="1"/>
    <col min="14341" max="14341" width="10.28515625" style="151" customWidth="1"/>
    <col min="14342" max="14592" width="9.140625" style="151"/>
    <col min="14593" max="14593" width="4.7109375" style="151" customWidth="1"/>
    <col min="14594" max="14594" width="31.85546875" style="151" customWidth="1"/>
    <col min="14595" max="14596" width="14.5703125" style="151" customWidth="1"/>
    <col min="14597" max="14597" width="10.28515625" style="151" customWidth="1"/>
    <col min="14598" max="14848" width="9.140625" style="151"/>
    <col min="14849" max="14849" width="4.7109375" style="151" customWidth="1"/>
    <col min="14850" max="14850" width="31.85546875" style="151" customWidth="1"/>
    <col min="14851" max="14852" width="14.5703125" style="151" customWidth="1"/>
    <col min="14853" max="14853" width="10.28515625" style="151" customWidth="1"/>
    <col min="14854" max="15104" width="9.140625" style="151"/>
    <col min="15105" max="15105" width="4.7109375" style="151" customWidth="1"/>
    <col min="15106" max="15106" width="31.85546875" style="151" customWidth="1"/>
    <col min="15107" max="15108" width="14.5703125" style="151" customWidth="1"/>
    <col min="15109" max="15109" width="10.28515625" style="151" customWidth="1"/>
    <col min="15110" max="15360" width="9.140625" style="151"/>
    <col min="15361" max="15361" width="4.7109375" style="151" customWidth="1"/>
    <col min="15362" max="15362" width="31.85546875" style="151" customWidth="1"/>
    <col min="15363" max="15364" width="14.5703125" style="151" customWidth="1"/>
    <col min="15365" max="15365" width="10.28515625" style="151" customWidth="1"/>
    <col min="15366" max="15616" width="9.140625" style="151"/>
    <col min="15617" max="15617" width="4.7109375" style="151" customWidth="1"/>
    <col min="15618" max="15618" width="31.85546875" style="151" customWidth="1"/>
    <col min="15619" max="15620" width="14.5703125" style="151" customWidth="1"/>
    <col min="15621" max="15621" width="10.28515625" style="151" customWidth="1"/>
    <col min="15622" max="15872" width="9.140625" style="151"/>
    <col min="15873" max="15873" width="4.7109375" style="151" customWidth="1"/>
    <col min="15874" max="15874" width="31.85546875" style="151" customWidth="1"/>
    <col min="15875" max="15876" width="14.5703125" style="151" customWidth="1"/>
    <col min="15877" max="15877" width="10.28515625" style="151" customWidth="1"/>
    <col min="15878" max="16128" width="9.140625" style="151"/>
    <col min="16129" max="16129" width="4.7109375" style="151" customWidth="1"/>
    <col min="16130" max="16130" width="31.85546875" style="151" customWidth="1"/>
    <col min="16131" max="16132" width="14.5703125" style="151" customWidth="1"/>
    <col min="16133" max="16133" width="10.28515625" style="151" customWidth="1"/>
    <col min="16134" max="16384" width="9.140625" style="151"/>
  </cols>
  <sheetData>
    <row r="1" spans="1:5" x14ac:dyDescent="0.2">
      <c r="B1" s="153"/>
      <c r="C1" s="411" t="s">
        <v>524</v>
      </c>
      <c r="D1" s="411"/>
      <c r="E1" s="411"/>
    </row>
    <row r="2" spans="1:5" x14ac:dyDescent="0.2">
      <c r="B2" s="166"/>
      <c r="C2" s="376" t="s">
        <v>912</v>
      </c>
      <c r="D2" s="376"/>
      <c r="E2" s="376"/>
    </row>
    <row r="3" spans="1:5" x14ac:dyDescent="0.2">
      <c r="B3" s="166"/>
      <c r="C3" s="376" t="s">
        <v>498</v>
      </c>
      <c r="D3" s="376"/>
      <c r="E3" s="376"/>
    </row>
    <row r="4" spans="1:5" x14ac:dyDescent="0.2">
      <c r="B4" s="166"/>
      <c r="C4" s="376" t="s">
        <v>495</v>
      </c>
      <c r="D4" s="376"/>
      <c r="E4" s="376"/>
    </row>
    <row r="5" spans="1:5" x14ac:dyDescent="0.2">
      <c r="B5" s="166"/>
      <c r="C5" s="376" t="s">
        <v>820</v>
      </c>
      <c r="D5" s="376"/>
      <c r="E5" s="376"/>
    </row>
    <row r="6" spans="1:5" x14ac:dyDescent="0.2">
      <c r="B6" s="166"/>
      <c r="C6" s="376" t="s">
        <v>496</v>
      </c>
      <c r="D6" s="376"/>
      <c r="E6" s="376"/>
    </row>
    <row r="7" spans="1:5" x14ac:dyDescent="0.2">
      <c r="B7" s="412" t="s">
        <v>495</v>
      </c>
      <c r="C7" s="412"/>
      <c r="D7" s="412"/>
      <c r="E7" s="412"/>
    </row>
    <row r="8" spans="1:5" x14ac:dyDescent="0.2">
      <c r="B8" s="166"/>
      <c r="C8" s="376" t="s">
        <v>814</v>
      </c>
      <c r="D8" s="376"/>
      <c r="E8" s="376"/>
    </row>
    <row r="9" spans="1:5" x14ac:dyDescent="0.2">
      <c r="B9" s="166"/>
      <c r="C9" s="153"/>
      <c r="D9" s="153"/>
      <c r="E9" s="153"/>
    </row>
    <row r="10" spans="1:5" ht="45.75" customHeight="1" x14ac:dyDescent="0.2">
      <c r="A10" s="177"/>
      <c r="B10" s="420" t="s">
        <v>830</v>
      </c>
      <c r="C10" s="420"/>
      <c r="D10" s="420"/>
      <c r="E10" s="420"/>
    </row>
    <row r="11" spans="1:5" x14ac:dyDescent="0.2">
      <c r="A11" s="413"/>
      <c r="B11" s="413"/>
      <c r="C11" s="413"/>
      <c r="D11" s="415" t="s">
        <v>500</v>
      </c>
      <c r="E11" s="415"/>
    </row>
    <row r="12" spans="1:5" s="156" customFormat="1" ht="25.5" x14ac:dyDescent="0.2">
      <c r="A12" s="100" t="s">
        <v>501</v>
      </c>
      <c r="B12" s="408" t="s">
        <v>502</v>
      </c>
      <c r="C12" s="409"/>
      <c r="D12" s="450" t="s">
        <v>633</v>
      </c>
      <c r="E12" s="451"/>
    </row>
    <row r="13" spans="1:5" x14ac:dyDescent="0.2">
      <c r="A13" s="163" t="s">
        <v>512</v>
      </c>
      <c r="B13" s="416" t="s">
        <v>505</v>
      </c>
      <c r="C13" s="417"/>
      <c r="D13" s="416">
        <v>95.007090000000005</v>
      </c>
      <c r="E13" s="417"/>
    </row>
    <row r="14" spans="1:5" x14ac:dyDescent="0.2">
      <c r="A14" s="164"/>
      <c r="B14" s="418" t="s">
        <v>523</v>
      </c>
      <c r="C14" s="419"/>
      <c r="D14" s="418">
        <f>SUM(D13:E13)</f>
        <v>95.007090000000005</v>
      </c>
      <c r="E14" s="419"/>
    </row>
  </sheetData>
  <mergeCells count="17">
    <mergeCell ref="C6:E6"/>
    <mergeCell ref="C1:E1"/>
    <mergeCell ref="C2:E2"/>
    <mergeCell ref="C3:E3"/>
    <mergeCell ref="C4:E4"/>
    <mergeCell ref="C5:E5"/>
    <mergeCell ref="B13:C13"/>
    <mergeCell ref="D13:E13"/>
    <mergeCell ref="B14:C14"/>
    <mergeCell ref="D14:E14"/>
    <mergeCell ref="B7:E7"/>
    <mergeCell ref="C8:E8"/>
    <mergeCell ref="B10:E10"/>
    <mergeCell ref="A11:C11"/>
    <mergeCell ref="D11:E11"/>
    <mergeCell ref="B12:C12"/>
    <mergeCell ref="D12:E1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26"/>
  <sheetViews>
    <sheetView zoomScaleNormal="100" workbookViewId="0">
      <selection activeCell="M10" sqref="M10"/>
    </sheetView>
  </sheetViews>
  <sheetFormatPr defaultRowHeight="12.75" x14ac:dyDescent="0.2"/>
  <cols>
    <col min="1" max="1" width="4.7109375" style="151" customWidth="1"/>
    <col min="2" max="2" width="23.28515625" style="151" customWidth="1"/>
    <col min="3" max="3" width="14.5703125" style="151" customWidth="1"/>
    <col min="4" max="4" width="13.28515625" style="151" customWidth="1"/>
    <col min="5" max="5" width="4.28515625" style="151" hidden="1" customWidth="1"/>
    <col min="6" max="6" width="13.42578125" style="151" customWidth="1"/>
    <col min="7" max="256" width="9.140625" style="151"/>
    <col min="257" max="257" width="4.7109375" style="151" customWidth="1"/>
    <col min="258" max="258" width="31.85546875" style="151" customWidth="1"/>
    <col min="259" max="259" width="14.5703125" style="151" customWidth="1"/>
    <col min="260" max="260" width="13.28515625" style="151" customWidth="1"/>
    <col min="261" max="261" width="0" style="151" hidden="1" customWidth="1"/>
    <col min="262" max="262" width="13.42578125" style="151" customWidth="1"/>
    <col min="263" max="512" width="9.140625" style="151"/>
    <col min="513" max="513" width="4.7109375" style="151" customWidth="1"/>
    <col min="514" max="514" width="31.85546875" style="151" customWidth="1"/>
    <col min="515" max="515" width="14.5703125" style="151" customWidth="1"/>
    <col min="516" max="516" width="13.28515625" style="151" customWidth="1"/>
    <col min="517" max="517" width="0" style="151" hidden="1" customWidth="1"/>
    <col min="518" max="518" width="13.42578125" style="151" customWidth="1"/>
    <col min="519" max="768" width="9.140625" style="151"/>
    <col min="769" max="769" width="4.7109375" style="151" customWidth="1"/>
    <col min="770" max="770" width="31.85546875" style="151" customWidth="1"/>
    <col min="771" max="771" width="14.5703125" style="151" customWidth="1"/>
    <col min="772" max="772" width="13.28515625" style="151" customWidth="1"/>
    <col min="773" max="773" width="0" style="151" hidden="1" customWidth="1"/>
    <col min="774" max="774" width="13.42578125" style="151" customWidth="1"/>
    <col min="775" max="1024" width="9.140625" style="151"/>
    <col min="1025" max="1025" width="4.7109375" style="151" customWidth="1"/>
    <col min="1026" max="1026" width="31.85546875" style="151" customWidth="1"/>
    <col min="1027" max="1027" width="14.5703125" style="151" customWidth="1"/>
    <col min="1028" max="1028" width="13.28515625" style="151" customWidth="1"/>
    <col min="1029" max="1029" width="0" style="151" hidden="1" customWidth="1"/>
    <col min="1030" max="1030" width="13.42578125" style="151" customWidth="1"/>
    <col min="1031" max="1280" width="9.140625" style="151"/>
    <col min="1281" max="1281" width="4.7109375" style="151" customWidth="1"/>
    <col min="1282" max="1282" width="31.85546875" style="151" customWidth="1"/>
    <col min="1283" max="1283" width="14.5703125" style="151" customWidth="1"/>
    <col min="1284" max="1284" width="13.28515625" style="151" customWidth="1"/>
    <col min="1285" max="1285" width="0" style="151" hidden="1" customWidth="1"/>
    <col min="1286" max="1286" width="13.42578125" style="151" customWidth="1"/>
    <col min="1287" max="1536" width="9.140625" style="151"/>
    <col min="1537" max="1537" width="4.7109375" style="151" customWidth="1"/>
    <col min="1538" max="1538" width="31.85546875" style="151" customWidth="1"/>
    <col min="1539" max="1539" width="14.5703125" style="151" customWidth="1"/>
    <col min="1540" max="1540" width="13.28515625" style="151" customWidth="1"/>
    <col min="1541" max="1541" width="0" style="151" hidden="1" customWidth="1"/>
    <col min="1542" max="1542" width="13.42578125" style="151" customWidth="1"/>
    <col min="1543" max="1792" width="9.140625" style="151"/>
    <col min="1793" max="1793" width="4.7109375" style="151" customWidth="1"/>
    <col min="1794" max="1794" width="31.85546875" style="151" customWidth="1"/>
    <col min="1795" max="1795" width="14.5703125" style="151" customWidth="1"/>
    <col min="1796" max="1796" width="13.28515625" style="151" customWidth="1"/>
    <col min="1797" max="1797" width="0" style="151" hidden="1" customWidth="1"/>
    <col min="1798" max="1798" width="13.42578125" style="151" customWidth="1"/>
    <col min="1799" max="2048" width="9.140625" style="151"/>
    <col min="2049" max="2049" width="4.7109375" style="151" customWidth="1"/>
    <col min="2050" max="2050" width="31.85546875" style="151" customWidth="1"/>
    <col min="2051" max="2051" width="14.5703125" style="151" customWidth="1"/>
    <col min="2052" max="2052" width="13.28515625" style="151" customWidth="1"/>
    <col min="2053" max="2053" width="0" style="151" hidden="1" customWidth="1"/>
    <col min="2054" max="2054" width="13.42578125" style="151" customWidth="1"/>
    <col min="2055" max="2304" width="9.140625" style="151"/>
    <col min="2305" max="2305" width="4.7109375" style="151" customWidth="1"/>
    <col min="2306" max="2306" width="31.85546875" style="151" customWidth="1"/>
    <col min="2307" max="2307" width="14.5703125" style="151" customWidth="1"/>
    <col min="2308" max="2308" width="13.28515625" style="151" customWidth="1"/>
    <col min="2309" max="2309" width="0" style="151" hidden="1" customWidth="1"/>
    <col min="2310" max="2310" width="13.42578125" style="151" customWidth="1"/>
    <col min="2311" max="2560" width="9.140625" style="151"/>
    <col min="2561" max="2561" width="4.7109375" style="151" customWidth="1"/>
    <col min="2562" max="2562" width="31.85546875" style="151" customWidth="1"/>
    <col min="2563" max="2563" width="14.5703125" style="151" customWidth="1"/>
    <col min="2564" max="2564" width="13.28515625" style="151" customWidth="1"/>
    <col min="2565" max="2565" width="0" style="151" hidden="1" customWidth="1"/>
    <col min="2566" max="2566" width="13.42578125" style="151" customWidth="1"/>
    <col min="2567" max="2816" width="9.140625" style="151"/>
    <col min="2817" max="2817" width="4.7109375" style="151" customWidth="1"/>
    <col min="2818" max="2818" width="31.85546875" style="151" customWidth="1"/>
    <col min="2819" max="2819" width="14.5703125" style="151" customWidth="1"/>
    <col min="2820" max="2820" width="13.28515625" style="151" customWidth="1"/>
    <col min="2821" max="2821" width="0" style="151" hidden="1" customWidth="1"/>
    <col min="2822" max="2822" width="13.42578125" style="151" customWidth="1"/>
    <col min="2823" max="3072" width="9.140625" style="151"/>
    <col min="3073" max="3073" width="4.7109375" style="151" customWidth="1"/>
    <col min="3074" max="3074" width="31.85546875" style="151" customWidth="1"/>
    <col min="3075" max="3075" width="14.5703125" style="151" customWidth="1"/>
    <col min="3076" max="3076" width="13.28515625" style="151" customWidth="1"/>
    <col min="3077" max="3077" width="0" style="151" hidden="1" customWidth="1"/>
    <col min="3078" max="3078" width="13.42578125" style="151" customWidth="1"/>
    <col min="3079" max="3328" width="9.140625" style="151"/>
    <col min="3329" max="3329" width="4.7109375" style="151" customWidth="1"/>
    <col min="3330" max="3330" width="31.85546875" style="151" customWidth="1"/>
    <col min="3331" max="3331" width="14.5703125" style="151" customWidth="1"/>
    <col min="3332" max="3332" width="13.28515625" style="151" customWidth="1"/>
    <col min="3333" max="3333" width="0" style="151" hidden="1" customWidth="1"/>
    <col min="3334" max="3334" width="13.42578125" style="151" customWidth="1"/>
    <col min="3335" max="3584" width="9.140625" style="151"/>
    <col min="3585" max="3585" width="4.7109375" style="151" customWidth="1"/>
    <col min="3586" max="3586" width="31.85546875" style="151" customWidth="1"/>
    <col min="3587" max="3587" width="14.5703125" style="151" customWidth="1"/>
    <col min="3588" max="3588" width="13.28515625" style="151" customWidth="1"/>
    <col min="3589" max="3589" width="0" style="151" hidden="1" customWidth="1"/>
    <col min="3590" max="3590" width="13.42578125" style="151" customWidth="1"/>
    <col min="3591" max="3840" width="9.140625" style="151"/>
    <col min="3841" max="3841" width="4.7109375" style="151" customWidth="1"/>
    <col min="3842" max="3842" width="31.85546875" style="151" customWidth="1"/>
    <col min="3843" max="3843" width="14.5703125" style="151" customWidth="1"/>
    <col min="3844" max="3844" width="13.28515625" style="151" customWidth="1"/>
    <col min="3845" max="3845" width="0" style="151" hidden="1" customWidth="1"/>
    <col min="3846" max="3846" width="13.42578125" style="151" customWidth="1"/>
    <col min="3847" max="4096" width="9.140625" style="151"/>
    <col min="4097" max="4097" width="4.7109375" style="151" customWidth="1"/>
    <col min="4098" max="4098" width="31.85546875" style="151" customWidth="1"/>
    <col min="4099" max="4099" width="14.5703125" style="151" customWidth="1"/>
    <col min="4100" max="4100" width="13.28515625" style="151" customWidth="1"/>
    <col min="4101" max="4101" width="0" style="151" hidden="1" customWidth="1"/>
    <col min="4102" max="4102" width="13.42578125" style="151" customWidth="1"/>
    <col min="4103" max="4352" width="9.140625" style="151"/>
    <col min="4353" max="4353" width="4.7109375" style="151" customWidth="1"/>
    <col min="4354" max="4354" width="31.85546875" style="151" customWidth="1"/>
    <col min="4355" max="4355" width="14.5703125" style="151" customWidth="1"/>
    <col min="4356" max="4356" width="13.28515625" style="151" customWidth="1"/>
    <col min="4357" max="4357" width="0" style="151" hidden="1" customWidth="1"/>
    <col min="4358" max="4358" width="13.42578125" style="151" customWidth="1"/>
    <col min="4359" max="4608" width="9.140625" style="151"/>
    <col min="4609" max="4609" width="4.7109375" style="151" customWidth="1"/>
    <col min="4610" max="4610" width="31.85546875" style="151" customWidth="1"/>
    <col min="4611" max="4611" width="14.5703125" style="151" customWidth="1"/>
    <col min="4612" max="4612" width="13.28515625" style="151" customWidth="1"/>
    <col min="4613" max="4613" width="0" style="151" hidden="1" customWidth="1"/>
    <col min="4614" max="4614" width="13.42578125" style="151" customWidth="1"/>
    <col min="4615" max="4864" width="9.140625" style="151"/>
    <col min="4865" max="4865" width="4.7109375" style="151" customWidth="1"/>
    <col min="4866" max="4866" width="31.85546875" style="151" customWidth="1"/>
    <col min="4867" max="4867" width="14.5703125" style="151" customWidth="1"/>
    <col min="4868" max="4868" width="13.28515625" style="151" customWidth="1"/>
    <col min="4869" max="4869" width="0" style="151" hidden="1" customWidth="1"/>
    <col min="4870" max="4870" width="13.42578125" style="151" customWidth="1"/>
    <col min="4871" max="5120" width="9.140625" style="151"/>
    <col min="5121" max="5121" width="4.7109375" style="151" customWidth="1"/>
    <col min="5122" max="5122" width="31.85546875" style="151" customWidth="1"/>
    <col min="5123" max="5123" width="14.5703125" style="151" customWidth="1"/>
    <col min="5124" max="5124" width="13.28515625" style="151" customWidth="1"/>
    <col min="5125" max="5125" width="0" style="151" hidden="1" customWidth="1"/>
    <col min="5126" max="5126" width="13.42578125" style="151" customWidth="1"/>
    <col min="5127" max="5376" width="9.140625" style="151"/>
    <col min="5377" max="5377" width="4.7109375" style="151" customWidth="1"/>
    <col min="5378" max="5378" width="31.85546875" style="151" customWidth="1"/>
    <col min="5379" max="5379" width="14.5703125" style="151" customWidth="1"/>
    <col min="5380" max="5380" width="13.28515625" style="151" customWidth="1"/>
    <col min="5381" max="5381" width="0" style="151" hidden="1" customWidth="1"/>
    <col min="5382" max="5382" width="13.42578125" style="151" customWidth="1"/>
    <col min="5383" max="5632" width="9.140625" style="151"/>
    <col min="5633" max="5633" width="4.7109375" style="151" customWidth="1"/>
    <col min="5634" max="5634" width="31.85546875" style="151" customWidth="1"/>
    <col min="5635" max="5635" width="14.5703125" style="151" customWidth="1"/>
    <col min="5636" max="5636" width="13.28515625" style="151" customWidth="1"/>
    <col min="5637" max="5637" width="0" style="151" hidden="1" customWidth="1"/>
    <col min="5638" max="5638" width="13.42578125" style="151" customWidth="1"/>
    <col min="5639" max="5888" width="9.140625" style="151"/>
    <col min="5889" max="5889" width="4.7109375" style="151" customWidth="1"/>
    <col min="5890" max="5890" width="31.85546875" style="151" customWidth="1"/>
    <col min="5891" max="5891" width="14.5703125" style="151" customWidth="1"/>
    <col min="5892" max="5892" width="13.28515625" style="151" customWidth="1"/>
    <col min="5893" max="5893" width="0" style="151" hidden="1" customWidth="1"/>
    <col min="5894" max="5894" width="13.42578125" style="151" customWidth="1"/>
    <col min="5895" max="6144" width="9.140625" style="151"/>
    <col min="6145" max="6145" width="4.7109375" style="151" customWidth="1"/>
    <col min="6146" max="6146" width="31.85546875" style="151" customWidth="1"/>
    <col min="6147" max="6147" width="14.5703125" style="151" customWidth="1"/>
    <col min="6148" max="6148" width="13.28515625" style="151" customWidth="1"/>
    <col min="6149" max="6149" width="0" style="151" hidden="1" customWidth="1"/>
    <col min="6150" max="6150" width="13.42578125" style="151" customWidth="1"/>
    <col min="6151" max="6400" width="9.140625" style="151"/>
    <col min="6401" max="6401" width="4.7109375" style="151" customWidth="1"/>
    <col min="6402" max="6402" width="31.85546875" style="151" customWidth="1"/>
    <col min="6403" max="6403" width="14.5703125" style="151" customWidth="1"/>
    <col min="6404" max="6404" width="13.28515625" style="151" customWidth="1"/>
    <col min="6405" max="6405" width="0" style="151" hidden="1" customWidth="1"/>
    <col min="6406" max="6406" width="13.42578125" style="151" customWidth="1"/>
    <col min="6407" max="6656" width="9.140625" style="151"/>
    <col min="6657" max="6657" width="4.7109375" style="151" customWidth="1"/>
    <col min="6658" max="6658" width="31.85546875" style="151" customWidth="1"/>
    <col min="6659" max="6659" width="14.5703125" style="151" customWidth="1"/>
    <col min="6660" max="6660" width="13.28515625" style="151" customWidth="1"/>
    <col min="6661" max="6661" width="0" style="151" hidden="1" customWidth="1"/>
    <col min="6662" max="6662" width="13.42578125" style="151" customWidth="1"/>
    <col min="6663" max="6912" width="9.140625" style="151"/>
    <col min="6913" max="6913" width="4.7109375" style="151" customWidth="1"/>
    <col min="6914" max="6914" width="31.85546875" style="151" customWidth="1"/>
    <col min="6915" max="6915" width="14.5703125" style="151" customWidth="1"/>
    <col min="6916" max="6916" width="13.28515625" style="151" customWidth="1"/>
    <col min="6917" max="6917" width="0" style="151" hidden="1" customWidth="1"/>
    <col min="6918" max="6918" width="13.42578125" style="151" customWidth="1"/>
    <col min="6919" max="7168" width="9.140625" style="151"/>
    <col min="7169" max="7169" width="4.7109375" style="151" customWidth="1"/>
    <col min="7170" max="7170" width="31.85546875" style="151" customWidth="1"/>
    <col min="7171" max="7171" width="14.5703125" style="151" customWidth="1"/>
    <col min="7172" max="7172" width="13.28515625" style="151" customWidth="1"/>
    <col min="7173" max="7173" width="0" style="151" hidden="1" customWidth="1"/>
    <col min="7174" max="7174" width="13.42578125" style="151" customWidth="1"/>
    <col min="7175" max="7424" width="9.140625" style="151"/>
    <col min="7425" max="7425" width="4.7109375" style="151" customWidth="1"/>
    <col min="7426" max="7426" width="31.85546875" style="151" customWidth="1"/>
    <col min="7427" max="7427" width="14.5703125" style="151" customWidth="1"/>
    <col min="7428" max="7428" width="13.28515625" style="151" customWidth="1"/>
    <col min="7429" max="7429" width="0" style="151" hidden="1" customWidth="1"/>
    <col min="7430" max="7430" width="13.42578125" style="151" customWidth="1"/>
    <col min="7431" max="7680" width="9.140625" style="151"/>
    <col min="7681" max="7681" width="4.7109375" style="151" customWidth="1"/>
    <col min="7682" max="7682" width="31.85546875" style="151" customWidth="1"/>
    <col min="7683" max="7683" width="14.5703125" style="151" customWidth="1"/>
    <col min="7684" max="7684" width="13.28515625" style="151" customWidth="1"/>
    <col min="7685" max="7685" width="0" style="151" hidden="1" customWidth="1"/>
    <col min="7686" max="7686" width="13.42578125" style="151" customWidth="1"/>
    <col min="7687" max="7936" width="9.140625" style="151"/>
    <col min="7937" max="7937" width="4.7109375" style="151" customWidth="1"/>
    <col min="7938" max="7938" width="31.85546875" style="151" customWidth="1"/>
    <col min="7939" max="7939" width="14.5703125" style="151" customWidth="1"/>
    <col min="7940" max="7940" width="13.28515625" style="151" customWidth="1"/>
    <col min="7941" max="7941" width="0" style="151" hidden="1" customWidth="1"/>
    <col min="7942" max="7942" width="13.42578125" style="151" customWidth="1"/>
    <col min="7943" max="8192" width="9.140625" style="151"/>
    <col min="8193" max="8193" width="4.7109375" style="151" customWidth="1"/>
    <col min="8194" max="8194" width="31.85546875" style="151" customWidth="1"/>
    <col min="8195" max="8195" width="14.5703125" style="151" customWidth="1"/>
    <col min="8196" max="8196" width="13.28515625" style="151" customWidth="1"/>
    <col min="8197" max="8197" width="0" style="151" hidden="1" customWidth="1"/>
    <col min="8198" max="8198" width="13.42578125" style="151" customWidth="1"/>
    <col min="8199" max="8448" width="9.140625" style="151"/>
    <col min="8449" max="8449" width="4.7109375" style="151" customWidth="1"/>
    <col min="8450" max="8450" width="31.85546875" style="151" customWidth="1"/>
    <col min="8451" max="8451" width="14.5703125" style="151" customWidth="1"/>
    <col min="8452" max="8452" width="13.28515625" style="151" customWidth="1"/>
    <col min="8453" max="8453" width="0" style="151" hidden="1" customWidth="1"/>
    <col min="8454" max="8454" width="13.42578125" style="151" customWidth="1"/>
    <col min="8455" max="8704" width="9.140625" style="151"/>
    <col min="8705" max="8705" width="4.7109375" style="151" customWidth="1"/>
    <col min="8706" max="8706" width="31.85546875" style="151" customWidth="1"/>
    <col min="8707" max="8707" width="14.5703125" style="151" customWidth="1"/>
    <col min="8708" max="8708" width="13.28515625" style="151" customWidth="1"/>
    <col min="8709" max="8709" width="0" style="151" hidden="1" customWidth="1"/>
    <col min="8710" max="8710" width="13.42578125" style="151" customWidth="1"/>
    <col min="8711" max="8960" width="9.140625" style="151"/>
    <col min="8961" max="8961" width="4.7109375" style="151" customWidth="1"/>
    <col min="8962" max="8962" width="31.85546875" style="151" customWidth="1"/>
    <col min="8963" max="8963" width="14.5703125" style="151" customWidth="1"/>
    <col min="8964" max="8964" width="13.28515625" style="151" customWidth="1"/>
    <col min="8965" max="8965" width="0" style="151" hidden="1" customWidth="1"/>
    <col min="8966" max="8966" width="13.42578125" style="151" customWidth="1"/>
    <col min="8967" max="9216" width="9.140625" style="151"/>
    <col min="9217" max="9217" width="4.7109375" style="151" customWidth="1"/>
    <col min="9218" max="9218" width="31.85546875" style="151" customWidth="1"/>
    <col min="9219" max="9219" width="14.5703125" style="151" customWidth="1"/>
    <col min="9220" max="9220" width="13.28515625" style="151" customWidth="1"/>
    <col min="9221" max="9221" width="0" style="151" hidden="1" customWidth="1"/>
    <col min="9222" max="9222" width="13.42578125" style="151" customWidth="1"/>
    <col min="9223" max="9472" width="9.140625" style="151"/>
    <col min="9473" max="9473" width="4.7109375" style="151" customWidth="1"/>
    <col min="9474" max="9474" width="31.85546875" style="151" customWidth="1"/>
    <col min="9475" max="9475" width="14.5703125" style="151" customWidth="1"/>
    <col min="9476" max="9476" width="13.28515625" style="151" customWidth="1"/>
    <col min="9477" max="9477" width="0" style="151" hidden="1" customWidth="1"/>
    <col min="9478" max="9478" width="13.42578125" style="151" customWidth="1"/>
    <col min="9479" max="9728" width="9.140625" style="151"/>
    <col min="9729" max="9729" width="4.7109375" style="151" customWidth="1"/>
    <col min="9730" max="9730" width="31.85546875" style="151" customWidth="1"/>
    <col min="9731" max="9731" width="14.5703125" style="151" customWidth="1"/>
    <col min="9732" max="9732" width="13.28515625" style="151" customWidth="1"/>
    <col min="9733" max="9733" width="0" style="151" hidden="1" customWidth="1"/>
    <col min="9734" max="9734" width="13.42578125" style="151" customWidth="1"/>
    <col min="9735" max="9984" width="9.140625" style="151"/>
    <col min="9985" max="9985" width="4.7109375" style="151" customWidth="1"/>
    <col min="9986" max="9986" width="31.85546875" style="151" customWidth="1"/>
    <col min="9987" max="9987" width="14.5703125" style="151" customWidth="1"/>
    <col min="9988" max="9988" width="13.28515625" style="151" customWidth="1"/>
    <col min="9989" max="9989" width="0" style="151" hidden="1" customWidth="1"/>
    <col min="9990" max="9990" width="13.42578125" style="151" customWidth="1"/>
    <col min="9991" max="10240" width="9.140625" style="151"/>
    <col min="10241" max="10241" width="4.7109375" style="151" customWidth="1"/>
    <col min="10242" max="10242" width="31.85546875" style="151" customWidth="1"/>
    <col min="10243" max="10243" width="14.5703125" style="151" customWidth="1"/>
    <col min="10244" max="10244" width="13.28515625" style="151" customWidth="1"/>
    <col min="10245" max="10245" width="0" style="151" hidden="1" customWidth="1"/>
    <col min="10246" max="10246" width="13.42578125" style="151" customWidth="1"/>
    <col min="10247" max="10496" width="9.140625" style="151"/>
    <col min="10497" max="10497" width="4.7109375" style="151" customWidth="1"/>
    <col min="10498" max="10498" width="31.85546875" style="151" customWidth="1"/>
    <col min="10499" max="10499" width="14.5703125" style="151" customWidth="1"/>
    <col min="10500" max="10500" width="13.28515625" style="151" customWidth="1"/>
    <col min="10501" max="10501" width="0" style="151" hidden="1" customWidth="1"/>
    <col min="10502" max="10502" width="13.42578125" style="151" customWidth="1"/>
    <col min="10503" max="10752" width="9.140625" style="151"/>
    <col min="10753" max="10753" width="4.7109375" style="151" customWidth="1"/>
    <col min="10754" max="10754" width="31.85546875" style="151" customWidth="1"/>
    <col min="10755" max="10755" width="14.5703125" style="151" customWidth="1"/>
    <col min="10756" max="10756" width="13.28515625" style="151" customWidth="1"/>
    <col min="10757" max="10757" width="0" style="151" hidden="1" customWidth="1"/>
    <col min="10758" max="10758" width="13.42578125" style="151" customWidth="1"/>
    <col min="10759" max="11008" width="9.140625" style="151"/>
    <col min="11009" max="11009" width="4.7109375" style="151" customWidth="1"/>
    <col min="11010" max="11010" width="31.85546875" style="151" customWidth="1"/>
    <col min="11011" max="11011" width="14.5703125" style="151" customWidth="1"/>
    <col min="11012" max="11012" width="13.28515625" style="151" customWidth="1"/>
    <col min="11013" max="11013" width="0" style="151" hidden="1" customWidth="1"/>
    <col min="11014" max="11014" width="13.42578125" style="151" customWidth="1"/>
    <col min="11015" max="11264" width="9.140625" style="151"/>
    <col min="11265" max="11265" width="4.7109375" style="151" customWidth="1"/>
    <col min="11266" max="11266" width="31.85546875" style="151" customWidth="1"/>
    <col min="11267" max="11267" width="14.5703125" style="151" customWidth="1"/>
    <col min="11268" max="11268" width="13.28515625" style="151" customWidth="1"/>
    <col min="11269" max="11269" width="0" style="151" hidden="1" customWidth="1"/>
    <col min="11270" max="11270" width="13.42578125" style="151" customWidth="1"/>
    <col min="11271" max="11520" width="9.140625" style="151"/>
    <col min="11521" max="11521" width="4.7109375" style="151" customWidth="1"/>
    <col min="11522" max="11522" width="31.85546875" style="151" customWidth="1"/>
    <col min="11523" max="11523" width="14.5703125" style="151" customWidth="1"/>
    <col min="11524" max="11524" width="13.28515625" style="151" customWidth="1"/>
    <col min="11525" max="11525" width="0" style="151" hidden="1" customWidth="1"/>
    <col min="11526" max="11526" width="13.42578125" style="151" customWidth="1"/>
    <col min="11527" max="11776" width="9.140625" style="151"/>
    <col min="11777" max="11777" width="4.7109375" style="151" customWidth="1"/>
    <col min="11778" max="11778" width="31.85546875" style="151" customWidth="1"/>
    <col min="11779" max="11779" width="14.5703125" style="151" customWidth="1"/>
    <col min="11780" max="11780" width="13.28515625" style="151" customWidth="1"/>
    <col min="11781" max="11781" width="0" style="151" hidden="1" customWidth="1"/>
    <col min="11782" max="11782" width="13.42578125" style="151" customWidth="1"/>
    <col min="11783" max="12032" width="9.140625" style="151"/>
    <col min="12033" max="12033" width="4.7109375" style="151" customWidth="1"/>
    <col min="12034" max="12034" width="31.85546875" style="151" customWidth="1"/>
    <col min="12035" max="12035" width="14.5703125" style="151" customWidth="1"/>
    <col min="12036" max="12036" width="13.28515625" style="151" customWidth="1"/>
    <col min="12037" max="12037" width="0" style="151" hidden="1" customWidth="1"/>
    <col min="12038" max="12038" width="13.42578125" style="151" customWidth="1"/>
    <col min="12039" max="12288" width="9.140625" style="151"/>
    <col min="12289" max="12289" width="4.7109375" style="151" customWidth="1"/>
    <col min="12290" max="12290" width="31.85546875" style="151" customWidth="1"/>
    <col min="12291" max="12291" width="14.5703125" style="151" customWidth="1"/>
    <col min="12292" max="12292" width="13.28515625" style="151" customWidth="1"/>
    <col min="12293" max="12293" width="0" style="151" hidden="1" customWidth="1"/>
    <col min="12294" max="12294" width="13.42578125" style="151" customWidth="1"/>
    <col min="12295" max="12544" width="9.140625" style="151"/>
    <col min="12545" max="12545" width="4.7109375" style="151" customWidth="1"/>
    <col min="12546" max="12546" width="31.85546875" style="151" customWidth="1"/>
    <col min="12547" max="12547" width="14.5703125" style="151" customWidth="1"/>
    <col min="12548" max="12548" width="13.28515625" style="151" customWidth="1"/>
    <col min="12549" max="12549" width="0" style="151" hidden="1" customWidth="1"/>
    <col min="12550" max="12550" width="13.42578125" style="151" customWidth="1"/>
    <col min="12551" max="12800" width="9.140625" style="151"/>
    <col min="12801" max="12801" width="4.7109375" style="151" customWidth="1"/>
    <col min="12802" max="12802" width="31.85546875" style="151" customWidth="1"/>
    <col min="12803" max="12803" width="14.5703125" style="151" customWidth="1"/>
    <col min="12804" max="12804" width="13.28515625" style="151" customWidth="1"/>
    <col min="12805" max="12805" width="0" style="151" hidden="1" customWidth="1"/>
    <col min="12806" max="12806" width="13.42578125" style="151" customWidth="1"/>
    <col min="12807" max="13056" width="9.140625" style="151"/>
    <col min="13057" max="13057" width="4.7109375" style="151" customWidth="1"/>
    <col min="13058" max="13058" width="31.85546875" style="151" customWidth="1"/>
    <col min="13059" max="13059" width="14.5703125" style="151" customWidth="1"/>
    <col min="13060" max="13060" width="13.28515625" style="151" customWidth="1"/>
    <col min="13061" max="13061" width="0" style="151" hidden="1" customWidth="1"/>
    <col min="13062" max="13062" width="13.42578125" style="151" customWidth="1"/>
    <col min="13063" max="13312" width="9.140625" style="151"/>
    <col min="13313" max="13313" width="4.7109375" style="151" customWidth="1"/>
    <col min="13314" max="13314" width="31.85546875" style="151" customWidth="1"/>
    <col min="13315" max="13315" width="14.5703125" style="151" customWidth="1"/>
    <col min="13316" max="13316" width="13.28515625" style="151" customWidth="1"/>
    <col min="13317" max="13317" width="0" style="151" hidden="1" customWidth="1"/>
    <col min="13318" max="13318" width="13.42578125" style="151" customWidth="1"/>
    <col min="13319" max="13568" width="9.140625" style="151"/>
    <col min="13569" max="13569" width="4.7109375" style="151" customWidth="1"/>
    <col min="13570" max="13570" width="31.85546875" style="151" customWidth="1"/>
    <col min="13571" max="13571" width="14.5703125" style="151" customWidth="1"/>
    <col min="13572" max="13572" width="13.28515625" style="151" customWidth="1"/>
    <col min="13573" max="13573" width="0" style="151" hidden="1" customWidth="1"/>
    <col min="13574" max="13574" width="13.42578125" style="151" customWidth="1"/>
    <col min="13575" max="13824" width="9.140625" style="151"/>
    <col min="13825" max="13825" width="4.7109375" style="151" customWidth="1"/>
    <col min="13826" max="13826" width="31.85546875" style="151" customWidth="1"/>
    <col min="13827" max="13827" width="14.5703125" style="151" customWidth="1"/>
    <col min="13828" max="13828" width="13.28515625" style="151" customWidth="1"/>
    <col min="13829" max="13829" width="0" style="151" hidden="1" customWidth="1"/>
    <col min="13830" max="13830" width="13.42578125" style="151" customWidth="1"/>
    <col min="13831" max="14080" width="9.140625" style="151"/>
    <col min="14081" max="14081" width="4.7109375" style="151" customWidth="1"/>
    <col min="14082" max="14082" width="31.85546875" style="151" customWidth="1"/>
    <col min="14083" max="14083" width="14.5703125" style="151" customWidth="1"/>
    <col min="14084" max="14084" width="13.28515625" style="151" customWidth="1"/>
    <col min="14085" max="14085" width="0" style="151" hidden="1" customWidth="1"/>
    <col min="14086" max="14086" width="13.42578125" style="151" customWidth="1"/>
    <col min="14087" max="14336" width="9.140625" style="151"/>
    <col min="14337" max="14337" width="4.7109375" style="151" customWidth="1"/>
    <col min="14338" max="14338" width="31.85546875" style="151" customWidth="1"/>
    <col min="14339" max="14339" width="14.5703125" style="151" customWidth="1"/>
    <col min="14340" max="14340" width="13.28515625" style="151" customWidth="1"/>
    <col min="14341" max="14341" width="0" style="151" hidden="1" customWidth="1"/>
    <col min="14342" max="14342" width="13.42578125" style="151" customWidth="1"/>
    <col min="14343" max="14592" width="9.140625" style="151"/>
    <col min="14593" max="14593" width="4.7109375" style="151" customWidth="1"/>
    <col min="14594" max="14594" width="31.85546875" style="151" customWidth="1"/>
    <col min="14595" max="14595" width="14.5703125" style="151" customWidth="1"/>
    <col min="14596" max="14596" width="13.28515625" style="151" customWidth="1"/>
    <col min="14597" max="14597" width="0" style="151" hidden="1" customWidth="1"/>
    <col min="14598" max="14598" width="13.42578125" style="151" customWidth="1"/>
    <col min="14599" max="14848" width="9.140625" style="151"/>
    <col min="14849" max="14849" width="4.7109375" style="151" customWidth="1"/>
    <col min="14850" max="14850" width="31.85546875" style="151" customWidth="1"/>
    <col min="14851" max="14851" width="14.5703125" style="151" customWidth="1"/>
    <col min="14852" max="14852" width="13.28515625" style="151" customWidth="1"/>
    <col min="14853" max="14853" width="0" style="151" hidden="1" customWidth="1"/>
    <col min="14854" max="14854" width="13.42578125" style="151" customWidth="1"/>
    <col min="14855" max="15104" width="9.140625" style="151"/>
    <col min="15105" max="15105" width="4.7109375" style="151" customWidth="1"/>
    <col min="15106" max="15106" width="31.85546875" style="151" customWidth="1"/>
    <col min="15107" max="15107" width="14.5703125" style="151" customWidth="1"/>
    <col min="15108" max="15108" width="13.28515625" style="151" customWidth="1"/>
    <col min="15109" max="15109" width="0" style="151" hidden="1" customWidth="1"/>
    <col min="15110" max="15110" width="13.42578125" style="151" customWidth="1"/>
    <col min="15111" max="15360" width="9.140625" style="151"/>
    <col min="15361" max="15361" width="4.7109375" style="151" customWidth="1"/>
    <col min="15362" max="15362" width="31.85546875" style="151" customWidth="1"/>
    <col min="15363" max="15363" width="14.5703125" style="151" customWidth="1"/>
    <col min="15364" max="15364" width="13.28515625" style="151" customWidth="1"/>
    <col min="15365" max="15365" width="0" style="151" hidden="1" customWidth="1"/>
    <col min="15366" max="15366" width="13.42578125" style="151" customWidth="1"/>
    <col min="15367" max="15616" width="9.140625" style="151"/>
    <col min="15617" max="15617" width="4.7109375" style="151" customWidth="1"/>
    <col min="15618" max="15618" width="31.85546875" style="151" customWidth="1"/>
    <col min="15619" max="15619" width="14.5703125" style="151" customWidth="1"/>
    <col min="15620" max="15620" width="13.28515625" style="151" customWidth="1"/>
    <col min="15621" max="15621" width="0" style="151" hidden="1" customWidth="1"/>
    <col min="15622" max="15622" width="13.42578125" style="151" customWidth="1"/>
    <col min="15623" max="15872" width="9.140625" style="151"/>
    <col min="15873" max="15873" width="4.7109375" style="151" customWidth="1"/>
    <col min="15874" max="15874" width="31.85546875" style="151" customWidth="1"/>
    <col min="15875" max="15875" width="14.5703125" style="151" customWidth="1"/>
    <col min="15876" max="15876" width="13.28515625" style="151" customWidth="1"/>
    <col min="15877" max="15877" width="0" style="151" hidden="1" customWidth="1"/>
    <col min="15878" max="15878" width="13.42578125" style="151" customWidth="1"/>
    <col min="15879" max="16128" width="9.140625" style="151"/>
    <col min="16129" max="16129" width="4.7109375" style="151" customWidth="1"/>
    <col min="16130" max="16130" width="31.85546875" style="151" customWidth="1"/>
    <col min="16131" max="16131" width="14.5703125" style="151" customWidth="1"/>
    <col min="16132" max="16132" width="13.28515625" style="151" customWidth="1"/>
    <col min="16133" max="16133" width="0" style="151" hidden="1" customWidth="1"/>
    <col min="16134" max="16134" width="13.42578125" style="151" customWidth="1"/>
    <col min="16135" max="16384" width="9.140625" style="151"/>
  </cols>
  <sheetData>
    <row r="1" spans="1:7" x14ac:dyDescent="0.2">
      <c r="B1" s="153"/>
      <c r="C1" s="411" t="s">
        <v>525</v>
      </c>
      <c r="D1" s="411"/>
      <c r="E1" s="411"/>
      <c r="F1" s="411"/>
    </row>
    <row r="2" spans="1:7" x14ac:dyDescent="0.2">
      <c r="B2" s="166"/>
      <c r="C2" s="376" t="s">
        <v>914</v>
      </c>
      <c r="D2" s="376"/>
      <c r="E2" s="376"/>
      <c r="F2" s="376"/>
    </row>
    <row r="3" spans="1:7" x14ac:dyDescent="0.2">
      <c r="B3" s="166"/>
      <c r="C3" s="376" t="s">
        <v>498</v>
      </c>
      <c r="D3" s="376"/>
      <c r="E3" s="376"/>
      <c r="F3" s="376"/>
    </row>
    <row r="4" spans="1:7" x14ac:dyDescent="0.2">
      <c r="B4" s="166"/>
      <c r="C4" s="376" t="s">
        <v>495</v>
      </c>
      <c r="D4" s="376"/>
      <c r="E4" s="376"/>
      <c r="F4" s="376"/>
    </row>
    <row r="5" spans="1:7" x14ac:dyDescent="0.2">
      <c r="B5" s="166"/>
      <c r="C5" s="376" t="s">
        <v>823</v>
      </c>
      <c r="D5" s="376"/>
      <c r="E5" s="376"/>
      <c r="F5" s="376"/>
    </row>
    <row r="6" spans="1:7" x14ac:dyDescent="0.2">
      <c r="B6" s="166"/>
      <c r="C6" s="376" t="s">
        <v>496</v>
      </c>
      <c r="D6" s="376"/>
      <c r="E6" s="376"/>
      <c r="F6" s="376"/>
    </row>
    <row r="7" spans="1:7" x14ac:dyDescent="0.2">
      <c r="B7" s="178"/>
      <c r="C7" s="412" t="s">
        <v>527</v>
      </c>
      <c r="D7" s="412"/>
      <c r="E7" s="412"/>
      <c r="F7" s="412"/>
    </row>
    <row r="8" spans="1:7" x14ac:dyDescent="0.2">
      <c r="B8" s="152"/>
      <c r="C8" s="428" t="s">
        <v>814</v>
      </c>
      <c r="D8" s="428"/>
      <c r="E8" s="428"/>
      <c r="F8" s="428"/>
      <c r="G8" s="152"/>
    </row>
    <row r="9" spans="1:7" x14ac:dyDescent="0.2">
      <c r="B9" s="166"/>
      <c r="C9" s="153"/>
      <c r="D9" s="153"/>
      <c r="E9" s="153"/>
    </row>
    <row r="10" spans="1:7" ht="40.5" customHeight="1" x14ac:dyDescent="0.2">
      <c r="A10" s="420" t="s">
        <v>831</v>
      </c>
      <c r="B10" s="420"/>
      <c r="C10" s="420"/>
      <c r="D10" s="420"/>
      <c r="E10" s="420"/>
      <c r="F10" s="420"/>
    </row>
    <row r="11" spans="1:7" x14ac:dyDescent="0.2">
      <c r="A11" s="413"/>
      <c r="B11" s="413"/>
      <c r="C11" s="413"/>
      <c r="D11" s="453"/>
      <c r="E11" s="453"/>
      <c r="F11" s="151" t="s">
        <v>500</v>
      </c>
    </row>
    <row r="12" spans="1:7" x14ac:dyDescent="0.2">
      <c r="A12" s="410" t="s">
        <v>501</v>
      </c>
      <c r="B12" s="410" t="s">
        <v>502</v>
      </c>
      <c r="C12" s="410"/>
      <c r="D12" s="421" t="s">
        <v>511</v>
      </c>
      <c r="E12" s="421"/>
      <c r="F12" s="421"/>
    </row>
    <row r="13" spans="1:7" s="156" customFormat="1" x14ac:dyDescent="0.2">
      <c r="A13" s="410"/>
      <c r="B13" s="410"/>
      <c r="C13" s="410"/>
      <c r="D13" s="454" t="s">
        <v>828</v>
      </c>
      <c r="E13" s="455"/>
      <c r="F13" s="176" t="s">
        <v>829</v>
      </c>
    </row>
    <row r="14" spans="1:7" x14ac:dyDescent="0.2">
      <c r="A14" s="163" t="s">
        <v>512</v>
      </c>
      <c r="B14" s="416" t="s">
        <v>505</v>
      </c>
      <c r="C14" s="417"/>
      <c r="D14" s="416">
        <v>95.007090000000005</v>
      </c>
      <c r="E14" s="417"/>
      <c r="F14" s="163">
        <v>95.007090000000005</v>
      </c>
    </row>
    <row r="15" spans="1:7" x14ac:dyDescent="0.2">
      <c r="A15" s="164"/>
      <c r="B15" s="418" t="s">
        <v>523</v>
      </c>
      <c r="C15" s="419"/>
      <c r="D15" s="418">
        <f>SUM(D14:E14)</f>
        <v>95.007090000000005</v>
      </c>
      <c r="E15" s="419"/>
      <c r="F15" s="176">
        <f>SUM(F14:F14)</f>
        <v>95.007090000000005</v>
      </c>
    </row>
    <row r="26" spans="13:13" x14ac:dyDescent="0.2">
      <c r="M26" s="151" t="s">
        <v>28</v>
      </c>
    </row>
  </sheetData>
  <mergeCells count="19">
    <mergeCell ref="C6:F6"/>
    <mergeCell ref="C1:F1"/>
    <mergeCell ref="C2:F2"/>
    <mergeCell ref="C3:F3"/>
    <mergeCell ref="C4:F4"/>
    <mergeCell ref="C5:F5"/>
    <mergeCell ref="B14:C14"/>
    <mergeCell ref="D14:E14"/>
    <mergeCell ref="B15:C15"/>
    <mergeCell ref="D15:E15"/>
    <mergeCell ref="C7:F7"/>
    <mergeCell ref="C8:F8"/>
    <mergeCell ref="A10:F10"/>
    <mergeCell ref="A11:C11"/>
    <mergeCell ref="D11:E11"/>
    <mergeCell ref="A12:A13"/>
    <mergeCell ref="B12:C13"/>
    <mergeCell ref="D12:F12"/>
    <mergeCell ref="D13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315"/>
  <sheetViews>
    <sheetView zoomScale="75" zoomScaleNormal="75" workbookViewId="0">
      <selection activeCell="E20" sqref="E20:E21"/>
    </sheetView>
  </sheetViews>
  <sheetFormatPr defaultRowHeight="15" x14ac:dyDescent="0.25"/>
  <cols>
    <col min="1" max="1" width="23.7109375" style="1" customWidth="1"/>
    <col min="2" max="2" width="64.140625" style="3" customWidth="1"/>
    <col min="3" max="3" width="21.42578125" style="254" customWidth="1"/>
    <col min="4" max="4" width="23.42578125" style="1" customWidth="1"/>
    <col min="5" max="5" width="17.7109375" style="1" customWidth="1"/>
    <col min="6" max="16384" width="9.140625" style="1"/>
  </cols>
  <sheetData>
    <row r="1" spans="1:3" x14ac:dyDescent="0.25">
      <c r="A1" s="380" t="s">
        <v>385</v>
      </c>
      <c r="B1" s="380"/>
      <c r="C1" s="380"/>
    </row>
    <row r="2" spans="1:3" x14ac:dyDescent="0.25">
      <c r="A2" s="380" t="s">
        <v>900</v>
      </c>
      <c r="B2" s="380"/>
      <c r="C2" s="380"/>
    </row>
    <row r="3" spans="1:3" x14ac:dyDescent="0.25">
      <c r="A3" s="380" t="s">
        <v>612</v>
      </c>
      <c r="B3" s="380"/>
      <c r="C3" s="380"/>
    </row>
    <row r="4" spans="1:3" x14ac:dyDescent="0.25">
      <c r="A4" s="380" t="s">
        <v>837</v>
      </c>
      <c r="B4" s="380"/>
      <c r="C4" s="380"/>
    </row>
    <row r="5" spans="1:3" x14ac:dyDescent="0.25">
      <c r="A5" s="380" t="s">
        <v>841</v>
      </c>
      <c r="B5" s="380"/>
      <c r="C5" s="380"/>
    </row>
    <row r="6" spans="1:3" x14ac:dyDescent="0.25">
      <c r="A6" s="380" t="s">
        <v>2</v>
      </c>
      <c r="B6" s="380"/>
      <c r="C6" s="380"/>
    </row>
    <row r="7" spans="1:3" x14ac:dyDescent="0.25">
      <c r="A7" s="380" t="s">
        <v>839</v>
      </c>
      <c r="B7" s="380"/>
      <c r="C7" s="380"/>
    </row>
    <row r="8" spans="1:3" ht="15.75" x14ac:dyDescent="0.25">
      <c r="A8" s="2"/>
      <c r="C8" s="237"/>
    </row>
    <row r="9" spans="1:3" ht="28.5" customHeight="1" x14ac:dyDescent="0.25">
      <c r="A9" s="379" t="s">
        <v>842</v>
      </c>
      <c r="B9" s="379"/>
      <c r="C9" s="379"/>
    </row>
    <row r="10" spans="1:3" ht="30.75" customHeight="1" x14ac:dyDescent="0.25">
      <c r="A10" s="4"/>
      <c r="B10" s="5"/>
      <c r="C10" s="238" t="s">
        <v>3</v>
      </c>
    </row>
    <row r="11" spans="1:3" s="6" customFormat="1" ht="25.5" x14ac:dyDescent="0.2">
      <c r="A11" s="99" t="s">
        <v>4</v>
      </c>
      <c r="B11" s="99" t="s">
        <v>5</v>
      </c>
      <c r="C11" s="239" t="s">
        <v>631</v>
      </c>
    </row>
    <row r="12" spans="1:3" s="6" customFormat="1" ht="17.25" customHeight="1" x14ac:dyDescent="0.2">
      <c r="A12" s="7" t="s">
        <v>6</v>
      </c>
      <c r="B12" s="8" t="s">
        <v>7</v>
      </c>
      <c r="C12" s="240">
        <f>C13+C15+C16+C20+C22+C23+C24+C27+C29+C32+C34+C35</f>
        <v>62130</v>
      </c>
    </row>
    <row r="13" spans="1:3" s="6" customFormat="1" ht="15" customHeight="1" x14ac:dyDescent="0.2">
      <c r="A13" s="7" t="s">
        <v>8</v>
      </c>
      <c r="B13" s="8" t="s">
        <v>9</v>
      </c>
      <c r="C13" s="240">
        <f>SUM(C14:C14)</f>
        <v>44713</v>
      </c>
    </row>
    <row r="14" spans="1:3" s="6" customFormat="1" x14ac:dyDescent="0.2">
      <c r="A14" s="9" t="s">
        <v>10</v>
      </c>
      <c r="B14" s="10" t="s">
        <v>11</v>
      </c>
      <c r="C14" s="241">
        <v>44713</v>
      </c>
    </row>
    <row r="15" spans="1:3" s="6" customFormat="1" ht="25.5" x14ac:dyDescent="0.2">
      <c r="A15" s="7" t="s">
        <v>12</v>
      </c>
      <c r="B15" s="8" t="s">
        <v>13</v>
      </c>
      <c r="C15" s="240">
        <v>5936</v>
      </c>
    </row>
    <row r="16" spans="1:3" s="6" customFormat="1" ht="14.25" x14ac:dyDescent="0.2">
      <c r="A16" s="7" t="s">
        <v>14</v>
      </c>
      <c r="B16" s="8" t="s">
        <v>15</v>
      </c>
      <c r="C16" s="240">
        <v>7340</v>
      </c>
    </row>
    <row r="17" spans="1:3" s="6" customFormat="1" ht="25.5" x14ac:dyDescent="0.2">
      <c r="A17" s="9" t="s">
        <v>756</v>
      </c>
      <c r="B17" s="10" t="s">
        <v>843</v>
      </c>
      <c r="C17" s="241">
        <v>6946</v>
      </c>
    </row>
    <row r="18" spans="1:3" s="6" customFormat="1" x14ac:dyDescent="0.2">
      <c r="A18" s="9" t="s">
        <v>16</v>
      </c>
      <c r="B18" s="10" t="s">
        <v>17</v>
      </c>
      <c r="C18" s="241">
        <v>119</v>
      </c>
    </row>
    <row r="19" spans="1:3" s="6" customFormat="1" ht="25.5" x14ac:dyDescent="0.2">
      <c r="A19" s="9" t="s">
        <v>18</v>
      </c>
      <c r="B19" s="10" t="s">
        <v>19</v>
      </c>
      <c r="C19" s="241">
        <v>275</v>
      </c>
    </row>
    <row r="20" spans="1:3" s="6" customFormat="1" ht="14.25" x14ac:dyDescent="0.2">
      <c r="A20" s="7" t="s">
        <v>20</v>
      </c>
      <c r="B20" s="8" t="s">
        <v>21</v>
      </c>
      <c r="C20" s="240">
        <f>C21</f>
        <v>1216</v>
      </c>
    </row>
    <row r="21" spans="1:3" s="6" customFormat="1" x14ac:dyDescent="0.2">
      <c r="A21" s="9" t="s">
        <v>22</v>
      </c>
      <c r="B21" s="10" t="s">
        <v>23</v>
      </c>
      <c r="C21" s="241">
        <v>1216</v>
      </c>
    </row>
    <row r="22" spans="1:3" s="6" customFormat="1" ht="14.25" x14ac:dyDescent="0.2">
      <c r="A22" s="11" t="s">
        <v>24</v>
      </c>
      <c r="B22" s="12" t="s">
        <v>25</v>
      </c>
      <c r="C22" s="242">
        <v>1504</v>
      </c>
    </row>
    <row r="23" spans="1:3" s="6" customFormat="1" ht="25.5" x14ac:dyDescent="0.2">
      <c r="A23" s="7" t="s">
        <v>26</v>
      </c>
      <c r="B23" s="12" t="s">
        <v>27</v>
      </c>
      <c r="C23" s="242">
        <v>0</v>
      </c>
    </row>
    <row r="24" spans="1:3" s="6" customFormat="1" ht="25.5" x14ac:dyDescent="0.2">
      <c r="A24" s="7" t="s">
        <v>29</v>
      </c>
      <c r="B24" s="12" t="s">
        <v>30</v>
      </c>
      <c r="C24" s="242">
        <f>C25+C26</f>
        <v>915</v>
      </c>
    </row>
    <row r="25" spans="1:3" s="6" customFormat="1" ht="51" x14ac:dyDescent="0.2">
      <c r="A25" s="9" t="s">
        <v>844</v>
      </c>
      <c r="B25" s="13" t="s">
        <v>31</v>
      </c>
      <c r="C25" s="243">
        <v>415</v>
      </c>
    </row>
    <row r="26" spans="1:3" s="6" customFormat="1" ht="51" x14ac:dyDescent="0.2">
      <c r="A26" s="9" t="s">
        <v>845</v>
      </c>
      <c r="B26" s="13" t="s">
        <v>32</v>
      </c>
      <c r="C26" s="243">
        <v>500</v>
      </c>
    </row>
    <row r="27" spans="1:3" s="6" customFormat="1" ht="14.25" x14ac:dyDescent="0.2">
      <c r="A27" s="7" t="s">
        <v>33</v>
      </c>
      <c r="B27" s="12" t="s">
        <v>34</v>
      </c>
      <c r="C27" s="242">
        <f>SUM(C28)</f>
        <v>286</v>
      </c>
    </row>
    <row r="28" spans="1:3" s="6" customFormat="1" x14ac:dyDescent="0.2">
      <c r="A28" s="9" t="s">
        <v>35</v>
      </c>
      <c r="B28" s="13" t="s">
        <v>36</v>
      </c>
      <c r="C28" s="243">
        <v>286</v>
      </c>
    </row>
    <row r="29" spans="1:3" s="14" customFormat="1" ht="25.5" x14ac:dyDescent="0.2">
      <c r="A29" s="7" t="s">
        <v>37</v>
      </c>
      <c r="B29" s="12" t="s">
        <v>38</v>
      </c>
      <c r="C29" s="242">
        <f>C30+C31</f>
        <v>0</v>
      </c>
    </row>
    <row r="30" spans="1:3" s="15" customFormat="1" ht="25.5" x14ac:dyDescent="0.25">
      <c r="A30" s="9" t="s">
        <v>39</v>
      </c>
      <c r="B30" s="13" t="s">
        <v>40</v>
      </c>
      <c r="C30" s="243">
        <v>0</v>
      </c>
    </row>
    <row r="31" spans="1:3" s="16" customFormat="1" x14ac:dyDescent="0.25">
      <c r="A31" s="9" t="s">
        <v>41</v>
      </c>
      <c r="B31" s="13" t="s">
        <v>42</v>
      </c>
      <c r="C31" s="243">
        <v>0</v>
      </c>
    </row>
    <row r="32" spans="1:3" s="15" customFormat="1" ht="25.5" x14ac:dyDescent="0.25">
      <c r="A32" s="7" t="s">
        <v>43</v>
      </c>
      <c r="B32" s="12" t="s">
        <v>44</v>
      </c>
      <c r="C32" s="242">
        <f>C33</f>
        <v>100</v>
      </c>
    </row>
    <row r="33" spans="1:13" s="15" customFormat="1" ht="25.5" x14ac:dyDescent="0.25">
      <c r="A33" s="9" t="s">
        <v>846</v>
      </c>
      <c r="B33" s="13" t="s">
        <v>45</v>
      </c>
      <c r="C33" s="243">
        <v>100</v>
      </c>
    </row>
    <row r="34" spans="1:13" s="16" customFormat="1" x14ac:dyDescent="0.25">
      <c r="A34" s="7" t="s">
        <v>46</v>
      </c>
      <c r="B34" s="12" t="s">
        <v>47</v>
      </c>
      <c r="C34" s="242">
        <v>120</v>
      </c>
    </row>
    <row r="35" spans="1:13" s="17" customFormat="1" ht="14.25" x14ac:dyDescent="0.2">
      <c r="A35" s="7" t="s">
        <v>48</v>
      </c>
      <c r="B35" s="12" t="s">
        <v>49</v>
      </c>
      <c r="C35" s="242">
        <f>C37</f>
        <v>0</v>
      </c>
      <c r="G35" s="17" t="s">
        <v>28</v>
      </c>
    </row>
    <row r="36" spans="1:13" s="15" customFormat="1" x14ac:dyDescent="0.25">
      <c r="A36" s="9" t="s">
        <v>50</v>
      </c>
      <c r="B36" s="13" t="s">
        <v>51</v>
      </c>
      <c r="C36" s="242">
        <v>0</v>
      </c>
    </row>
    <row r="37" spans="1:13" s="15" customFormat="1" x14ac:dyDescent="0.25">
      <c r="A37" s="9" t="s">
        <v>52</v>
      </c>
      <c r="B37" s="13" t="s">
        <v>53</v>
      </c>
      <c r="C37" s="243">
        <v>0</v>
      </c>
    </row>
    <row r="38" spans="1:13" s="15" customFormat="1" x14ac:dyDescent="0.25">
      <c r="A38" s="7" t="s">
        <v>54</v>
      </c>
      <c r="B38" s="18" t="s">
        <v>55</v>
      </c>
      <c r="C38" s="244">
        <f>SUM(C39)+C109</f>
        <v>795927.8</v>
      </c>
      <c r="D38" s="235">
        <f>C38-C99</f>
        <v>794442.8</v>
      </c>
      <c r="E38" s="236"/>
    </row>
    <row r="39" spans="1:13" s="15" customFormat="1" ht="25.5" x14ac:dyDescent="0.25">
      <c r="A39" s="9" t="s">
        <v>56</v>
      </c>
      <c r="B39" s="19" t="s">
        <v>57</v>
      </c>
      <c r="C39" s="245">
        <f>SUM(C40+C43+C66+C96)</f>
        <v>795927.8</v>
      </c>
      <c r="D39" s="236">
        <f>C38-D38</f>
        <v>1485</v>
      </c>
    </row>
    <row r="40" spans="1:13" s="15" customFormat="1" x14ac:dyDescent="0.25">
      <c r="A40" s="20" t="s">
        <v>422</v>
      </c>
      <c r="B40" s="21" t="s">
        <v>389</v>
      </c>
      <c r="C40" s="246">
        <f>SUM(C41:C42)</f>
        <v>182182</v>
      </c>
    </row>
    <row r="41" spans="1:13" s="16" customFormat="1" ht="33" customHeight="1" x14ac:dyDescent="0.25">
      <c r="A41" s="9" t="s">
        <v>423</v>
      </c>
      <c r="B41" s="19" t="s">
        <v>467</v>
      </c>
      <c r="C41" s="245">
        <v>181914</v>
      </c>
    </row>
    <row r="42" spans="1:13" s="15" customFormat="1" ht="25.5" x14ac:dyDescent="0.25">
      <c r="A42" s="9" t="s">
        <v>424</v>
      </c>
      <c r="B42" s="19" t="s">
        <v>388</v>
      </c>
      <c r="C42" s="245">
        <v>268</v>
      </c>
    </row>
    <row r="43" spans="1:13" s="15" customFormat="1" ht="27" x14ac:dyDescent="0.25">
      <c r="A43" s="20" t="s">
        <v>425</v>
      </c>
      <c r="B43" s="21" t="s">
        <v>390</v>
      </c>
      <c r="C43" s="246">
        <f>SUM(C45)+C62+C64+C63+C65+C58+C44</f>
        <v>41919</v>
      </c>
    </row>
    <row r="44" spans="1:13" s="15" customFormat="1" ht="38.25" hidden="1" x14ac:dyDescent="0.25">
      <c r="A44" s="20" t="s">
        <v>739</v>
      </c>
      <c r="B44" s="19" t="s">
        <v>740</v>
      </c>
      <c r="C44" s="246"/>
      <c r="M44" s="15" t="s">
        <v>28</v>
      </c>
    </row>
    <row r="45" spans="1:13" s="15" customFormat="1" x14ac:dyDescent="0.25">
      <c r="A45" s="9" t="s">
        <v>426</v>
      </c>
      <c r="B45" s="19" t="s">
        <v>386</v>
      </c>
      <c r="C45" s="245">
        <f>C46+C47+C59+C60+C61</f>
        <v>28002</v>
      </c>
    </row>
    <row r="46" spans="1:13" s="15" customFormat="1" ht="39" x14ac:dyDescent="0.25">
      <c r="A46" s="9"/>
      <c r="B46" s="22" t="s">
        <v>58</v>
      </c>
      <c r="C46" s="245">
        <v>1586</v>
      </c>
    </row>
    <row r="47" spans="1:13" s="15" customFormat="1" ht="63.75" x14ac:dyDescent="0.25">
      <c r="A47" s="9"/>
      <c r="B47" s="19" t="s">
        <v>59</v>
      </c>
      <c r="C47" s="245">
        <v>20078</v>
      </c>
    </row>
    <row r="48" spans="1:13" s="15" customFormat="1" ht="25.5" hidden="1" customHeight="1" x14ac:dyDescent="0.25">
      <c r="A48" s="9"/>
      <c r="B48" s="19" t="s">
        <v>414</v>
      </c>
      <c r="C48" s="245"/>
    </row>
    <row r="49" spans="1:14" s="15" customFormat="1" ht="27.75" hidden="1" customHeight="1" x14ac:dyDescent="0.25">
      <c r="A49" s="9"/>
      <c r="B49" s="19" t="s">
        <v>427</v>
      </c>
      <c r="C49" s="245"/>
    </row>
    <row r="50" spans="1:14" s="15" customFormat="1" ht="43.5" hidden="1" customHeight="1" x14ac:dyDescent="0.25">
      <c r="A50" s="9"/>
      <c r="B50" s="19" t="s">
        <v>80</v>
      </c>
      <c r="C50" s="245"/>
    </row>
    <row r="51" spans="1:14" s="15" customFormat="1" ht="25.5" hidden="1" x14ac:dyDescent="0.25">
      <c r="A51" s="9"/>
      <c r="B51" s="19" t="s">
        <v>428</v>
      </c>
      <c r="C51" s="245"/>
    </row>
    <row r="52" spans="1:14" s="15" customFormat="1" ht="30" hidden="1" customHeight="1" x14ac:dyDescent="0.25">
      <c r="A52" s="9"/>
      <c r="B52" s="19" t="s">
        <v>452</v>
      </c>
      <c r="C52" s="245"/>
    </row>
    <row r="53" spans="1:14" s="15" customFormat="1" ht="24" hidden="1" customHeight="1" x14ac:dyDescent="0.25">
      <c r="A53" s="9"/>
      <c r="B53" s="127" t="s">
        <v>687</v>
      </c>
      <c r="C53" s="245"/>
    </row>
    <row r="54" spans="1:14" s="15" customFormat="1" hidden="1" x14ac:dyDescent="0.25">
      <c r="A54" s="9"/>
      <c r="B54" s="127" t="s">
        <v>473</v>
      </c>
      <c r="C54" s="245"/>
    </row>
    <row r="55" spans="1:14" s="15" customFormat="1" ht="36.75" hidden="1" customHeight="1" x14ac:dyDescent="0.25">
      <c r="A55" s="9"/>
      <c r="B55" s="127" t="s">
        <v>474</v>
      </c>
      <c r="C55" s="245"/>
    </row>
    <row r="56" spans="1:14" s="15" customFormat="1" ht="38.25" hidden="1" x14ac:dyDescent="0.25">
      <c r="A56" s="9"/>
      <c r="B56" s="127" t="s">
        <v>613</v>
      </c>
      <c r="C56" s="245"/>
    </row>
    <row r="57" spans="1:14" s="15" customFormat="1" ht="25.5" hidden="1" x14ac:dyDescent="0.25">
      <c r="A57" s="9"/>
      <c r="B57" s="127" t="s">
        <v>741</v>
      </c>
      <c r="C57" s="245"/>
    </row>
    <row r="58" spans="1:14" s="15" customFormat="1" ht="30.75" hidden="1" customHeight="1" x14ac:dyDescent="0.25">
      <c r="A58" s="9" t="s">
        <v>742</v>
      </c>
      <c r="B58" s="127" t="s">
        <v>743</v>
      </c>
      <c r="C58" s="245"/>
    </row>
    <row r="59" spans="1:14" s="15" customFormat="1" ht="30.75" customHeight="1" x14ac:dyDescent="0.25">
      <c r="A59" s="9"/>
      <c r="B59" s="127" t="s">
        <v>847</v>
      </c>
      <c r="C59" s="245">
        <v>1786</v>
      </c>
    </row>
    <row r="60" spans="1:14" s="15" customFormat="1" ht="46.5" customHeight="1" x14ac:dyDescent="0.25">
      <c r="A60" s="9"/>
      <c r="B60" s="127" t="s">
        <v>848</v>
      </c>
      <c r="C60" s="245">
        <v>511</v>
      </c>
      <c r="I60" s="15" t="s">
        <v>28</v>
      </c>
    </row>
    <row r="61" spans="1:14" s="15" customFormat="1" ht="36.75" customHeight="1" x14ac:dyDescent="0.25">
      <c r="A61" s="9"/>
      <c r="B61" s="127" t="s">
        <v>849</v>
      </c>
      <c r="C61" s="245">
        <v>4041</v>
      </c>
    </row>
    <row r="62" spans="1:14" s="15" customFormat="1" ht="31.5" customHeight="1" x14ac:dyDescent="0.25">
      <c r="A62" s="9" t="s">
        <v>453</v>
      </c>
      <c r="B62" s="19" t="s">
        <v>454</v>
      </c>
      <c r="C62" s="249">
        <v>4533</v>
      </c>
      <c r="I62" s="15" t="s">
        <v>28</v>
      </c>
      <c r="K62" s="15" t="s">
        <v>28</v>
      </c>
    </row>
    <row r="63" spans="1:14" s="15" customFormat="1" ht="33.75" customHeight="1" x14ac:dyDescent="0.25">
      <c r="A63" s="9" t="s">
        <v>455</v>
      </c>
      <c r="B63" s="127" t="s">
        <v>456</v>
      </c>
      <c r="C63" s="249">
        <v>31</v>
      </c>
      <c r="G63" s="15" t="s">
        <v>28</v>
      </c>
      <c r="M63" s="15" t="s">
        <v>28</v>
      </c>
      <c r="N63" s="15" t="s">
        <v>28</v>
      </c>
    </row>
    <row r="64" spans="1:14" s="15" customFormat="1" ht="68.25" hidden="1" customHeight="1" x14ac:dyDescent="0.25">
      <c r="A64" s="9" t="s">
        <v>614</v>
      </c>
      <c r="B64" s="127" t="s">
        <v>615</v>
      </c>
      <c r="C64" s="249"/>
    </row>
    <row r="65" spans="1:9" s="15" customFormat="1" ht="38.25" x14ac:dyDescent="0.25">
      <c r="A65" s="9" t="s">
        <v>616</v>
      </c>
      <c r="B65" s="127" t="s">
        <v>617</v>
      </c>
      <c r="C65" s="249">
        <v>9353</v>
      </c>
      <c r="I65" s="15" t="s">
        <v>28</v>
      </c>
    </row>
    <row r="66" spans="1:9" s="15" customFormat="1" x14ac:dyDescent="0.25">
      <c r="A66" s="20" t="s">
        <v>429</v>
      </c>
      <c r="B66" s="21" t="s">
        <v>391</v>
      </c>
      <c r="C66" s="246">
        <f>C67+C68+C69+C86+C87+C88+C89+C90+C92+C93+C91+C94+C95</f>
        <v>547898.80000000005</v>
      </c>
    </row>
    <row r="67" spans="1:9" s="17" customFormat="1" ht="38.25" x14ac:dyDescent="0.25">
      <c r="A67" s="28" t="s">
        <v>430</v>
      </c>
      <c r="B67" s="93" t="s">
        <v>466</v>
      </c>
      <c r="C67" s="247">
        <v>40</v>
      </c>
    </row>
    <row r="68" spans="1:9" s="15" customFormat="1" ht="25.5" x14ac:dyDescent="0.25">
      <c r="A68" s="28" t="s">
        <v>431</v>
      </c>
      <c r="B68" s="94" t="s">
        <v>465</v>
      </c>
      <c r="C68" s="245">
        <v>5984</v>
      </c>
    </row>
    <row r="69" spans="1:9" s="15" customFormat="1" ht="25.5" x14ac:dyDescent="0.25">
      <c r="A69" s="9" t="s">
        <v>432</v>
      </c>
      <c r="B69" s="25" t="s">
        <v>387</v>
      </c>
      <c r="C69" s="248">
        <f>SUM(C70:C85)</f>
        <v>426831.9</v>
      </c>
    </row>
    <row r="70" spans="1:9" s="15" customFormat="1" ht="51" x14ac:dyDescent="0.25">
      <c r="A70" s="9"/>
      <c r="B70" s="25" t="s">
        <v>64</v>
      </c>
      <c r="C70" s="245">
        <v>257702</v>
      </c>
    </row>
    <row r="71" spans="1:9" s="15" customFormat="1" x14ac:dyDescent="0.25">
      <c r="A71" s="9"/>
      <c r="B71" s="25" t="s">
        <v>375</v>
      </c>
      <c r="C71" s="245">
        <v>141033</v>
      </c>
    </row>
    <row r="72" spans="1:9" s="15" customFormat="1" ht="63.75" x14ac:dyDescent="0.25">
      <c r="A72" s="9"/>
      <c r="B72" s="25" t="s">
        <v>65</v>
      </c>
      <c r="C72" s="245">
        <v>9673</v>
      </c>
    </row>
    <row r="73" spans="1:9" s="15" customFormat="1" ht="26.25" x14ac:dyDescent="0.25">
      <c r="A73" s="26"/>
      <c r="B73" s="22" t="s">
        <v>66</v>
      </c>
      <c r="C73" s="245">
        <v>7</v>
      </c>
    </row>
    <row r="74" spans="1:9" s="15" customFormat="1" ht="25.5" x14ac:dyDescent="0.25">
      <c r="A74" s="9"/>
      <c r="B74" s="25" t="s">
        <v>67</v>
      </c>
      <c r="C74" s="245">
        <v>189</v>
      </c>
    </row>
    <row r="75" spans="1:9" s="16" customFormat="1" ht="25.5" x14ac:dyDescent="0.25">
      <c r="A75" s="9"/>
      <c r="B75" s="23" t="s">
        <v>68</v>
      </c>
      <c r="C75" s="245">
        <v>5134</v>
      </c>
    </row>
    <row r="76" spans="1:9" s="15" customFormat="1" ht="39" customHeight="1" x14ac:dyDescent="0.25">
      <c r="A76" s="9"/>
      <c r="B76" s="25" t="s">
        <v>462</v>
      </c>
      <c r="C76" s="249">
        <v>3098</v>
      </c>
    </row>
    <row r="77" spans="1:9" s="15" customFormat="1" ht="52.5" customHeight="1" x14ac:dyDescent="0.25">
      <c r="A77" s="9"/>
      <c r="B77" s="24" t="s">
        <v>463</v>
      </c>
      <c r="C77" s="245">
        <v>1220</v>
      </c>
    </row>
    <row r="78" spans="1:9" s="4" customFormat="1" ht="33.75" customHeight="1" x14ac:dyDescent="0.2">
      <c r="A78" s="9"/>
      <c r="B78" s="25" t="s">
        <v>464</v>
      </c>
      <c r="C78" s="245">
        <v>539</v>
      </c>
    </row>
    <row r="79" spans="1:9" ht="32.25" hidden="1" customHeight="1" x14ac:dyDescent="0.25">
      <c r="A79" s="9"/>
      <c r="B79" s="25" t="s">
        <v>69</v>
      </c>
      <c r="C79" s="245">
        <v>568</v>
      </c>
    </row>
    <row r="80" spans="1:9" ht="29.25" customHeight="1" x14ac:dyDescent="0.25">
      <c r="A80" s="9"/>
      <c r="B80" s="25" t="s">
        <v>850</v>
      </c>
      <c r="C80" s="245">
        <v>1258.9000000000001</v>
      </c>
    </row>
    <row r="81" spans="1:9" ht="26.25" hidden="1" x14ac:dyDescent="0.25">
      <c r="A81" s="9"/>
      <c r="B81" s="27" t="s">
        <v>71</v>
      </c>
      <c r="C81" s="245">
        <v>0</v>
      </c>
    </row>
    <row r="82" spans="1:9" ht="18" hidden="1" customHeight="1" x14ac:dyDescent="0.25">
      <c r="A82" s="9"/>
      <c r="B82" s="98" t="s">
        <v>439</v>
      </c>
      <c r="C82" s="245"/>
    </row>
    <row r="83" spans="1:9" ht="40.5" customHeight="1" x14ac:dyDescent="0.25">
      <c r="A83" s="28"/>
      <c r="B83" s="94" t="s">
        <v>468</v>
      </c>
      <c r="C83" s="245">
        <v>3597</v>
      </c>
    </row>
    <row r="84" spans="1:9" ht="38.25" x14ac:dyDescent="0.25">
      <c r="A84" s="28"/>
      <c r="B84" s="223" t="s">
        <v>618</v>
      </c>
      <c r="C84" s="245">
        <v>121</v>
      </c>
    </row>
    <row r="85" spans="1:9" s="15" customFormat="1" x14ac:dyDescent="0.25">
      <c r="A85" s="9"/>
      <c r="B85" s="97" t="s">
        <v>630</v>
      </c>
      <c r="C85" s="249">
        <v>2692</v>
      </c>
    </row>
    <row r="86" spans="1:9" ht="38.25" x14ac:dyDescent="0.25">
      <c r="A86" s="28" t="s">
        <v>619</v>
      </c>
      <c r="B86" s="223" t="s">
        <v>620</v>
      </c>
      <c r="C86" s="249">
        <v>42915</v>
      </c>
      <c r="I86" s="1" t="s">
        <v>28</v>
      </c>
    </row>
    <row r="87" spans="1:9" ht="90" hidden="1" customHeight="1" x14ac:dyDescent="0.25">
      <c r="A87" s="28" t="s">
        <v>433</v>
      </c>
      <c r="B87" s="95" t="s">
        <v>469</v>
      </c>
      <c r="C87" s="245">
        <v>1732.9</v>
      </c>
    </row>
    <row r="88" spans="1:9" ht="102.75" hidden="1" customHeight="1" x14ac:dyDescent="0.25">
      <c r="A88" s="28" t="s">
        <v>434</v>
      </c>
      <c r="B88" s="96" t="s">
        <v>470</v>
      </c>
      <c r="C88" s="249">
        <v>18</v>
      </c>
    </row>
    <row r="89" spans="1:9" ht="25.5" x14ac:dyDescent="0.25">
      <c r="A89" s="28" t="s">
        <v>435</v>
      </c>
      <c r="B89" s="97" t="s">
        <v>471</v>
      </c>
      <c r="C89" s="245">
        <v>3710</v>
      </c>
    </row>
    <row r="90" spans="1:9" ht="90" hidden="1" x14ac:dyDescent="0.25">
      <c r="A90" s="28" t="s">
        <v>436</v>
      </c>
      <c r="B90" s="98" t="s">
        <v>472</v>
      </c>
      <c r="C90" s="245"/>
    </row>
    <row r="91" spans="1:9" ht="51.75" hidden="1" customHeight="1" x14ac:dyDescent="0.25">
      <c r="A91" s="28"/>
      <c r="B91" s="98" t="s">
        <v>621</v>
      </c>
      <c r="C91" s="245"/>
    </row>
    <row r="92" spans="1:9" ht="51.75" hidden="1" customHeight="1" x14ac:dyDescent="0.25">
      <c r="A92" s="28" t="s">
        <v>437</v>
      </c>
      <c r="B92" s="98" t="s">
        <v>438</v>
      </c>
      <c r="C92" s="245">
        <v>0</v>
      </c>
    </row>
    <row r="93" spans="1:9" ht="26.25" x14ac:dyDescent="0.25">
      <c r="A93" s="28"/>
      <c r="B93" s="98" t="s">
        <v>851</v>
      </c>
      <c r="C93" s="249">
        <v>66667</v>
      </c>
      <c r="I93" s="1" t="s">
        <v>28</v>
      </c>
    </row>
    <row r="94" spans="1:9" ht="39" hidden="1" x14ac:dyDescent="0.25">
      <c r="A94" s="28"/>
      <c r="B94" s="98" t="s">
        <v>623</v>
      </c>
      <c r="C94" s="245"/>
    </row>
    <row r="95" spans="1:9" ht="51.75" hidden="1" x14ac:dyDescent="0.25">
      <c r="A95" s="28"/>
      <c r="B95" s="98" t="s">
        <v>744</v>
      </c>
      <c r="C95" s="245"/>
    </row>
    <row r="96" spans="1:9" x14ac:dyDescent="0.25">
      <c r="A96" s="20" t="s">
        <v>440</v>
      </c>
      <c r="B96" s="29" t="s">
        <v>72</v>
      </c>
      <c r="C96" s="246">
        <f>C99+C100+C98+C97+C101+C102+C103+C104+C106+C107+C108+C105</f>
        <v>23928</v>
      </c>
    </row>
    <row r="97" spans="1:13" ht="51.75" hidden="1" x14ac:dyDescent="0.25">
      <c r="A97" s="26" t="s">
        <v>73</v>
      </c>
      <c r="B97" s="22" t="s">
        <v>74</v>
      </c>
      <c r="C97" s="250"/>
    </row>
    <row r="98" spans="1:13" ht="51" hidden="1" x14ac:dyDescent="0.25">
      <c r="A98" s="9" t="s">
        <v>75</v>
      </c>
      <c r="B98" s="25" t="s">
        <v>76</v>
      </c>
      <c r="C98" s="245"/>
    </row>
    <row r="99" spans="1:13" ht="51" x14ac:dyDescent="0.25">
      <c r="A99" s="9" t="s">
        <v>441</v>
      </c>
      <c r="B99" s="25" t="s">
        <v>77</v>
      </c>
      <c r="C99" s="251">
        <v>1485</v>
      </c>
    </row>
    <row r="100" spans="1:13" ht="38.25" hidden="1" x14ac:dyDescent="0.25">
      <c r="A100" s="9" t="s">
        <v>442</v>
      </c>
      <c r="B100" s="25" t="s">
        <v>78</v>
      </c>
      <c r="C100" s="245"/>
    </row>
    <row r="101" spans="1:13" ht="51" x14ac:dyDescent="0.25">
      <c r="A101" s="9"/>
      <c r="B101" s="25" t="s">
        <v>624</v>
      </c>
      <c r="C101" s="249">
        <v>15733</v>
      </c>
    </row>
    <row r="102" spans="1:13" ht="27" hidden="1" customHeight="1" x14ac:dyDescent="0.25">
      <c r="A102" s="9"/>
      <c r="B102" s="25" t="s">
        <v>625</v>
      </c>
      <c r="C102" s="245"/>
    </row>
    <row r="103" spans="1:13" ht="25.5" hidden="1" x14ac:dyDescent="0.25">
      <c r="A103" s="9" t="s">
        <v>608</v>
      </c>
      <c r="B103" s="25" t="s">
        <v>745</v>
      </c>
      <c r="C103" s="245"/>
      <c r="M103" s="1" t="s">
        <v>28</v>
      </c>
    </row>
    <row r="104" spans="1:13" s="15" customFormat="1" ht="34.5" x14ac:dyDescent="0.25">
      <c r="A104" s="9" t="s">
        <v>609</v>
      </c>
      <c r="B104" s="49" t="s">
        <v>746</v>
      </c>
      <c r="C104" s="245">
        <v>1710</v>
      </c>
    </row>
    <row r="105" spans="1:13" s="15" customFormat="1" ht="23.25" x14ac:dyDescent="0.25">
      <c r="A105" s="9"/>
      <c r="B105" s="49" t="s">
        <v>750</v>
      </c>
      <c r="C105" s="245">
        <v>5000</v>
      </c>
    </row>
    <row r="106" spans="1:13" s="15" customFormat="1" ht="33.75" hidden="1" x14ac:dyDescent="0.25">
      <c r="A106" s="9"/>
      <c r="B106" s="56" t="s">
        <v>747</v>
      </c>
      <c r="C106" s="245"/>
    </row>
    <row r="107" spans="1:13" s="15" customFormat="1" ht="22.5" hidden="1" x14ac:dyDescent="0.25">
      <c r="A107" s="9"/>
      <c r="B107" s="56" t="s">
        <v>748</v>
      </c>
      <c r="C107" s="245"/>
    </row>
    <row r="108" spans="1:13" s="15" customFormat="1" ht="22.5" hidden="1" x14ac:dyDescent="0.25">
      <c r="A108" s="9"/>
      <c r="B108" s="56" t="s">
        <v>749</v>
      </c>
      <c r="C108" s="245"/>
    </row>
    <row r="109" spans="1:13" ht="31.5" hidden="1" x14ac:dyDescent="0.25">
      <c r="A109" s="7" t="s">
        <v>626</v>
      </c>
      <c r="B109" s="224" t="s">
        <v>627</v>
      </c>
      <c r="C109" s="252">
        <f>C110+C111</f>
        <v>0</v>
      </c>
    </row>
    <row r="110" spans="1:13" ht="25.5" hidden="1" x14ac:dyDescent="0.25">
      <c r="A110" s="9" t="s">
        <v>628</v>
      </c>
      <c r="B110" s="225" t="s">
        <v>629</v>
      </c>
      <c r="C110" s="253"/>
    </row>
    <row r="111" spans="1:13" ht="38.25" hidden="1" x14ac:dyDescent="0.25">
      <c r="A111" s="9" t="s">
        <v>610</v>
      </c>
      <c r="B111" s="225" t="s">
        <v>611</v>
      </c>
      <c r="C111" s="253"/>
    </row>
    <row r="112" spans="1:13" x14ac:dyDescent="0.25">
      <c r="A112" s="30"/>
      <c r="B112" s="31" t="s">
        <v>79</v>
      </c>
      <c r="C112" s="244">
        <f>C38+C12</f>
        <v>858057.8</v>
      </c>
      <c r="D112" s="1">
        <f>C12/C112</f>
        <v>7.2407709597185635E-2</v>
      </c>
    </row>
    <row r="113" spans="1:3" x14ac:dyDescent="0.25">
      <c r="B113" s="32"/>
    </row>
    <row r="114" spans="1:3" x14ac:dyDescent="0.25">
      <c r="B114" s="32"/>
    </row>
    <row r="115" spans="1:3" s="33" customFormat="1" x14ac:dyDescent="0.25">
      <c r="A115" s="1"/>
      <c r="B115" s="32"/>
      <c r="C115" s="254"/>
    </row>
    <row r="116" spans="1:3" s="33" customFormat="1" x14ac:dyDescent="0.25">
      <c r="A116" s="1"/>
      <c r="B116" s="32"/>
      <c r="C116" s="254"/>
    </row>
    <row r="117" spans="1:3" s="33" customFormat="1" x14ac:dyDescent="0.25">
      <c r="A117" s="1"/>
      <c r="B117" s="32"/>
      <c r="C117" s="254"/>
    </row>
    <row r="118" spans="1:3" s="33" customFormat="1" x14ac:dyDescent="0.25">
      <c r="A118" s="1"/>
      <c r="B118" s="32"/>
      <c r="C118" s="254"/>
    </row>
    <row r="119" spans="1:3" s="33" customFormat="1" x14ac:dyDescent="0.25">
      <c r="A119" s="1"/>
      <c r="B119" s="32"/>
      <c r="C119" s="254"/>
    </row>
    <row r="120" spans="1:3" s="33" customFormat="1" x14ac:dyDescent="0.25">
      <c r="A120" s="1"/>
      <c r="B120" s="32"/>
      <c r="C120" s="254"/>
    </row>
    <row r="121" spans="1:3" s="33" customFormat="1" x14ac:dyDescent="0.25">
      <c r="A121" s="1"/>
      <c r="B121" s="32"/>
      <c r="C121" s="254"/>
    </row>
    <row r="122" spans="1:3" s="33" customFormat="1" x14ac:dyDescent="0.25">
      <c r="A122" s="1"/>
      <c r="B122" s="32"/>
      <c r="C122" s="254"/>
    </row>
    <row r="123" spans="1:3" s="33" customFormat="1" x14ac:dyDescent="0.25">
      <c r="A123" s="1"/>
      <c r="B123" s="32"/>
      <c r="C123" s="254"/>
    </row>
    <row r="124" spans="1:3" s="33" customFormat="1" x14ac:dyDescent="0.25">
      <c r="A124" s="1"/>
      <c r="B124" s="32"/>
      <c r="C124" s="254"/>
    </row>
    <row r="125" spans="1:3" s="33" customFormat="1" x14ac:dyDescent="0.25">
      <c r="A125" s="1"/>
      <c r="B125" s="32"/>
      <c r="C125" s="254"/>
    </row>
    <row r="126" spans="1:3" s="33" customFormat="1" x14ac:dyDescent="0.25">
      <c r="A126" s="1"/>
      <c r="B126" s="32"/>
      <c r="C126" s="254"/>
    </row>
    <row r="127" spans="1:3" s="33" customFormat="1" x14ac:dyDescent="0.25">
      <c r="A127" s="1"/>
      <c r="B127" s="32"/>
      <c r="C127" s="254"/>
    </row>
    <row r="128" spans="1:3" s="33" customFormat="1" x14ac:dyDescent="0.25">
      <c r="A128" s="1"/>
      <c r="B128" s="32"/>
      <c r="C128" s="254"/>
    </row>
    <row r="129" spans="1:3" s="33" customFormat="1" x14ac:dyDescent="0.25">
      <c r="A129" s="1"/>
      <c r="B129" s="32"/>
      <c r="C129" s="254"/>
    </row>
    <row r="130" spans="1:3" s="33" customFormat="1" x14ac:dyDescent="0.25">
      <c r="A130" s="1"/>
      <c r="B130" s="32"/>
      <c r="C130" s="254"/>
    </row>
    <row r="131" spans="1:3" s="33" customFormat="1" x14ac:dyDescent="0.25">
      <c r="A131" s="1"/>
      <c r="B131" s="32"/>
      <c r="C131" s="254"/>
    </row>
    <row r="132" spans="1:3" s="33" customFormat="1" x14ac:dyDescent="0.25">
      <c r="A132" s="1"/>
      <c r="B132" s="32"/>
      <c r="C132" s="254"/>
    </row>
    <row r="133" spans="1:3" s="33" customFormat="1" x14ac:dyDescent="0.25">
      <c r="A133" s="1"/>
      <c r="B133" s="32"/>
      <c r="C133" s="254"/>
    </row>
    <row r="134" spans="1:3" s="33" customFormat="1" x14ac:dyDescent="0.25">
      <c r="A134" s="1"/>
      <c r="B134" s="32"/>
      <c r="C134" s="254"/>
    </row>
    <row r="135" spans="1:3" s="33" customFormat="1" x14ac:dyDescent="0.25">
      <c r="A135" s="1"/>
      <c r="B135" s="32"/>
      <c r="C135" s="254"/>
    </row>
    <row r="136" spans="1:3" s="33" customFormat="1" x14ac:dyDescent="0.25">
      <c r="A136" s="1"/>
      <c r="B136" s="32"/>
      <c r="C136" s="254"/>
    </row>
    <row r="137" spans="1:3" s="33" customFormat="1" x14ac:dyDescent="0.25">
      <c r="A137" s="1"/>
      <c r="B137" s="32"/>
      <c r="C137" s="254"/>
    </row>
    <row r="138" spans="1:3" s="33" customFormat="1" x14ac:dyDescent="0.25">
      <c r="A138" s="1"/>
      <c r="B138" s="32"/>
      <c r="C138" s="254"/>
    </row>
    <row r="139" spans="1:3" s="33" customFormat="1" x14ac:dyDescent="0.25">
      <c r="A139" s="1"/>
      <c r="B139" s="32"/>
      <c r="C139" s="254"/>
    </row>
    <row r="140" spans="1:3" s="33" customFormat="1" x14ac:dyDescent="0.25">
      <c r="A140" s="1"/>
      <c r="B140" s="32"/>
      <c r="C140" s="254"/>
    </row>
    <row r="141" spans="1:3" s="33" customFormat="1" x14ac:dyDescent="0.25">
      <c r="A141" s="1"/>
      <c r="B141" s="32"/>
      <c r="C141" s="254"/>
    </row>
    <row r="142" spans="1:3" s="33" customFormat="1" x14ac:dyDescent="0.25">
      <c r="A142" s="1"/>
      <c r="B142" s="32"/>
      <c r="C142" s="254"/>
    </row>
    <row r="143" spans="1:3" s="33" customFormat="1" x14ac:dyDescent="0.25">
      <c r="A143" s="1"/>
      <c r="B143" s="32"/>
      <c r="C143" s="254"/>
    </row>
    <row r="144" spans="1:3" s="33" customFormat="1" x14ac:dyDescent="0.25">
      <c r="A144" s="1"/>
      <c r="B144" s="32"/>
      <c r="C144" s="254"/>
    </row>
    <row r="145" spans="1:3" s="33" customFormat="1" x14ac:dyDescent="0.25">
      <c r="A145" s="1"/>
      <c r="B145" s="32"/>
      <c r="C145" s="254"/>
    </row>
    <row r="146" spans="1:3" s="33" customFormat="1" x14ac:dyDescent="0.25">
      <c r="A146" s="1"/>
      <c r="B146" s="32"/>
      <c r="C146" s="254"/>
    </row>
    <row r="147" spans="1:3" s="33" customFormat="1" x14ac:dyDescent="0.25">
      <c r="A147" s="1"/>
      <c r="B147" s="32"/>
      <c r="C147" s="254"/>
    </row>
    <row r="148" spans="1:3" s="33" customFormat="1" x14ac:dyDescent="0.25">
      <c r="A148" s="1"/>
      <c r="B148" s="32"/>
      <c r="C148" s="254"/>
    </row>
    <row r="149" spans="1:3" s="33" customFormat="1" x14ac:dyDescent="0.25">
      <c r="A149" s="1"/>
      <c r="B149" s="32"/>
      <c r="C149" s="254"/>
    </row>
    <row r="150" spans="1:3" s="33" customFormat="1" x14ac:dyDescent="0.25">
      <c r="A150" s="1"/>
      <c r="B150" s="32"/>
      <c r="C150" s="254"/>
    </row>
    <row r="151" spans="1:3" s="33" customFormat="1" x14ac:dyDescent="0.25">
      <c r="A151" s="1"/>
      <c r="B151" s="32"/>
      <c r="C151" s="254"/>
    </row>
    <row r="152" spans="1:3" s="33" customFormat="1" x14ac:dyDescent="0.25">
      <c r="A152" s="1"/>
      <c r="B152" s="32"/>
      <c r="C152" s="254"/>
    </row>
    <row r="153" spans="1:3" s="33" customFormat="1" x14ac:dyDescent="0.25">
      <c r="A153" s="1"/>
      <c r="B153" s="32"/>
      <c r="C153" s="254"/>
    </row>
    <row r="154" spans="1:3" s="33" customFormat="1" x14ac:dyDescent="0.25">
      <c r="A154" s="1"/>
      <c r="B154" s="32"/>
      <c r="C154" s="254"/>
    </row>
    <row r="155" spans="1:3" s="33" customFormat="1" x14ac:dyDescent="0.25">
      <c r="A155" s="1"/>
      <c r="B155" s="32"/>
      <c r="C155" s="254"/>
    </row>
    <row r="156" spans="1:3" s="33" customFormat="1" x14ac:dyDescent="0.25">
      <c r="A156" s="1"/>
      <c r="B156" s="32"/>
      <c r="C156" s="254"/>
    </row>
    <row r="157" spans="1:3" s="33" customFormat="1" x14ac:dyDescent="0.25">
      <c r="A157" s="1"/>
      <c r="B157" s="32"/>
      <c r="C157" s="254"/>
    </row>
    <row r="158" spans="1:3" s="33" customFormat="1" x14ac:dyDescent="0.25">
      <c r="A158" s="1"/>
      <c r="B158" s="32"/>
      <c r="C158" s="254"/>
    </row>
    <row r="159" spans="1:3" s="33" customFormat="1" x14ac:dyDescent="0.25">
      <c r="A159" s="1"/>
      <c r="B159" s="32"/>
      <c r="C159" s="254"/>
    </row>
    <row r="160" spans="1:3" s="33" customFormat="1" x14ac:dyDescent="0.25">
      <c r="A160" s="1"/>
      <c r="B160" s="32"/>
      <c r="C160" s="254"/>
    </row>
    <row r="161" spans="1:3" s="33" customFormat="1" x14ac:dyDescent="0.25">
      <c r="A161" s="1"/>
      <c r="B161" s="32"/>
      <c r="C161" s="254"/>
    </row>
    <row r="162" spans="1:3" s="33" customFormat="1" x14ac:dyDescent="0.25">
      <c r="A162" s="1"/>
      <c r="B162" s="32"/>
      <c r="C162" s="254"/>
    </row>
    <row r="163" spans="1:3" s="33" customFormat="1" x14ac:dyDescent="0.25">
      <c r="A163" s="1"/>
      <c r="B163" s="32"/>
      <c r="C163" s="254"/>
    </row>
    <row r="164" spans="1:3" s="33" customFormat="1" x14ac:dyDescent="0.25">
      <c r="A164" s="1"/>
      <c r="B164" s="32"/>
      <c r="C164" s="254"/>
    </row>
    <row r="165" spans="1:3" s="33" customFormat="1" x14ac:dyDescent="0.25">
      <c r="A165" s="1"/>
      <c r="B165" s="32"/>
      <c r="C165" s="254"/>
    </row>
    <row r="166" spans="1:3" s="33" customFormat="1" x14ac:dyDescent="0.25">
      <c r="A166" s="1"/>
      <c r="B166" s="32"/>
      <c r="C166" s="254"/>
    </row>
    <row r="167" spans="1:3" s="33" customFormat="1" x14ac:dyDescent="0.25">
      <c r="A167" s="1"/>
      <c r="B167" s="32"/>
      <c r="C167" s="254"/>
    </row>
    <row r="168" spans="1:3" s="33" customFormat="1" x14ac:dyDescent="0.25">
      <c r="A168" s="1"/>
      <c r="B168" s="32"/>
      <c r="C168" s="254"/>
    </row>
    <row r="169" spans="1:3" s="33" customFormat="1" x14ac:dyDescent="0.25">
      <c r="A169" s="1"/>
      <c r="B169" s="32"/>
      <c r="C169" s="254"/>
    </row>
    <row r="170" spans="1:3" s="33" customFormat="1" x14ac:dyDescent="0.25">
      <c r="A170" s="1"/>
      <c r="B170" s="32"/>
      <c r="C170" s="254"/>
    </row>
    <row r="171" spans="1:3" s="33" customFormat="1" x14ac:dyDescent="0.25">
      <c r="A171" s="1"/>
      <c r="B171" s="32"/>
      <c r="C171" s="254"/>
    </row>
    <row r="172" spans="1:3" s="33" customFormat="1" x14ac:dyDescent="0.25">
      <c r="A172" s="1"/>
      <c r="B172" s="32"/>
      <c r="C172" s="254"/>
    </row>
    <row r="173" spans="1:3" s="33" customFormat="1" x14ac:dyDescent="0.25">
      <c r="A173" s="1"/>
      <c r="B173" s="32"/>
      <c r="C173" s="254"/>
    </row>
    <row r="174" spans="1:3" s="33" customFormat="1" x14ac:dyDescent="0.25">
      <c r="A174" s="1"/>
      <c r="B174" s="32"/>
      <c r="C174" s="254"/>
    </row>
    <row r="175" spans="1:3" s="33" customFormat="1" x14ac:dyDescent="0.25">
      <c r="A175" s="1"/>
      <c r="B175" s="32"/>
      <c r="C175" s="254"/>
    </row>
    <row r="176" spans="1:3" s="33" customFormat="1" x14ac:dyDescent="0.25">
      <c r="A176" s="1"/>
      <c r="B176" s="32"/>
      <c r="C176" s="254"/>
    </row>
    <row r="177" spans="1:3" s="33" customFormat="1" x14ac:dyDescent="0.25">
      <c r="A177" s="1"/>
      <c r="B177" s="32"/>
      <c r="C177" s="254"/>
    </row>
    <row r="178" spans="1:3" s="33" customFormat="1" x14ac:dyDescent="0.25">
      <c r="A178" s="1"/>
      <c r="B178" s="32"/>
      <c r="C178" s="254"/>
    </row>
    <row r="179" spans="1:3" s="33" customFormat="1" x14ac:dyDescent="0.25">
      <c r="A179" s="1"/>
      <c r="B179" s="32"/>
      <c r="C179" s="254"/>
    </row>
    <row r="180" spans="1:3" s="33" customFormat="1" x14ac:dyDescent="0.25">
      <c r="A180" s="1"/>
      <c r="B180" s="32"/>
      <c r="C180" s="254"/>
    </row>
    <row r="181" spans="1:3" s="33" customFormat="1" x14ac:dyDescent="0.25">
      <c r="A181" s="1"/>
      <c r="B181" s="32"/>
      <c r="C181" s="254"/>
    </row>
    <row r="182" spans="1:3" s="33" customFormat="1" x14ac:dyDescent="0.25">
      <c r="A182" s="1"/>
      <c r="B182" s="32"/>
      <c r="C182" s="254"/>
    </row>
    <row r="183" spans="1:3" s="33" customFormat="1" x14ac:dyDescent="0.25">
      <c r="A183" s="1"/>
      <c r="B183" s="32"/>
      <c r="C183" s="254"/>
    </row>
    <row r="184" spans="1:3" s="33" customFormat="1" x14ac:dyDescent="0.25">
      <c r="A184" s="1"/>
      <c r="B184" s="32"/>
      <c r="C184" s="254"/>
    </row>
    <row r="185" spans="1:3" s="33" customFormat="1" x14ac:dyDescent="0.25">
      <c r="A185" s="1"/>
      <c r="B185" s="32"/>
      <c r="C185" s="254"/>
    </row>
    <row r="186" spans="1:3" s="33" customFormat="1" x14ac:dyDescent="0.25">
      <c r="A186" s="1"/>
      <c r="B186" s="32"/>
      <c r="C186" s="254"/>
    </row>
    <row r="187" spans="1:3" s="33" customFormat="1" x14ac:dyDescent="0.25">
      <c r="A187" s="1"/>
      <c r="B187" s="32"/>
      <c r="C187" s="254"/>
    </row>
    <row r="188" spans="1:3" s="33" customFormat="1" x14ac:dyDescent="0.25">
      <c r="A188" s="1"/>
      <c r="B188" s="32"/>
      <c r="C188" s="254"/>
    </row>
    <row r="189" spans="1:3" s="33" customFormat="1" x14ac:dyDescent="0.25">
      <c r="A189" s="1"/>
      <c r="B189" s="32"/>
      <c r="C189" s="254"/>
    </row>
    <row r="190" spans="1:3" s="33" customFormat="1" x14ac:dyDescent="0.25">
      <c r="A190" s="1"/>
      <c r="B190" s="32"/>
      <c r="C190" s="254"/>
    </row>
    <row r="191" spans="1:3" s="33" customFormat="1" x14ac:dyDescent="0.25">
      <c r="A191" s="1"/>
      <c r="B191" s="32"/>
      <c r="C191" s="254"/>
    </row>
    <row r="192" spans="1:3" s="33" customFormat="1" x14ac:dyDescent="0.25">
      <c r="A192" s="1"/>
      <c r="B192" s="32"/>
      <c r="C192" s="254"/>
    </row>
    <row r="193" spans="1:3" s="33" customFormat="1" x14ac:dyDescent="0.25">
      <c r="A193" s="1"/>
      <c r="B193" s="32"/>
      <c r="C193" s="254"/>
    </row>
    <row r="194" spans="1:3" s="33" customFormat="1" x14ac:dyDescent="0.25">
      <c r="A194" s="1"/>
      <c r="B194" s="32"/>
      <c r="C194" s="254"/>
    </row>
    <row r="195" spans="1:3" s="33" customFormat="1" x14ac:dyDescent="0.25">
      <c r="A195" s="1"/>
      <c r="B195" s="32"/>
      <c r="C195" s="254"/>
    </row>
    <row r="196" spans="1:3" s="33" customFormat="1" x14ac:dyDescent="0.25">
      <c r="A196" s="1"/>
      <c r="B196" s="32"/>
      <c r="C196" s="254"/>
    </row>
    <row r="197" spans="1:3" s="33" customFormat="1" x14ac:dyDescent="0.25">
      <c r="A197" s="1"/>
      <c r="B197" s="32"/>
      <c r="C197" s="254"/>
    </row>
    <row r="198" spans="1:3" s="33" customFormat="1" x14ac:dyDescent="0.25">
      <c r="A198" s="1"/>
      <c r="B198" s="32"/>
      <c r="C198" s="254"/>
    </row>
    <row r="199" spans="1:3" s="33" customFormat="1" x14ac:dyDescent="0.25">
      <c r="A199" s="1"/>
      <c r="B199" s="32"/>
      <c r="C199" s="254"/>
    </row>
    <row r="200" spans="1:3" s="33" customFormat="1" x14ac:dyDescent="0.25">
      <c r="A200" s="1"/>
      <c r="B200" s="32"/>
      <c r="C200" s="254"/>
    </row>
    <row r="201" spans="1:3" s="33" customFormat="1" x14ac:dyDescent="0.25">
      <c r="A201" s="1"/>
      <c r="B201" s="32"/>
      <c r="C201" s="254"/>
    </row>
    <row r="202" spans="1:3" s="33" customFormat="1" x14ac:dyDescent="0.25">
      <c r="A202" s="1"/>
      <c r="B202" s="32"/>
      <c r="C202" s="254"/>
    </row>
    <row r="203" spans="1:3" s="33" customFormat="1" x14ac:dyDescent="0.25">
      <c r="A203" s="1"/>
      <c r="B203" s="32"/>
      <c r="C203" s="254"/>
    </row>
    <row r="204" spans="1:3" s="33" customFormat="1" x14ac:dyDescent="0.25">
      <c r="A204" s="1"/>
      <c r="B204" s="32"/>
      <c r="C204" s="254"/>
    </row>
    <row r="205" spans="1:3" s="33" customFormat="1" x14ac:dyDescent="0.25">
      <c r="A205" s="1"/>
      <c r="B205" s="32"/>
      <c r="C205" s="254"/>
    </row>
    <row r="206" spans="1:3" s="33" customFormat="1" x14ac:dyDescent="0.25">
      <c r="A206" s="1"/>
      <c r="B206" s="32"/>
      <c r="C206" s="254"/>
    </row>
    <row r="207" spans="1:3" s="33" customFormat="1" x14ac:dyDescent="0.25">
      <c r="A207" s="1"/>
      <c r="B207" s="32"/>
      <c r="C207" s="254"/>
    </row>
    <row r="208" spans="1:3" s="33" customFormat="1" x14ac:dyDescent="0.25">
      <c r="A208" s="1"/>
      <c r="B208" s="32"/>
      <c r="C208" s="254"/>
    </row>
    <row r="209" spans="1:3" s="33" customFormat="1" x14ac:dyDescent="0.25">
      <c r="A209" s="1"/>
      <c r="B209" s="32"/>
      <c r="C209" s="254"/>
    </row>
    <row r="210" spans="1:3" s="33" customFormat="1" x14ac:dyDescent="0.25">
      <c r="A210" s="1"/>
      <c r="B210" s="32"/>
      <c r="C210" s="254"/>
    </row>
    <row r="211" spans="1:3" s="33" customFormat="1" x14ac:dyDescent="0.25">
      <c r="A211" s="1"/>
      <c r="B211" s="32"/>
      <c r="C211" s="254"/>
    </row>
    <row r="212" spans="1:3" s="33" customFormat="1" x14ac:dyDescent="0.25">
      <c r="A212" s="1"/>
      <c r="B212" s="32"/>
      <c r="C212" s="254"/>
    </row>
    <row r="213" spans="1:3" s="33" customFormat="1" x14ac:dyDescent="0.25">
      <c r="A213" s="1"/>
      <c r="B213" s="32"/>
      <c r="C213" s="254"/>
    </row>
    <row r="214" spans="1:3" s="33" customFormat="1" x14ac:dyDescent="0.25">
      <c r="A214" s="1"/>
      <c r="B214" s="32"/>
      <c r="C214" s="254"/>
    </row>
    <row r="215" spans="1:3" s="33" customFormat="1" x14ac:dyDescent="0.25">
      <c r="A215" s="1"/>
      <c r="B215" s="32"/>
      <c r="C215" s="254"/>
    </row>
    <row r="216" spans="1:3" s="33" customFormat="1" x14ac:dyDescent="0.25">
      <c r="A216" s="1"/>
      <c r="B216" s="32"/>
      <c r="C216" s="254"/>
    </row>
    <row r="217" spans="1:3" s="33" customFormat="1" x14ac:dyDescent="0.25">
      <c r="A217" s="1"/>
      <c r="B217" s="32"/>
      <c r="C217" s="254"/>
    </row>
    <row r="218" spans="1:3" s="33" customFormat="1" x14ac:dyDescent="0.25">
      <c r="A218" s="1"/>
      <c r="B218" s="32"/>
      <c r="C218" s="254"/>
    </row>
    <row r="219" spans="1:3" s="33" customFormat="1" x14ac:dyDescent="0.25">
      <c r="A219" s="1"/>
      <c r="B219" s="32"/>
      <c r="C219" s="254"/>
    </row>
    <row r="220" spans="1:3" s="33" customFormat="1" x14ac:dyDescent="0.25">
      <c r="A220" s="1"/>
      <c r="B220" s="32"/>
      <c r="C220" s="254"/>
    </row>
    <row r="221" spans="1:3" s="33" customFormat="1" x14ac:dyDescent="0.25">
      <c r="A221" s="1"/>
      <c r="B221" s="32"/>
      <c r="C221" s="254"/>
    </row>
    <row r="222" spans="1:3" s="33" customFormat="1" x14ac:dyDescent="0.25">
      <c r="A222" s="1"/>
      <c r="B222" s="32"/>
      <c r="C222" s="254"/>
    </row>
    <row r="223" spans="1:3" s="33" customFormat="1" x14ac:dyDescent="0.25">
      <c r="A223" s="1"/>
      <c r="B223" s="32"/>
      <c r="C223" s="254"/>
    </row>
    <row r="224" spans="1:3" s="33" customFormat="1" x14ac:dyDescent="0.25">
      <c r="A224" s="1"/>
      <c r="B224" s="32"/>
      <c r="C224" s="254"/>
    </row>
    <row r="225" spans="1:3" s="33" customFormat="1" x14ac:dyDescent="0.25">
      <c r="A225" s="1"/>
      <c r="B225" s="32"/>
      <c r="C225" s="254"/>
    </row>
    <row r="226" spans="1:3" s="33" customFormat="1" x14ac:dyDescent="0.25">
      <c r="A226" s="1"/>
      <c r="B226" s="32"/>
      <c r="C226" s="254"/>
    </row>
    <row r="227" spans="1:3" s="33" customFormat="1" x14ac:dyDescent="0.25">
      <c r="A227" s="1"/>
      <c r="B227" s="32"/>
      <c r="C227" s="254"/>
    </row>
    <row r="228" spans="1:3" s="33" customFormat="1" x14ac:dyDescent="0.25">
      <c r="A228" s="1"/>
      <c r="B228" s="32"/>
      <c r="C228" s="254"/>
    </row>
    <row r="229" spans="1:3" s="33" customFormat="1" x14ac:dyDescent="0.25">
      <c r="A229" s="1"/>
      <c r="B229" s="32"/>
      <c r="C229" s="254"/>
    </row>
    <row r="230" spans="1:3" s="33" customFormat="1" x14ac:dyDescent="0.25">
      <c r="A230" s="1"/>
      <c r="B230" s="32"/>
      <c r="C230" s="254"/>
    </row>
    <row r="231" spans="1:3" s="33" customFormat="1" x14ac:dyDescent="0.25">
      <c r="A231" s="1"/>
      <c r="B231" s="32"/>
      <c r="C231" s="254"/>
    </row>
    <row r="232" spans="1:3" s="33" customFormat="1" x14ac:dyDescent="0.25">
      <c r="A232" s="1"/>
      <c r="B232" s="32"/>
      <c r="C232" s="254"/>
    </row>
    <row r="233" spans="1:3" s="33" customFormat="1" x14ac:dyDescent="0.25">
      <c r="A233" s="1"/>
      <c r="B233" s="32"/>
      <c r="C233" s="254"/>
    </row>
    <row r="234" spans="1:3" s="33" customFormat="1" x14ac:dyDescent="0.25">
      <c r="A234" s="1"/>
      <c r="B234" s="32"/>
      <c r="C234" s="254"/>
    </row>
    <row r="235" spans="1:3" s="33" customFormat="1" x14ac:dyDescent="0.25">
      <c r="A235" s="1"/>
      <c r="B235" s="32"/>
      <c r="C235" s="254"/>
    </row>
    <row r="236" spans="1:3" s="33" customFormat="1" x14ac:dyDescent="0.25">
      <c r="A236" s="1"/>
      <c r="B236" s="32"/>
      <c r="C236" s="254"/>
    </row>
    <row r="237" spans="1:3" s="33" customFormat="1" x14ac:dyDescent="0.25">
      <c r="A237" s="1"/>
      <c r="B237" s="32"/>
      <c r="C237" s="254"/>
    </row>
    <row r="238" spans="1:3" s="33" customFormat="1" x14ac:dyDescent="0.25">
      <c r="A238" s="1"/>
      <c r="B238" s="32"/>
      <c r="C238" s="254"/>
    </row>
    <row r="239" spans="1:3" s="33" customFormat="1" x14ac:dyDescent="0.25">
      <c r="A239" s="1"/>
      <c r="B239" s="32"/>
      <c r="C239" s="254"/>
    </row>
    <row r="240" spans="1:3" s="33" customFormat="1" x14ac:dyDescent="0.25">
      <c r="A240" s="1"/>
      <c r="B240" s="32"/>
      <c r="C240" s="254"/>
    </row>
    <row r="241" spans="1:3" s="33" customFormat="1" x14ac:dyDescent="0.25">
      <c r="A241" s="1"/>
      <c r="B241" s="32"/>
      <c r="C241" s="254"/>
    </row>
    <row r="242" spans="1:3" s="33" customFormat="1" x14ac:dyDescent="0.25">
      <c r="A242" s="1"/>
      <c r="B242" s="32"/>
      <c r="C242" s="254"/>
    </row>
    <row r="243" spans="1:3" s="33" customFormat="1" x14ac:dyDescent="0.25">
      <c r="A243" s="1"/>
      <c r="B243" s="32"/>
      <c r="C243" s="254"/>
    </row>
    <row r="244" spans="1:3" s="33" customFormat="1" x14ac:dyDescent="0.25">
      <c r="A244" s="1"/>
      <c r="B244" s="32"/>
      <c r="C244" s="254"/>
    </row>
    <row r="245" spans="1:3" s="33" customFormat="1" x14ac:dyDescent="0.25">
      <c r="A245" s="1"/>
      <c r="B245" s="32"/>
      <c r="C245" s="254"/>
    </row>
    <row r="246" spans="1:3" s="33" customFormat="1" x14ac:dyDescent="0.25">
      <c r="A246" s="1"/>
      <c r="B246" s="32"/>
      <c r="C246" s="254"/>
    </row>
    <row r="247" spans="1:3" s="33" customFormat="1" x14ac:dyDescent="0.25">
      <c r="A247" s="1"/>
      <c r="B247" s="32"/>
      <c r="C247" s="254"/>
    </row>
    <row r="248" spans="1:3" s="33" customFormat="1" x14ac:dyDescent="0.25">
      <c r="A248" s="1"/>
      <c r="B248" s="32"/>
      <c r="C248" s="254"/>
    </row>
    <row r="249" spans="1:3" s="33" customFormat="1" x14ac:dyDescent="0.25">
      <c r="A249" s="1"/>
      <c r="B249" s="32"/>
      <c r="C249" s="254"/>
    </row>
    <row r="250" spans="1:3" s="33" customFormat="1" x14ac:dyDescent="0.25">
      <c r="A250" s="1"/>
      <c r="B250" s="32"/>
      <c r="C250" s="254"/>
    </row>
    <row r="251" spans="1:3" s="33" customFormat="1" x14ac:dyDescent="0.25">
      <c r="A251" s="1"/>
      <c r="B251" s="32"/>
      <c r="C251" s="254"/>
    </row>
    <row r="252" spans="1:3" s="33" customFormat="1" x14ac:dyDescent="0.25">
      <c r="A252" s="1"/>
      <c r="B252" s="32"/>
      <c r="C252" s="254"/>
    </row>
    <row r="253" spans="1:3" s="33" customFormat="1" x14ac:dyDescent="0.25">
      <c r="A253" s="1"/>
      <c r="B253" s="32"/>
      <c r="C253" s="254"/>
    </row>
    <row r="254" spans="1:3" s="33" customFormat="1" x14ac:dyDescent="0.25">
      <c r="A254" s="1"/>
      <c r="B254" s="32"/>
      <c r="C254" s="254"/>
    </row>
    <row r="255" spans="1:3" s="33" customFormat="1" x14ac:dyDescent="0.25">
      <c r="A255" s="1"/>
      <c r="B255" s="32"/>
      <c r="C255" s="254"/>
    </row>
    <row r="256" spans="1:3" s="33" customFormat="1" x14ac:dyDescent="0.25">
      <c r="A256" s="1"/>
      <c r="B256" s="32"/>
      <c r="C256" s="254"/>
    </row>
    <row r="257" spans="1:3" s="33" customFormat="1" x14ac:dyDescent="0.25">
      <c r="A257" s="1"/>
      <c r="B257" s="32"/>
      <c r="C257" s="254"/>
    </row>
    <row r="258" spans="1:3" s="33" customFormat="1" x14ac:dyDescent="0.25">
      <c r="A258" s="1"/>
      <c r="B258" s="32"/>
      <c r="C258" s="254"/>
    </row>
    <row r="259" spans="1:3" s="33" customFormat="1" x14ac:dyDescent="0.25">
      <c r="A259" s="1"/>
      <c r="B259" s="32"/>
      <c r="C259" s="254"/>
    </row>
    <row r="260" spans="1:3" s="33" customFormat="1" x14ac:dyDescent="0.25">
      <c r="A260" s="1"/>
      <c r="B260" s="32"/>
      <c r="C260" s="254"/>
    </row>
    <row r="261" spans="1:3" s="33" customFormat="1" x14ac:dyDescent="0.25">
      <c r="A261" s="1"/>
      <c r="B261" s="32"/>
      <c r="C261" s="254"/>
    </row>
    <row r="262" spans="1:3" s="33" customFormat="1" x14ac:dyDescent="0.25">
      <c r="A262" s="1"/>
      <c r="B262" s="32"/>
      <c r="C262" s="254"/>
    </row>
    <row r="263" spans="1:3" s="33" customFormat="1" x14ac:dyDescent="0.25">
      <c r="A263" s="1"/>
      <c r="B263" s="32"/>
      <c r="C263" s="254"/>
    </row>
    <row r="264" spans="1:3" s="33" customFormat="1" x14ac:dyDescent="0.25">
      <c r="A264" s="1"/>
      <c r="B264" s="32"/>
      <c r="C264" s="254"/>
    </row>
    <row r="265" spans="1:3" s="33" customFormat="1" x14ac:dyDescent="0.25">
      <c r="A265" s="1"/>
      <c r="B265" s="32"/>
      <c r="C265" s="254"/>
    </row>
    <row r="266" spans="1:3" s="33" customFormat="1" x14ac:dyDescent="0.25">
      <c r="A266" s="1"/>
      <c r="B266" s="32"/>
      <c r="C266" s="254"/>
    </row>
    <row r="267" spans="1:3" s="33" customFormat="1" x14ac:dyDescent="0.25">
      <c r="A267" s="1"/>
      <c r="B267" s="32"/>
      <c r="C267" s="254"/>
    </row>
    <row r="268" spans="1:3" s="33" customFormat="1" x14ac:dyDescent="0.25">
      <c r="A268" s="1"/>
      <c r="B268" s="32"/>
      <c r="C268" s="254"/>
    </row>
    <row r="269" spans="1:3" s="33" customFormat="1" x14ac:dyDescent="0.25">
      <c r="A269" s="1"/>
      <c r="B269" s="32"/>
      <c r="C269" s="254"/>
    </row>
    <row r="270" spans="1:3" s="33" customFormat="1" x14ac:dyDescent="0.25">
      <c r="A270" s="1"/>
      <c r="B270" s="32"/>
      <c r="C270" s="254"/>
    </row>
    <row r="271" spans="1:3" s="33" customFormat="1" x14ac:dyDescent="0.25">
      <c r="A271" s="1"/>
      <c r="B271" s="32"/>
      <c r="C271" s="254"/>
    </row>
    <row r="272" spans="1:3" s="33" customFormat="1" x14ac:dyDescent="0.25">
      <c r="A272" s="1"/>
      <c r="B272" s="32"/>
      <c r="C272" s="254"/>
    </row>
    <row r="273" spans="1:3" s="33" customFormat="1" x14ac:dyDescent="0.25">
      <c r="A273" s="1"/>
      <c r="B273" s="32"/>
      <c r="C273" s="254"/>
    </row>
    <row r="274" spans="1:3" s="33" customFormat="1" x14ac:dyDescent="0.25">
      <c r="A274" s="1"/>
      <c r="B274" s="32"/>
      <c r="C274" s="254"/>
    </row>
    <row r="275" spans="1:3" s="33" customFormat="1" x14ac:dyDescent="0.25">
      <c r="A275" s="1"/>
      <c r="B275" s="32"/>
      <c r="C275" s="254"/>
    </row>
    <row r="276" spans="1:3" s="33" customFormat="1" x14ac:dyDescent="0.25">
      <c r="A276" s="1"/>
      <c r="B276" s="32"/>
      <c r="C276" s="254"/>
    </row>
    <row r="277" spans="1:3" s="33" customFormat="1" x14ac:dyDescent="0.25">
      <c r="A277" s="1"/>
      <c r="B277" s="32"/>
      <c r="C277" s="254"/>
    </row>
    <row r="278" spans="1:3" s="33" customFormat="1" x14ac:dyDescent="0.25">
      <c r="A278" s="1"/>
      <c r="B278" s="32"/>
      <c r="C278" s="254"/>
    </row>
    <row r="279" spans="1:3" s="33" customFormat="1" x14ac:dyDescent="0.25">
      <c r="A279" s="1"/>
      <c r="B279" s="32"/>
      <c r="C279" s="254"/>
    </row>
    <row r="280" spans="1:3" s="33" customFormat="1" x14ac:dyDescent="0.25">
      <c r="A280" s="1"/>
      <c r="B280" s="32"/>
      <c r="C280" s="254"/>
    </row>
    <row r="281" spans="1:3" s="33" customFormat="1" x14ac:dyDescent="0.25">
      <c r="A281" s="1"/>
      <c r="B281" s="32"/>
      <c r="C281" s="254"/>
    </row>
    <row r="282" spans="1:3" s="33" customFormat="1" x14ac:dyDescent="0.25">
      <c r="A282" s="1"/>
      <c r="B282" s="32"/>
      <c r="C282" s="254"/>
    </row>
    <row r="283" spans="1:3" s="33" customFormat="1" x14ac:dyDescent="0.25">
      <c r="A283" s="1"/>
      <c r="B283" s="32"/>
      <c r="C283" s="254"/>
    </row>
    <row r="284" spans="1:3" s="33" customFormat="1" x14ac:dyDescent="0.25">
      <c r="A284" s="1"/>
      <c r="B284" s="32"/>
      <c r="C284" s="254"/>
    </row>
    <row r="285" spans="1:3" s="33" customFormat="1" x14ac:dyDescent="0.25">
      <c r="A285" s="1"/>
      <c r="B285" s="32"/>
      <c r="C285" s="254"/>
    </row>
    <row r="286" spans="1:3" s="33" customFormat="1" x14ac:dyDescent="0.25">
      <c r="A286" s="1"/>
      <c r="B286" s="32"/>
      <c r="C286" s="254"/>
    </row>
    <row r="287" spans="1:3" s="33" customFormat="1" x14ac:dyDescent="0.25">
      <c r="A287" s="1"/>
      <c r="B287" s="32"/>
      <c r="C287" s="254"/>
    </row>
    <row r="288" spans="1:3" s="33" customFormat="1" x14ac:dyDescent="0.25">
      <c r="A288" s="1"/>
      <c r="B288" s="32"/>
      <c r="C288" s="254"/>
    </row>
    <row r="289" spans="1:3" s="33" customFormat="1" x14ac:dyDescent="0.25">
      <c r="A289" s="1"/>
      <c r="B289" s="32"/>
      <c r="C289" s="254"/>
    </row>
    <row r="290" spans="1:3" s="33" customFormat="1" x14ac:dyDescent="0.25">
      <c r="A290" s="1"/>
      <c r="B290" s="32"/>
      <c r="C290" s="254"/>
    </row>
    <row r="291" spans="1:3" s="33" customFormat="1" x14ac:dyDescent="0.25">
      <c r="A291" s="1"/>
      <c r="B291" s="32"/>
      <c r="C291" s="254"/>
    </row>
    <row r="292" spans="1:3" s="33" customFormat="1" x14ac:dyDescent="0.25">
      <c r="A292" s="1"/>
      <c r="B292" s="32"/>
      <c r="C292" s="254"/>
    </row>
    <row r="293" spans="1:3" s="33" customFormat="1" x14ac:dyDescent="0.25">
      <c r="A293" s="1"/>
      <c r="B293" s="32"/>
      <c r="C293" s="254"/>
    </row>
    <row r="294" spans="1:3" s="33" customFormat="1" x14ac:dyDescent="0.25">
      <c r="A294" s="1"/>
      <c r="B294" s="32"/>
      <c r="C294" s="254"/>
    </row>
    <row r="295" spans="1:3" s="33" customFormat="1" x14ac:dyDescent="0.25">
      <c r="A295" s="1"/>
      <c r="B295" s="32"/>
      <c r="C295" s="254"/>
    </row>
    <row r="296" spans="1:3" s="33" customFormat="1" x14ac:dyDescent="0.25">
      <c r="A296" s="1"/>
      <c r="B296" s="32"/>
      <c r="C296" s="254"/>
    </row>
    <row r="297" spans="1:3" s="33" customFormat="1" x14ac:dyDescent="0.25">
      <c r="A297" s="1"/>
      <c r="B297" s="32"/>
      <c r="C297" s="254"/>
    </row>
    <row r="298" spans="1:3" s="33" customFormat="1" x14ac:dyDescent="0.25">
      <c r="A298" s="1"/>
      <c r="B298" s="32"/>
      <c r="C298" s="254"/>
    </row>
    <row r="299" spans="1:3" s="33" customFormat="1" x14ac:dyDescent="0.25">
      <c r="A299" s="1"/>
      <c r="B299" s="32"/>
      <c r="C299" s="254"/>
    </row>
    <row r="300" spans="1:3" s="33" customFormat="1" x14ac:dyDescent="0.25">
      <c r="A300" s="1"/>
      <c r="B300" s="32"/>
      <c r="C300" s="254"/>
    </row>
    <row r="301" spans="1:3" s="33" customFormat="1" x14ac:dyDescent="0.25">
      <c r="A301" s="1"/>
      <c r="B301" s="32"/>
      <c r="C301" s="254"/>
    </row>
    <row r="302" spans="1:3" s="33" customFormat="1" x14ac:dyDescent="0.25">
      <c r="A302" s="1"/>
      <c r="B302" s="32"/>
      <c r="C302" s="254"/>
    </row>
    <row r="303" spans="1:3" s="33" customFormat="1" x14ac:dyDescent="0.25">
      <c r="A303" s="1"/>
      <c r="B303" s="32"/>
      <c r="C303" s="254"/>
    </row>
    <row r="304" spans="1:3" s="33" customFormat="1" x14ac:dyDescent="0.25">
      <c r="A304" s="1"/>
      <c r="B304" s="32"/>
      <c r="C304" s="254"/>
    </row>
    <row r="305" spans="1:3" s="33" customFormat="1" x14ac:dyDescent="0.25">
      <c r="A305" s="1"/>
      <c r="B305" s="32"/>
      <c r="C305" s="254"/>
    </row>
    <row r="306" spans="1:3" s="33" customFormat="1" x14ac:dyDescent="0.25">
      <c r="A306" s="1"/>
      <c r="B306" s="32"/>
      <c r="C306" s="254"/>
    </row>
    <row r="307" spans="1:3" s="33" customFormat="1" x14ac:dyDescent="0.25">
      <c r="A307" s="1"/>
      <c r="B307" s="32"/>
      <c r="C307" s="254"/>
    </row>
    <row r="308" spans="1:3" s="33" customFormat="1" x14ac:dyDescent="0.25">
      <c r="A308" s="1"/>
      <c r="B308" s="32"/>
      <c r="C308" s="254"/>
    </row>
    <row r="309" spans="1:3" s="33" customFormat="1" x14ac:dyDescent="0.25">
      <c r="A309" s="1"/>
      <c r="B309" s="32"/>
      <c r="C309" s="254"/>
    </row>
    <row r="310" spans="1:3" s="33" customFormat="1" x14ac:dyDescent="0.25">
      <c r="A310" s="1"/>
      <c r="B310" s="32"/>
      <c r="C310" s="254"/>
    </row>
    <row r="311" spans="1:3" s="33" customFormat="1" x14ac:dyDescent="0.25">
      <c r="A311" s="1"/>
      <c r="B311" s="32"/>
      <c r="C311" s="254"/>
    </row>
    <row r="312" spans="1:3" s="33" customFormat="1" x14ac:dyDescent="0.25">
      <c r="A312" s="1"/>
      <c r="B312" s="32"/>
      <c r="C312" s="254"/>
    </row>
    <row r="313" spans="1:3" s="33" customFormat="1" x14ac:dyDescent="0.25">
      <c r="A313" s="1"/>
      <c r="B313" s="32"/>
      <c r="C313" s="254"/>
    </row>
    <row r="314" spans="1:3" s="33" customFormat="1" x14ac:dyDescent="0.25">
      <c r="A314" s="1"/>
      <c r="B314" s="32"/>
      <c r="C314" s="254"/>
    </row>
    <row r="315" spans="1:3" s="33" customFormat="1" x14ac:dyDescent="0.25">
      <c r="A315" s="1"/>
      <c r="B315" s="32"/>
      <c r="C315" s="254"/>
    </row>
  </sheetData>
  <mergeCells count="8">
    <mergeCell ref="A9:C9"/>
    <mergeCell ref="A1:C1"/>
    <mergeCell ref="A2:C2"/>
    <mergeCell ref="A3:C3"/>
    <mergeCell ref="A4:C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21"/>
  <sheetViews>
    <sheetView workbookViewId="0">
      <selection activeCell="M9" sqref="M9"/>
    </sheetView>
  </sheetViews>
  <sheetFormatPr defaultRowHeight="12.75" x14ac:dyDescent="0.2"/>
  <cols>
    <col min="1" max="1" width="4.7109375" style="151" customWidth="1"/>
    <col min="2" max="2" width="24.140625" style="151" customWidth="1"/>
    <col min="3" max="3" width="15.42578125" style="151" customWidth="1"/>
    <col min="4" max="4" width="14.5703125" style="151" customWidth="1"/>
    <col min="5" max="5" width="11.42578125" style="151" customWidth="1"/>
    <col min="6" max="256" width="9.140625" style="151"/>
    <col min="257" max="257" width="4.7109375" style="151" customWidth="1"/>
    <col min="258" max="258" width="31.85546875" style="151" customWidth="1"/>
    <col min="259" max="259" width="18.7109375" style="151" customWidth="1"/>
    <col min="260" max="260" width="14.5703125" style="151" customWidth="1"/>
    <col min="261" max="261" width="15.5703125" style="151" customWidth="1"/>
    <col min="262" max="512" width="9.140625" style="151"/>
    <col min="513" max="513" width="4.7109375" style="151" customWidth="1"/>
    <col min="514" max="514" width="31.85546875" style="151" customWidth="1"/>
    <col min="515" max="515" width="18.7109375" style="151" customWidth="1"/>
    <col min="516" max="516" width="14.5703125" style="151" customWidth="1"/>
    <col min="517" max="517" width="15.5703125" style="151" customWidth="1"/>
    <col min="518" max="768" width="9.140625" style="151"/>
    <col min="769" max="769" width="4.7109375" style="151" customWidth="1"/>
    <col min="770" max="770" width="31.85546875" style="151" customWidth="1"/>
    <col min="771" max="771" width="18.7109375" style="151" customWidth="1"/>
    <col min="772" max="772" width="14.5703125" style="151" customWidth="1"/>
    <col min="773" max="773" width="15.5703125" style="151" customWidth="1"/>
    <col min="774" max="1024" width="9.140625" style="151"/>
    <col min="1025" max="1025" width="4.7109375" style="151" customWidth="1"/>
    <col min="1026" max="1026" width="31.85546875" style="151" customWidth="1"/>
    <col min="1027" max="1027" width="18.7109375" style="151" customWidth="1"/>
    <col min="1028" max="1028" width="14.5703125" style="151" customWidth="1"/>
    <col min="1029" max="1029" width="15.5703125" style="151" customWidth="1"/>
    <col min="1030" max="1280" width="9.140625" style="151"/>
    <col min="1281" max="1281" width="4.7109375" style="151" customWidth="1"/>
    <col min="1282" max="1282" width="31.85546875" style="151" customWidth="1"/>
    <col min="1283" max="1283" width="18.7109375" style="151" customWidth="1"/>
    <col min="1284" max="1284" width="14.5703125" style="151" customWidth="1"/>
    <col min="1285" max="1285" width="15.5703125" style="151" customWidth="1"/>
    <col min="1286" max="1536" width="9.140625" style="151"/>
    <col min="1537" max="1537" width="4.7109375" style="151" customWidth="1"/>
    <col min="1538" max="1538" width="31.85546875" style="151" customWidth="1"/>
    <col min="1539" max="1539" width="18.7109375" style="151" customWidth="1"/>
    <col min="1540" max="1540" width="14.5703125" style="151" customWidth="1"/>
    <col min="1541" max="1541" width="15.5703125" style="151" customWidth="1"/>
    <col min="1542" max="1792" width="9.140625" style="151"/>
    <col min="1793" max="1793" width="4.7109375" style="151" customWidth="1"/>
    <col min="1794" max="1794" width="31.85546875" style="151" customWidth="1"/>
    <col min="1795" max="1795" width="18.7109375" style="151" customWidth="1"/>
    <col min="1796" max="1796" width="14.5703125" style="151" customWidth="1"/>
    <col min="1797" max="1797" width="15.5703125" style="151" customWidth="1"/>
    <col min="1798" max="2048" width="9.140625" style="151"/>
    <col min="2049" max="2049" width="4.7109375" style="151" customWidth="1"/>
    <col min="2050" max="2050" width="31.85546875" style="151" customWidth="1"/>
    <col min="2051" max="2051" width="18.7109375" style="151" customWidth="1"/>
    <col min="2052" max="2052" width="14.5703125" style="151" customWidth="1"/>
    <col min="2053" max="2053" width="15.5703125" style="151" customWidth="1"/>
    <col min="2054" max="2304" width="9.140625" style="151"/>
    <col min="2305" max="2305" width="4.7109375" style="151" customWidth="1"/>
    <col min="2306" max="2306" width="31.85546875" style="151" customWidth="1"/>
    <col min="2307" max="2307" width="18.7109375" style="151" customWidth="1"/>
    <col min="2308" max="2308" width="14.5703125" style="151" customWidth="1"/>
    <col min="2309" max="2309" width="15.5703125" style="151" customWidth="1"/>
    <col min="2310" max="2560" width="9.140625" style="151"/>
    <col min="2561" max="2561" width="4.7109375" style="151" customWidth="1"/>
    <col min="2562" max="2562" width="31.85546875" style="151" customWidth="1"/>
    <col min="2563" max="2563" width="18.7109375" style="151" customWidth="1"/>
    <col min="2564" max="2564" width="14.5703125" style="151" customWidth="1"/>
    <col min="2565" max="2565" width="15.5703125" style="151" customWidth="1"/>
    <col min="2566" max="2816" width="9.140625" style="151"/>
    <col min="2817" max="2817" width="4.7109375" style="151" customWidth="1"/>
    <col min="2818" max="2818" width="31.85546875" style="151" customWidth="1"/>
    <col min="2819" max="2819" width="18.7109375" style="151" customWidth="1"/>
    <col min="2820" max="2820" width="14.5703125" style="151" customWidth="1"/>
    <col min="2821" max="2821" width="15.5703125" style="151" customWidth="1"/>
    <col min="2822" max="3072" width="9.140625" style="151"/>
    <col min="3073" max="3073" width="4.7109375" style="151" customWidth="1"/>
    <col min="3074" max="3074" width="31.85546875" style="151" customWidth="1"/>
    <col min="3075" max="3075" width="18.7109375" style="151" customWidth="1"/>
    <col min="3076" max="3076" width="14.5703125" style="151" customWidth="1"/>
    <col min="3077" max="3077" width="15.5703125" style="151" customWidth="1"/>
    <col min="3078" max="3328" width="9.140625" style="151"/>
    <col min="3329" max="3329" width="4.7109375" style="151" customWidth="1"/>
    <col min="3330" max="3330" width="31.85546875" style="151" customWidth="1"/>
    <col min="3331" max="3331" width="18.7109375" style="151" customWidth="1"/>
    <col min="3332" max="3332" width="14.5703125" style="151" customWidth="1"/>
    <col min="3333" max="3333" width="15.5703125" style="151" customWidth="1"/>
    <col min="3334" max="3584" width="9.140625" style="151"/>
    <col min="3585" max="3585" width="4.7109375" style="151" customWidth="1"/>
    <col min="3586" max="3586" width="31.85546875" style="151" customWidth="1"/>
    <col min="3587" max="3587" width="18.7109375" style="151" customWidth="1"/>
    <col min="3588" max="3588" width="14.5703125" style="151" customWidth="1"/>
    <col min="3589" max="3589" width="15.5703125" style="151" customWidth="1"/>
    <col min="3590" max="3840" width="9.140625" style="151"/>
    <col min="3841" max="3841" width="4.7109375" style="151" customWidth="1"/>
    <col min="3842" max="3842" width="31.85546875" style="151" customWidth="1"/>
    <col min="3843" max="3843" width="18.7109375" style="151" customWidth="1"/>
    <col min="3844" max="3844" width="14.5703125" style="151" customWidth="1"/>
    <col min="3845" max="3845" width="15.5703125" style="151" customWidth="1"/>
    <col min="3846" max="4096" width="9.140625" style="151"/>
    <col min="4097" max="4097" width="4.7109375" style="151" customWidth="1"/>
    <col min="4098" max="4098" width="31.85546875" style="151" customWidth="1"/>
    <col min="4099" max="4099" width="18.7109375" style="151" customWidth="1"/>
    <col min="4100" max="4100" width="14.5703125" style="151" customWidth="1"/>
    <col min="4101" max="4101" width="15.5703125" style="151" customWidth="1"/>
    <col min="4102" max="4352" width="9.140625" style="151"/>
    <col min="4353" max="4353" width="4.7109375" style="151" customWidth="1"/>
    <col min="4354" max="4354" width="31.85546875" style="151" customWidth="1"/>
    <col min="4355" max="4355" width="18.7109375" style="151" customWidth="1"/>
    <col min="4356" max="4356" width="14.5703125" style="151" customWidth="1"/>
    <col min="4357" max="4357" width="15.5703125" style="151" customWidth="1"/>
    <col min="4358" max="4608" width="9.140625" style="151"/>
    <col min="4609" max="4609" width="4.7109375" style="151" customWidth="1"/>
    <col min="4610" max="4610" width="31.85546875" style="151" customWidth="1"/>
    <col min="4611" max="4611" width="18.7109375" style="151" customWidth="1"/>
    <col min="4612" max="4612" width="14.5703125" style="151" customWidth="1"/>
    <col min="4613" max="4613" width="15.5703125" style="151" customWidth="1"/>
    <col min="4614" max="4864" width="9.140625" style="151"/>
    <col min="4865" max="4865" width="4.7109375" style="151" customWidth="1"/>
    <col min="4866" max="4866" width="31.85546875" style="151" customWidth="1"/>
    <col min="4867" max="4867" width="18.7109375" style="151" customWidth="1"/>
    <col min="4868" max="4868" width="14.5703125" style="151" customWidth="1"/>
    <col min="4869" max="4869" width="15.5703125" style="151" customWidth="1"/>
    <col min="4870" max="5120" width="9.140625" style="151"/>
    <col min="5121" max="5121" width="4.7109375" style="151" customWidth="1"/>
    <col min="5122" max="5122" width="31.85546875" style="151" customWidth="1"/>
    <col min="5123" max="5123" width="18.7109375" style="151" customWidth="1"/>
    <col min="5124" max="5124" width="14.5703125" style="151" customWidth="1"/>
    <col min="5125" max="5125" width="15.5703125" style="151" customWidth="1"/>
    <col min="5126" max="5376" width="9.140625" style="151"/>
    <col min="5377" max="5377" width="4.7109375" style="151" customWidth="1"/>
    <col min="5378" max="5378" width="31.85546875" style="151" customWidth="1"/>
    <col min="5379" max="5379" width="18.7109375" style="151" customWidth="1"/>
    <col min="5380" max="5380" width="14.5703125" style="151" customWidth="1"/>
    <col min="5381" max="5381" width="15.5703125" style="151" customWidth="1"/>
    <col min="5382" max="5632" width="9.140625" style="151"/>
    <col min="5633" max="5633" width="4.7109375" style="151" customWidth="1"/>
    <col min="5634" max="5634" width="31.85546875" style="151" customWidth="1"/>
    <col min="5635" max="5635" width="18.7109375" style="151" customWidth="1"/>
    <col min="5636" max="5636" width="14.5703125" style="151" customWidth="1"/>
    <col min="5637" max="5637" width="15.5703125" style="151" customWidth="1"/>
    <col min="5638" max="5888" width="9.140625" style="151"/>
    <col min="5889" max="5889" width="4.7109375" style="151" customWidth="1"/>
    <col min="5890" max="5890" width="31.85546875" style="151" customWidth="1"/>
    <col min="5891" max="5891" width="18.7109375" style="151" customWidth="1"/>
    <col min="5892" max="5892" width="14.5703125" style="151" customWidth="1"/>
    <col min="5893" max="5893" width="15.5703125" style="151" customWidth="1"/>
    <col min="5894" max="6144" width="9.140625" style="151"/>
    <col min="6145" max="6145" width="4.7109375" style="151" customWidth="1"/>
    <col min="6146" max="6146" width="31.85546875" style="151" customWidth="1"/>
    <col min="6147" max="6147" width="18.7109375" style="151" customWidth="1"/>
    <col min="6148" max="6148" width="14.5703125" style="151" customWidth="1"/>
    <col min="6149" max="6149" width="15.5703125" style="151" customWidth="1"/>
    <col min="6150" max="6400" width="9.140625" style="151"/>
    <col min="6401" max="6401" width="4.7109375" style="151" customWidth="1"/>
    <col min="6402" max="6402" width="31.85546875" style="151" customWidth="1"/>
    <col min="6403" max="6403" width="18.7109375" style="151" customWidth="1"/>
    <col min="6404" max="6404" width="14.5703125" style="151" customWidth="1"/>
    <col min="6405" max="6405" width="15.5703125" style="151" customWidth="1"/>
    <col min="6406" max="6656" width="9.140625" style="151"/>
    <col min="6657" max="6657" width="4.7109375" style="151" customWidth="1"/>
    <col min="6658" max="6658" width="31.85546875" style="151" customWidth="1"/>
    <col min="6659" max="6659" width="18.7109375" style="151" customWidth="1"/>
    <col min="6660" max="6660" width="14.5703125" style="151" customWidth="1"/>
    <col min="6661" max="6661" width="15.5703125" style="151" customWidth="1"/>
    <col min="6662" max="6912" width="9.140625" style="151"/>
    <col min="6913" max="6913" width="4.7109375" style="151" customWidth="1"/>
    <col min="6914" max="6914" width="31.85546875" style="151" customWidth="1"/>
    <col min="6915" max="6915" width="18.7109375" style="151" customWidth="1"/>
    <col min="6916" max="6916" width="14.5703125" style="151" customWidth="1"/>
    <col min="6917" max="6917" width="15.5703125" style="151" customWidth="1"/>
    <col min="6918" max="7168" width="9.140625" style="151"/>
    <col min="7169" max="7169" width="4.7109375" style="151" customWidth="1"/>
    <col min="7170" max="7170" width="31.85546875" style="151" customWidth="1"/>
    <col min="7171" max="7171" width="18.7109375" style="151" customWidth="1"/>
    <col min="7172" max="7172" width="14.5703125" style="151" customWidth="1"/>
    <col min="7173" max="7173" width="15.5703125" style="151" customWidth="1"/>
    <col min="7174" max="7424" width="9.140625" style="151"/>
    <col min="7425" max="7425" width="4.7109375" style="151" customWidth="1"/>
    <col min="7426" max="7426" width="31.85546875" style="151" customWidth="1"/>
    <col min="7427" max="7427" width="18.7109375" style="151" customWidth="1"/>
    <col min="7428" max="7428" width="14.5703125" style="151" customWidth="1"/>
    <col min="7429" max="7429" width="15.5703125" style="151" customWidth="1"/>
    <col min="7430" max="7680" width="9.140625" style="151"/>
    <col min="7681" max="7681" width="4.7109375" style="151" customWidth="1"/>
    <col min="7682" max="7682" width="31.85546875" style="151" customWidth="1"/>
    <col min="7683" max="7683" width="18.7109375" style="151" customWidth="1"/>
    <col min="7684" max="7684" width="14.5703125" style="151" customWidth="1"/>
    <col min="7685" max="7685" width="15.5703125" style="151" customWidth="1"/>
    <col min="7686" max="7936" width="9.140625" style="151"/>
    <col min="7937" max="7937" width="4.7109375" style="151" customWidth="1"/>
    <col min="7938" max="7938" width="31.85546875" style="151" customWidth="1"/>
    <col min="7939" max="7939" width="18.7109375" style="151" customWidth="1"/>
    <col min="7940" max="7940" width="14.5703125" style="151" customWidth="1"/>
    <col min="7941" max="7941" width="15.5703125" style="151" customWidth="1"/>
    <col min="7942" max="8192" width="9.140625" style="151"/>
    <col min="8193" max="8193" width="4.7109375" style="151" customWidth="1"/>
    <col min="8194" max="8194" width="31.85546875" style="151" customWidth="1"/>
    <col min="8195" max="8195" width="18.7109375" style="151" customWidth="1"/>
    <col min="8196" max="8196" width="14.5703125" style="151" customWidth="1"/>
    <col min="8197" max="8197" width="15.5703125" style="151" customWidth="1"/>
    <col min="8198" max="8448" width="9.140625" style="151"/>
    <col min="8449" max="8449" width="4.7109375" style="151" customWidth="1"/>
    <col min="8450" max="8450" width="31.85546875" style="151" customWidth="1"/>
    <col min="8451" max="8451" width="18.7109375" style="151" customWidth="1"/>
    <col min="8452" max="8452" width="14.5703125" style="151" customWidth="1"/>
    <col min="8453" max="8453" width="15.5703125" style="151" customWidth="1"/>
    <col min="8454" max="8704" width="9.140625" style="151"/>
    <col min="8705" max="8705" width="4.7109375" style="151" customWidth="1"/>
    <col min="8706" max="8706" width="31.85546875" style="151" customWidth="1"/>
    <col min="8707" max="8707" width="18.7109375" style="151" customWidth="1"/>
    <col min="8708" max="8708" width="14.5703125" style="151" customWidth="1"/>
    <col min="8709" max="8709" width="15.5703125" style="151" customWidth="1"/>
    <col min="8710" max="8960" width="9.140625" style="151"/>
    <col min="8961" max="8961" width="4.7109375" style="151" customWidth="1"/>
    <col min="8962" max="8962" width="31.85546875" style="151" customWidth="1"/>
    <col min="8963" max="8963" width="18.7109375" style="151" customWidth="1"/>
    <col min="8964" max="8964" width="14.5703125" style="151" customWidth="1"/>
    <col min="8965" max="8965" width="15.5703125" style="151" customWidth="1"/>
    <col min="8966" max="9216" width="9.140625" style="151"/>
    <col min="9217" max="9217" width="4.7109375" style="151" customWidth="1"/>
    <col min="9218" max="9218" width="31.85546875" style="151" customWidth="1"/>
    <col min="9219" max="9219" width="18.7109375" style="151" customWidth="1"/>
    <col min="9220" max="9220" width="14.5703125" style="151" customWidth="1"/>
    <col min="9221" max="9221" width="15.5703125" style="151" customWidth="1"/>
    <col min="9222" max="9472" width="9.140625" style="151"/>
    <col min="9473" max="9473" width="4.7109375" style="151" customWidth="1"/>
    <col min="9474" max="9474" width="31.85546875" style="151" customWidth="1"/>
    <col min="9475" max="9475" width="18.7109375" style="151" customWidth="1"/>
    <col min="9476" max="9476" width="14.5703125" style="151" customWidth="1"/>
    <col min="9477" max="9477" width="15.5703125" style="151" customWidth="1"/>
    <col min="9478" max="9728" width="9.140625" style="151"/>
    <col min="9729" max="9729" width="4.7109375" style="151" customWidth="1"/>
    <col min="9730" max="9730" width="31.85546875" style="151" customWidth="1"/>
    <col min="9731" max="9731" width="18.7109375" style="151" customWidth="1"/>
    <col min="9732" max="9732" width="14.5703125" style="151" customWidth="1"/>
    <col min="9733" max="9733" width="15.5703125" style="151" customWidth="1"/>
    <col min="9734" max="9984" width="9.140625" style="151"/>
    <col min="9985" max="9985" width="4.7109375" style="151" customWidth="1"/>
    <col min="9986" max="9986" width="31.85546875" style="151" customWidth="1"/>
    <col min="9987" max="9987" width="18.7109375" style="151" customWidth="1"/>
    <col min="9988" max="9988" width="14.5703125" style="151" customWidth="1"/>
    <col min="9989" max="9989" width="15.5703125" style="151" customWidth="1"/>
    <col min="9990" max="10240" width="9.140625" style="151"/>
    <col min="10241" max="10241" width="4.7109375" style="151" customWidth="1"/>
    <col min="10242" max="10242" width="31.85546875" style="151" customWidth="1"/>
    <col min="10243" max="10243" width="18.7109375" style="151" customWidth="1"/>
    <col min="10244" max="10244" width="14.5703125" style="151" customWidth="1"/>
    <col min="10245" max="10245" width="15.5703125" style="151" customWidth="1"/>
    <col min="10246" max="10496" width="9.140625" style="151"/>
    <col min="10497" max="10497" width="4.7109375" style="151" customWidth="1"/>
    <col min="10498" max="10498" width="31.85546875" style="151" customWidth="1"/>
    <col min="10499" max="10499" width="18.7109375" style="151" customWidth="1"/>
    <col min="10500" max="10500" width="14.5703125" style="151" customWidth="1"/>
    <col min="10501" max="10501" width="15.5703125" style="151" customWidth="1"/>
    <col min="10502" max="10752" width="9.140625" style="151"/>
    <col min="10753" max="10753" width="4.7109375" style="151" customWidth="1"/>
    <col min="10754" max="10754" width="31.85546875" style="151" customWidth="1"/>
    <col min="10755" max="10755" width="18.7109375" style="151" customWidth="1"/>
    <col min="10756" max="10756" width="14.5703125" style="151" customWidth="1"/>
    <col min="10757" max="10757" width="15.5703125" style="151" customWidth="1"/>
    <col min="10758" max="11008" width="9.140625" style="151"/>
    <col min="11009" max="11009" width="4.7109375" style="151" customWidth="1"/>
    <col min="11010" max="11010" width="31.85546875" style="151" customWidth="1"/>
    <col min="11011" max="11011" width="18.7109375" style="151" customWidth="1"/>
    <col min="11012" max="11012" width="14.5703125" style="151" customWidth="1"/>
    <col min="11013" max="11013" width="15.5703125" style="151" customWidth="1"/>
    <col min="11014" max="11264" width="9.140625" style="151"/>
    <col min="11265" max="11265" width="4.7109375" style="151" customWidth="1"/>
    <col min="11266" max="11266" width="31.85546875" style="151" customWidth="1"/>
    <col min="11267" max="11267" width="18.7109375" style="151" customWidth="1"/>
    <col min="11268" max="11268" width="14.5703125" style="151" customWidth="1"/>
    <col min="11269" max="11269" width="15.5703125" style="151" customWidth="1"/>
    <col min="11270" max="11520" width="9.140625" style="151"/>
    <col min="11521" max="11521" width="4.7109375" style="151" customWidth="1"/>
    <col min="11522" max="11522" width="31.85546875" style="151" customWidth="1"/>
    <col min="11523" max="11523" width="18.7109375" style="151" customWidth="1"/>
    <col min="11524" max="11524" width="14.5703125" style="151" customWidth="1"/>
    <col min="11525" max="11525" width="15.5703125" style="151" customWidth="1"/>
    <col min="11526" max="11776" width="9.140625" style="151"/>
    <col min="11777" max="11777" width="4.7109375" style="151" customWidth="1"/>
    <col min="11778" max="11778" width="31.85546875" style="151" customWidth="1"/>
    <col min="11779" max="11779" width="18.7109375" style="151" customWidth="1"/>
    <col min="11780" max="11780" width="14.5703125" style="151" customWidth="1"/>
    <col min="11781" max="11781" width="15.5703125" style="151" customWidth="1"/>
    <col min="11782" max="12032" width="9.140625" style="151"/>
    <col min="12033" max="12033" width="4.7109375" style="151" customWidth="1"/>
    <col min="12034" max="12034" width="31.85546875" style="151" customWidth="1"/>
    <col min="12035" max="12035" width="18.7109375" style="151" customWidth="1"/>
    <col min="12036" max="12036" width="14.5703125" style="151" customWidth="1"/>
    <col min="12037" max="12037" width="15.5703125" style="151" customWidth="1"/>
    <col min="12038" max="12288" width="9.140625" style="151"/>
    <col min="12289" max="12289" width="4.7109375" style="151" customWidth="1"/>
    <col min="12290" max="12290" width="31.85546875" style="151" customWidth="1"/>
    <col min="12291" max="12291" width="18.7109375" style="151" customWidth="1"/>
    <col min="12292" max="12292" width="14.5703125" style="151" customWidth="1"/>
    <col min="12293" max="12293" width="15.5703125" style="151" customWidth="1"/>
    <col min="12294" max="12544" width="9.140625" style="151"/>
    <col min="12545" max="12545" width="4.7109375" style="151" customWidth="1"/>
    <col min="12546" max="12546" width="31.85546875" style="151" customWidth="1"/>
    <col min="12547" max="12547" width="18.7109375" style="151" customWidth="1"/>
    <col min="12548" max="12548" width="14.5703125" style="151" customWidth="1"/>
    <col min="12549" max="12549" width="15.5703125" style="151" customWidth="1"/>
    <col min="12550" max="12800" width="9.140625" style="151"/>
    <col min="12801" max="12801" width="4.7109375" style="151" customWidth="1"/>
    <col min="12802" max="12802" width="31.85546875" style="151" customWidth="1"/>
    <col min="12803" max="12803" width="18.7109375" style="151" customWidth="1"/>
    <col min="12804" max="12804" width="14.5703125" style="151" customWidth="1"/>
    <col min="12805" max="12805" width="15.5703125" style="151" customWidth="1"/>
    <col min="12806" max="13056" width="9.140625" style="151"/>
    <col min="13057" max="13057" width="4.7109375" style="151" customWidth="1"/>
    <col min="13058" max="13058" width="31.85546875" style="151" customWidth="1"/>
    <col min="13059" max="13059" width="18.7109375" style="151" customWidth="1"/>
    <col min="13060" max="13060" width="14.5703125" style="151" customWidth="1"/>
    <col min="13061" max="13061" width="15.5703125" style="151" customWidth="1"/>
    <col min="13062" max="13312" width="9.140625" style="151"/>
    <col min="13313" max="13313" width="4.7109375" style="151" customWidth="1"/>
    <col min="13314" max="13314" width="31.85546875" style="151" customWidth="1"/>
    <col min="13315" max="13315" width="18.7109375" style="151" customWidth="1"/>
    <col min="13316" max="13316" width="14.5703125" style="151" customWidth="1"/>
    <col min="13317" max="13317" width="15.5703125" style="151" customWidth="1"/>
    <col min="13318" max="13568" width="9.140625" style="151"/>
    <col min="13569" max="13569" width="4.7109375" style="151" customWidth="1"/>
    <col min="13570" max="13570" width="31.85546875" style="151" customWidth="1"/>
    <col min="13571" max="13571" width="18.7109375" style="151" customWidth="1"/>
    <col min="13572" max="13572" width="14.5703125" style="151" customWidth="1"/>
    <col min="13573" max="13573" width="15.5703125" style="151" customWidth="1"/>
    <col min="13574" max="13824" width="9.140625" style="151"/>
    <col min="13825" max="13825" width="4.7109375" style="151" customWidth="1"/>
    <col min="13826" max="13826" width="31.85546875" style="151" customWidth="1"/>
    <col min="13827" max="13827" width="18.7109375" style="151" customWidth="1"/>
    <col min="13828" max="13828" width="14.5703125" style="151" customWidth="1"/>
    <col min="13829" max="13829" width="15.5703125" style="151" customWidth="1"/>
    <col min="13830" max="14080" width="9.140625" style="151"/>
    <col min="14081" max="14081" width="4.7109375" style="151" customWidth="1"/>
    <col min="14082" max="14082" width="31.85546875" style="151" customWidth="1"/>
    <col min="14083" max="14083" width="18.7109375" style="151" customWidth="1"/>
    <col min="14084" max="14084" width="14.5703125" style="151" customWidth="1"/>
    <col min="14085" max="14085" width="15.5703125" style="151" customWidth="1"/>
    <col min="14086" max="14336" width="9.140625" style="151"/>
    <col min="14337" max="14337" width="4.7109375" style="151" customWidth="1"/>
    <col min="14338" max="14338" width="31.85546875" style="151" customWidth="1"/>
    <col min="14339" max="14339" width="18.7109375" style="151" customWidth="1"/>
    <col min="14340" max="14340" width="14.5703125" style="151" customWidth="1"/>
    <col min="14341" max="14341" width="15.5703125" style="151" customWidth="1"/>
    <col min="14342" max="14592" width="9.140625" style="151"/>
    <col min="14593" max="14593" width="4.7109375" style="151" customWidth="1"/>
    <col min="14594" max="14594" width="31.85546875" style="151" customWidth="1"/>
    <col min="14595" max="14595" width="18.7109375" style="151" customWidth="1"/>
    <col min="14596" max="14596" width="14.5703125" style="151" customWidth="1"/>
    <col min="14597" max="14597" width="15.5703125" style="151" customWidth="1"/>
    <col min="14598" max="14848" width="9.140625" style="151"/>
    <col min="14849" max="14849" width="4.7109375" style="151" customWidth="1"/>
    <col min="14850" max="14850" width="31.85546875" style="151" customWidth="1"/>
    <col min="14851" max="14851" width="18.7109375" style="151" customWidth="1"/>
    <col min="14852" max="14852" width="14.5703125" style="151" customWidth="1"/>
    <col min="14853" max="14853" width="15.5703125" style="151" customWidth="1"/>
    <col min="14854" max="15104" width="9.140625" style="151"/>
    <col min="15105" max="15105" width="4.7109375" style="151" customWidth="1"/>
    <col min="15106" max="15106" width="31.85546875" style="151" customWidth="1"/>
    <col min="15107" max="15107" width="18.7109375" style="151" customWidth="1"/>
    <col min="15108" max="15108" width="14.5703125" style="151" customWidth="1"/>
    <col min="15109" max="15109" width="15.5703125" style="151" customWidth="1"/>
    <col min="15110" max="15360" width="9.140625" style="151"/>
    <col min="15361" max="15361" width="4.7109375" style="151" customWidth="1"/>
    <col min="15362" max="15362" width="31.85546875" style="151" customWidth="1"/>
    <col min="15363" max="15363" width="18.7109375" style="151" customWidth="1"/>
    <col min="15364" max="15364" width="14.5703125" style="151" customWidth="1"/>
    <col min="15365" max="15365" width="15.5703125" style="151" customWidth="1"/>
    <col min="15366" max="15616" width="9.140625" style="151"/>
    <col min="15617" max="15617" width="4.7109375" style="151" customWidth="1"/>
    <col min="15618" max="15618" width="31.85546875" style="151" customWidth="1"/>
    <col min="15619" max="15619" width="18.7109375" style="151" customWidth="1"/>
    <col min="15620" max="15620" width="14.5703125" style="151" customWidth="1"/>
    <col min="15621" max="15621" width="15.5703125" style="151" customWidth="1"/>
    <col min="15622" max="15872" width="9.140625" style="151"/>
    <col min="15873" max="15873" width="4.7109375" style="151" customWidth="1"/>
    <col min="15874" max="15874" width="31.85546875" style="151" customWidth="1"/>
    <col min="15875" max="15875" width="18.7109375" style="151" customWidth="1"/>
    <col min="15876" max="15876" width="14.5703125" style="151" customWidth="1"/>
    <col min="15877" max="15877" width="15.5703125" style="151" customWidth="1"/>
    <col min="15878" max="16128" width="9.140625" style="151"/>
    <col min="16129" max="16129" width="4.7109375" style="151" customWidth="1"/>
    <col min="16130" max="16130" width="31.85546875" style="151" customWidth="1"/>
    <col min="16131" max="16131" width="18.7109375" style="151" customWidth="1"/>
    <col min="16132" max="16132" width="14.5703125" style="151" customWidth="1"/>
    <col min="16133" max="16133" width="15.5703125" style="151" customWidth="1"/>
    <col min="16134" max="16384" width="9.140625" style="151"/>
  </cols>
  <sheetData>
    <row r="1" spans="1:5" x14ac:dyDescent="0.2">
      <c r="B1" s="153"/>
      <c r="C1" s="411" t="s">
        <v>526</v>
      </c>
      <c r="D1" s="411"/>
      <c r="E1" s="411"/>
    </row>
    <row r="2" spans="1:5" x14ac:dyDescent="0.2">
      <c r="B2" s="166"/>
      <c r="C2" s="376" t="s">
        <v>915</v>
      </c>
      <c r="D2" s="376"/>
      <c r="E2" s="376"/>
    </row>
    <row r="3" spans="1:5" x14ac:dyDescent="0.2">
      <c r="B3" s="166"/>
      <c r="C3" s="376" t="s">
        <v>498</v>
      </c>
      <c r="D3" s="376"/>
      <c r="E3" s="376"/>
    </row>
    <row r="4" spans="1:5" x14ac:dyDescent="0.2">
      <c r="B4" s="166"/>
      <c r="C4" s="376" t="s">
        <v>495</v>
      </c>
      <c r="D4" s="376"/>
      <c r="E4" s="376"/>
    </row>
    <row r="5" spans="1:5" x14ac:dyDescent="0.2">
      <c r="B5" s="166"/>
      <c r="C5" s="376" t="s">
        <v>813</v>
      </c>
      <c r="D5" s="376"/>
      <c r="E5" s="376"/>
    </row>
    <row r="6" spans="1:5" x14ac:dyDescent="0.2">
      <c r="B6" s="166"/>
      <c r="C6" s="376" t="s">
        <v>496</v>
      </c>
      <c r="D6" s="376"/>
      <c r="E6" s="376"/>
    </row>
    <row r="7" spans="1:5" x14ac:dyDescent="0.2">
      <c r="B7" s="166"/>
      <c r="C7" s="412" t="s">
        <v>495</v>
      </c>
      <c r="D7" s="412"/>
      <c r="E7" s="412"/>
    </row>
    <row r="8" spans="1:5" x14ac:dyDescent="0.2">
      <c r="B8" s="166"/>
      <c r="C8" s="376" t="s">
        <v>814</v>
      </c>
      <c r="D8" s="376"/>
      <c r="E8" s="376"/>
    </row>
    <row r="9" spans="1:5" x14ac:dyDescent="0.2">
      <c r="B9" s="166"/>
      <c r="C9" s="153"/>
      <c r="D9" s="153"/>
      <c r="E9" s="153"/>
    </row>
    <row r="10" spans="1:5" ht="51.75" customHeight="1" x14ac:dyDescent="0.2">
      <c r="A10" s="420" t="s">
        <v>59</v>
      </c>
      <c r="B10" s="420"/>
      <c r="C10" s="420"/>
      <c r="D10" s="420"/>
      <c r="E10" s="420"/>
    </row>
    <row r="11" spans="1:5" x14ac:dyDescent="0.2">
      <c r="A11" s="413"/>
      <c r="B11" s="413"/>
      <c r="C11" s="413"/>
      <c r="D11" s="415" t="s">
        <v>500</v>
      </c>
      <c r="E11" s="415"/>
    </row>
    <row r="12" spans="1:5" s="156" customFormat="1" ht="25.5" x14ac:dyDescent="0.2">
      <c r="A12" s="283" t="s">
        <v>501</v>
      </c>
      <c r="B12" s="408" t="s">
        <v>502</v>
      </c>
      <c r="C12" s="409"/>
      <c r="D12" s="450" t="s">
        <v>633</v>
      </c>
      <c r="E12" s="451"/>
    </row>
    <row r="13" spans="1:5" x14ac:dyDescent="0.2">
      <c r="A13" s="285">
        <v>1</v>
      </c>
      <c r="B13" s="416" t="s">
        <v>503</v>
      </c>
      <c r="C13" s="417"/>
      <c r="D13" s="416">
        <v>137.14389</v>
      </c>
      <c r="E13" s="417"/>
    </row>
    <row r="14" spans="1:5" x14ac:dyDescent="0.2">
      <c r="A14" s="285">
        <v>2</v>
      </c>
      <c r="B14" s="416" t="s">
        <v>504</v>
      </c>
      <c r="C14" s="417"/>
      <c r="D14" s="416">
        <v>153.17114000000001</v>
      </c>
      <c r="E14" s="417"/>
    </row>
    <row r="15" spans="1:5" x14ac:dyDescent="0.2">
      <c r="A15" s="285">
        <v>3</v>
      </c>
      <c r="B15" s="416" t="s">
        <v>505</v>
      </c>
      <c r="C15" s="417"/>
      <c r="D15" s="416">
        <v>37.047499999999999</v>
      </c>
      <c r="E15" s="417"/>
    </row>
    <row r="16" spans="1:5" x14ac:dyDescent="0.2">
      <c r="A16" s="285">
        <v>4</v>
      </c>
      <c r="B16" s="416" t="s">
        <v>506</v>
      </c>
      <c r="C16" s="417"/>
      <c r="D16" s="416">
        <v>139.43861000000001</v>
      </c>
      <c r="E16" s="417"/>
    </row>
    <row r="17" spans="1:5" x14ac:dyDescent="0.2">
      <c r="A17" s="285">
        <v>5</v>
      </c>
      <c r="B17" s="416" t="s">
        <v>507</v>
      </c>
      <c r="C17" s="417"/>
      <c r="D17" s="416">
        <v>83.757999999999996</v>
      </c>
      <c r="E17" s="417"/>
    </row>
    <row r="18" spans="1:5" x14ac:dyDescent="0.2">
      <c r="A18" s="285">
        <v>6</v>
      </c>
      <c r="B18" s="416" t="s">
        <v>508</v>
      </c>
      <c r="C18" s="417"/>
      <c r="D18" s="416">
        <v>56.797229999999999</v>
      </c>
      <c r="E18" s="417"/>
    </row>
    <row r="19" spans="1:5" x14ac:dyDescent="0.2">
      <c r="A19" s="164"/>
      <c r="B19" s="421" t="s">
        <v>523</v>
      </c>
      <c r="C19" s="421"/>
      <c r="D19" s="421">
        <f>SUM(D13:D18)</f>
        <v>607.35637000000008</v>
      </c>
      <c r="E19" s="421"/>
    </row>
    <row r="20" spans="1:5" x14ac:dyDescent="0.2">
      <c r="D20" s="447"/>
      <c r="E20" s="447"/>
    </row>
    <row r="21" spans="1:5" x14ac:dyDescent="0.2">
      <c r="D21" s="447"/>
      <c r="E21" s="447"/>
    </row>
  </sheetData>
  <mergeCells count="29">
    <mergeCell ref="B12:C12"/>
    <mergeCell ref="D12:E12"/>
    <mergeCell ref="C1:E1"/>
    <mergeCell ref="C2:E2"/>
    <mergeCell ref="C3:E3"/>
    <mergeCell ref="C4:E4"/>
    <mergeCell ref="C5:E5"/>
    <mergeCell ref="C6:E6"/>
    <mergeCell ref="C7:E7"/>
    <mergeCell ref="C8:E8"/>
    <mergeCell ref="A10:E10"/>
    <mergeCell ref="A11:C11"/>
    <mergeCell ref="D11:E11"/>
    <mergeCell ref="B13:C13"/>
    <mergeCell ref="D13:E13"/>
    <mergeCell ref="B14:C14"/>
    <mergeCell ref="D14:E14"/>
    <mergeCell ref="B15:C15"/>
    <mergeCell ref="D15:E15"/>
    <mergeCell ref="B19:C19"/>
    <mergeCell ref="D19:E19"/>
    <mergeCell ref="D20:E20"/>
    <mergeCell ref="D21:E21"/>
    <mergeCell ref="B16:C16"/>
    <mergeCell ref="D16:E16"/>
    <mergeCell ref="B17:C17"/>
    <mergeCell ref="D17:E17"/>
    <mergeCell ref="B18:C18"/>
    <mergeCell ref="D18:E1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20"/>
  <sheetViews>
    <sheetView workbookViewId="0">
      <selection activeCell="M11" sqref="M11"/>
    </sheetView>
  </sheetViews>
  <sheetFormatPr defaultRowHeight="12.75" x14ac:dyDescent="0.2"/>
  <cols>
    <col min="1" max="1" width="4.7109375" style="151" customWidth="1"/>
    <col min="2" max="2" width="22.42578125" style="151" customWidth="1"/>
    <col min="3" max="4" width="14.5703125" style="151" customWidth="1"/>
    <col min="5" max="5" width="13.140625" style="151" customWidth="1"/>
    <col min="6" max="256" width="9.140625" style="151"/>
    <col min="257" max="257" width="4.7109375" style="151" customWidth="1"/>
    <col min="258" max="258" width="31.85546875" style="151" customWidth="1"/>
    <col min="259" max="260" width="14.5703125" style="151" customWidth="1"/>
    <col min="261" max="261" width="11" style="151" customWidth="1"/>
    <col min="262" max="512" width="9.140625" style="151"/>
    <col min="513" max="513" width="4.7109375" style="151" customWidth="1"/>
    <col min="514" max="514" width="31.85546875" style="151" customWidth="1"/>
    <col min="515" max="516" width="14.5703125" style="151" customWidth="1"/>
    <col min="517" max="517" width="11" style="151" customWidth="1"/>
    <col min="518" max="768" width="9.140625" style="151"/>
    <col min="769" max="769" width="4.7109375" style="151" customWidth="1"/>
    <col min="770" max="770" width="31.85546875" style="151" customWidth="1"/>
    <col min="771" max="772" width="14.5703125" style="151" customWidth="1"/>
    <col min="773" max="773" width="11" style="151" customWidth="1"/>
    <col min="774" max="1024" width="9.140625" style="151"/>
    <col min="1025" max="1025" width="4.7109375" style="151" customWidth="1"/>
    <col min="1026" max="1026" width="31.85546875" style="151" customWidth="1"/>
    <col min="1027" max="1028" width="14.5703125" style="151" customWidth="1"/>
    <col min="1029" max="1029" width="11" style="151" customWidth="1"/>
    <col min="1030" max="1280" width="9.140625" style="151"/>
    <col min="1281" max="1281" width="4.7109375" style="151" customWidth="1"/>
    <col min="1282" max="1282" width="31.85546875" style="151" customWidth="1"/>
    <col min="1283" max="1284" width="14.5703125" style="151" customWidth="1"/>
    <col min="1285" max="1285" width="11" style="151" customWidth="1"/>
    <col min="1286" max="1536" width="9.140625" style="151"/>
    <col min="1537" max="1537" width="4.7109375" style="151" customWidth="1"/>
    <col min="1538" max="1538" width="31.85546875" style="151" customWidth="1"/>
    <col min="1539" max="1540" width="14.5703125" style="151" customWidth="1"/>
    <col min="1541" max="1541" width="11" style="151" customWidth="1"/>
    <col min="1542" max="1792" width="9.140625" style="151"/>
    <col min="1793" max="1793" width="4.7109375" style="151" customWidth="1"/>
    <col min="1794" max="1794" width="31.85546875" style="151" customWidth="1"/>
    <col min="1795" max="1796" width="14.5703125" style="151" customWidth="1"/>
    <col min="1797" max="1797" width="11" style="151" customWidth="1"/>
    <col min="1798" max="2048" width="9.140625" style="151"/>
    <col min="2049" max="2049" width="4.7109375" style="151" customWidth="1"/>
    <col min="2050" max="2050" width="31.85546875" style="151" customWidth="1"/>
    <col min="2051" max="2052" width="14.5703125" style="151" customWidth="1"/>
    <col min="2053" max="2053" width="11" style="151" customWidth="1"/>
    <col min="2054" max="2304" width="9.140625" style="151"/>
    <col min="2305" max="2305" width="4.7109375" style="151" customWidth="1"/>
    <col min="2306" max="2306" width="31.85546875" style="151" customWidth="1"/>
    <col min="2307" max="2308" width="14.5703125" style="151" customWidth="1"/>
    <col min="2309" max="2309" width="11" style="151" customWidth="1"/>
    <col min="2310" max="2560" width="9.140625" style="151"/>
    <col min="2561" max="2561" width="4.7109375" style="151" customWidth="1"/>
    <col min="2562" max="2562" width="31.85546875" style="151" customWidth="1"/>
    <col min="2563" max="2564" width="14.5703125" style="151" customWidth="1"/>
    <col min="2565" max="2565" width="11" style="151" customWidth="1"/>
    <col min="2566" max="2816" width="9.140625" style="151"/>
    <col min="2817" max="2817" width="4.7109375" style="151" customWidth="1"/>
    <col min="2818" max="2818" width="31.85546875" style="151" customWidth="1"/>
    <col min="2819" max="2820" width="14.5703125" style="151" customWidth="1"/>
    <col min="2821" max="2821" width="11" style="151" customWidth="1"/>
    <col min="2822" max="3072" width="9.140625" style="151"/>
    <col min="3073" max="3073" width="4.7109375" style="151" customWidth="1"/>
    <col min="3074" max="3074" width="31.85546875" style="151" customWidth="1"/>
    <col min="3075" max="3076" width="14.5703125" style="151" customWidth="1"/>
    <col min="3077" max="3077" width="11" style="151" customWidth="1"/>
    <col min="3078" max="3328" width="9.140625" style="151"/>
    <col min="3329" max="3329" width="4.7109375" style="151" customWidth="1"/>
    <col min="3330" max="3330" width="31.85546875" style="151" customWidth="1"/>
    <col min="3331" max="3332" width="14.5703125" style="151" customWidth="1"/>
    <col min="3333" max="3333" width="11" style="151" customWidth="1"/>
    <col min="3334" max="3584" width="9.140625" style="151"/>
    <col min="3585" max="3585" width="4.7109375" style="151" customWidth="1"/>
    <col min="3586" max="3586" width="31.85546875" style="151" customWidth="1"/>
    <col min="3587" max="3588" width="14.5703125" style="151" customWidth="1"/>
    <col min="3589" max="3589" width="11" style="151" customWidth="1"/>
    <col min="3590" max="3840" width="9.140625" style="151"/>
    <col min="3841" max="3841" width="4.7109375" style="151" customWidth="1"/>
    <col min="3842" max="3842" width="31.85546875" style="151" customWidth="1"/>
    <col min="3843" max="3844" width="14.5703125" style="151" customWidth="1"/>
    <col min="3845" max="3845" width="11" style="151" customWidth="1"/>
    <col min="3846" max="4096" width="9.140625" style="151"/>
    <col min="4097" max="4097" width="4.7109375" style="151" customWidth="1"/>
    <col min="4098" max="4098" width="31.85546875" style="151" customWidth="1"/>
    <col min="4099" max="4100" width="14.5703125" style="151" customWidth="1"/>
    <col min="4101" max="4101" width="11" style="151" customWidth="1"/>
    <col min="4102" max="4352" width="9.140625" style="151"/>
    <col min="4353" max="4353" width="4.7109375" style="151" customWidth="1"/>
    <col min="4354" max="4354" width="31.85546875" style="151" customWidth="1"/>
    <col min="4355" max="4356" width="14.5703125" style="151" customWidth="1"/>
    <col min="4357" max="4357" width="11" style="151" customWidth="1"/>
    <col min="4358" max="4608" width="9.140625" style="151"/>
    <col min="4609" max="4609" width="4.7109375" style="151" customWidth="1"/>
    <col min="4610" max="4610" width="31.85546875" style="151" customWidth="1"/>
    <col min="4611" max="4612" width="14.5703125" style="151" customWidth="1"/>
    <col min="4613" max="4613" width="11" style="151" customWidth="1"/>
    <col min="4614" max="4864" width="9.140625" style="151"/>
    <col min="4865" max="4865" width="4.7109375" style="151" customWidth="1"/>
    <col min="4866" max="4866" width="31.85546875" style="151" customWidth="1"/>
    <col min="4867" max="4868" width="14.5703125" style="151" customWidth="1"/>
    <col min="4869" max="4869" width="11" style="151" customWidth="1"/>
    <col min="4870" max="5120" width="9.140625" style="151"/>
    <col min="5121" max="5121" width="4.7109375" style="151" customWidth="1"/>
    <col min="5122" max="5122" width="31.85546875" style="151" customWidth="1"/>
    <col min="5123" max="5124" width="14.5703125" style="151" customWidth="1"/>
    <col min="5125" max="5125" width="11" style="151" customWidth="1"/>
    <col min="5126" max="5376" width="9.140625" style="151"/>
    <col min="5377" max="5377" width="4.7109375" style="151" customWidth="1"/>
    <col min="5378" max="5378" width="31.85546875" style="151" customWidth="1"/>
    <col min="5379" max="5380" width="14.5703125" style="151" customWidth="1"/>
    <col min="5381" max="5381" width="11" style="151" customWidth="1"/>
    <col min="5382" max="5632" width="9.140625" style="151"/>
    <col min="5633" max="5633" width="4.7109375" style="151" customWidth="1"/>
    <col min="5634" max="5634" width="31.85546875" style="151" customWidth="1"/>
    <col min="5635" max="5636" width="14.5703125" style="151" customWidth="1"/>
    <col min="5637" max="5637" width="11" style="151" customWidth="1"/>
    <col min="5638" max="5888" width="9.140625" style="151"/>
    <col min="5889" max="5889" width="4.7109375" style="151" customWidth="1"/>
    <col min="5890" max="5890" width="31.85546875" style="151" customWidth="1"/>
    <col min="5891" max="5892" width="14.5703125" style="151" customWidth="1"/>
    <col min="5893" max="5893" width="11" style="151" customWidth="1"/>
    <col min="5894" max="6144" width="9.140625" style="151"/>
    <col min="6145" max="6145" width="4.7109375" style="151" customWidth="1"/>
    <col min="6146" max="6146" width="31.85546875" style="151" customWidth="1"/>
    <col min="6147" max="6148" width="14.5703125" style="151" customWidth="1"/>
    <col min="6149" max="6149" width="11" style="151" customWidth="1"/>
    <col min="6150" max="6400" width="9.140625" style="151"/>
    <col min="6401" max="6401" width="4.7109375" style="151" customWidth="1"/>
    <col min="6402" max="6402" width="31.85546875" style="151" customWidth="1"/>
    <col min="6403" max="6404" width="14.5703125" style="151" customWidth="1"/>
    <col min="6405" max="6405" width="11" style="151" customWidth="1"/>
    <col min="6406" max="6656" width="9.140625" style="151"/>
    <col min="6657" max="6657" width="4.7109375" style="151" customWidth="1"/>
    <col min="6658" max="6658" width="31.85546875" style="151" customWidth="1"/>
    <col min="6659" max="6660" width="14.5703125" style="151" customWidth="1"/>
    <col min="6661" max="6661" width="11" style="151" customWidth="1"/>
    <col min="6662" max="6912" width="9.140625" style="151"/>
    <col min="6913" max="6913" width="4.7109375" style="151" customWidth="1"/>
    <col min="6914" max="6914" width="31.85546875" style="151" customWidth="1"/>
    <col min="6915" max="6916" width="14.5703125" style="151" customWidth="1"/>
    <col min="6917" max="6917" width="11" style="151" customWidth="1"/>
    <col min="6918" max="7168" width="9.140625" style="151"/>
    <col min="7169" max="7169" width="4.7109375" style="151" customWidth="1"/>
    <col min="7170" max="7170" width="31.85546875" style="151" customWidth="1"/>
    <col min="7171" max="7172" width="14.5703125" style="151" customWidth="1"/>
    <col min="7173" max="7173" width="11" style="151" customWidth="1"/>
    <col min="7174" max="7424" width="9.140625" style="151"/>
    <col min="7425" max="7425" width="4.7109375" style="151" customWidth="1"/>
    <col min="7426" max="7426" width="31.85546875" style="151" customWidth="1"/>
    <col min="7427" max="7428" width="14.5703125" style="151" customWidth="1"/>
    <col min="7429" max="7429" width="11" style="151" customWidth="1"/>
    <col min="7430" max="7680" width="9.140625" style="151"/>
    <col min="7681" max="7681" width="4.7109375" style="151" customWidth="1"/>
    <col min="7682" max="7682" width="31.85546875" style="151" customWidth="1"/>
    <col min="7683" max="7684" width="14.5703125" style="151" customWidth="1"/>
    <col min="7685" max="7685" width="11" style="151" customWidth="1"/>
    <col min="7686" max="7936" width="9.140625" style="151"/>
    <col min="7937" max="7937" width="4.7109375" style="151" customWidth="1"/>
    <col min="7938" max="7938" width="31.85546875" style="151" customWidth="1"/>
    <col min="7939" max="7940" width="14.5703125" style="151" customWidth="1"/>
    <col min="7941" max="7941" width="11" style="151" customWidth="1"/>
    <col min="7942" max="8192" width="9.140625" style="151"/>
    <col min="8193" max="8193" width="4.7109375" style="151" customWidth="1"/>
    <col min="8194" max="8194" width="31.85546875" style="151" customWidth="1"/>
    <col min="8195" max="8196" width="14.5703125" style="151" customWidth="1"/>
    <col min="8197" max="8197" width="11" style="151" customWidth="1"/>
    <col min="8198" max="8448" width="9.140625" style="151"/>
    <col min="8449" max="8449" width="4.7109375" style="151" customWidth="1"/>
    <col min="8450" max="8450" width="31.85546875" style="151" customWidth="1"/>
    <col min="8451" max="8452" width="14.5703125" style="151" customWidth="1"/>
    <col min="8453" max="8453" width="11" style="151" customWidth="1"/>
    <col min="8454" max="8704" width="9.140625" style="151"/>
    <col min="8705" max="8705" width="4.7109375" style="151" customWidth="1"/>
    <col min="8706" max="8706" width="31.85546875" style="151" customWidth="1"/>
    <col min="8707" max="8708" width="14.5703125" style="151" customWidth="1"/>
    <col min="8709" max="8709" width="11" style="151" customWidth="1"/>
    <col min="8710" max="8960" width="9.140625" style="151"/>
    <col min="8961" max="8961" width="4.7109375" style="151" customWidth="1"/>
    <col min="8962" max="8962" width="31.85546875" style="151" customWidth="1"/>
    <col min="8963" max="8964" width="14.5703125" style="151" customWidth="1"/>
    <col min="8965" max="8965" width="11" style="151" customWidth="1"/>
    <col min="8966" max="9216" width="9.140625" style="151"/>
    <col min="9217" max="9217" width="4.7109375" style="151" customWidth="1"/>
    <col min="9218" max="9218" width="31.85546875" style="151" customWidth="1"/>
    <col min="9219" max="9220" width="14.5703125" style="151" customWidth="1"/>
    <col min="9221" max="9221" width="11" style="151" customWidth="1"/>
    <col min="9222" max="9472" width="9.140625" style="151"/>
    <col min="9473" max="9473" width="4.7109375" style="151" customWidth="1"/>
    <col min="9474" max="9474" width="31.85546875" style="151" customWidth="1"/>
    <col min="9475" max="9476" width="14.5703125" style="151" customWidth="1"/>
    <col min="9477" max="9477" width="11" style="151" customWidth="1"/>
    <col min="9478" max="9728" width="9.140625" style="151"/>
    <col min="9729" max="9729" width="4.7109375" style="151" customWidth="1"/>
    <col min="9730" max="9730" width="31.85546875" style="151" customWidth="1"/>
    <col min="9731" max="9732" width="14.5703125" style="151" customWidth="1"/>
    <col min="9733" max="9733" width="11" style="151" customWidth="1"/>
    <col min="9734" max="9984" width="9.140625" style="151"/>
    <col min="9985" max="9985" width="4.7109375" style="151" customWidth="1"/>
    <col min="9986" max="9986" width="31.85546875" style="151" customWidth="1"/>
    <col min="9987" max="9988" width="14.5703125" style="151" customWidth="1"/>
    <col min="9989" max="9989" width="11" style="151" customWidth="1"/>
    <col min="9990" max="10240" width="9.140625" style="151"/>
    <col min="10241" max="10241" width="4.7109375" style="151" customWidth="1"/>
    <col min="10242" max="10242" width="31.85546875" style="151" customWidth="1"/>
    <col min="10243" max="10244" width="14.5703125" style="151" customWidth="1"/>
    <col min="10245" max="10245" width="11" style="151" customWidth="1"/>
    <col min="10246" max="10496" width="9.140625" style="151"/>
    <col min="10497" max="10497" width="4.7109375" style="151" customWidth="1"/>
    <col min="10498" max="10498" width="31.85546875" style="151" customWidth="1"/>
    <col min="10499" max="10500" width="14.5703125" style="151" customWidth="1"/>
    <col min="10501" max="10501" width="11" style="151" customWidth="1"/>
    <col min="10502" max="10752" width="9.140625" style="151"/>
    <col min="10753" max="10753" width="4.7109375" style="151" customWidth="1"/>
    <col min="10754" max="10754" width="31.85546875" style="151" customWidth="1"/>
    <col min="10755" max="10756" width="14.5703125" style="151" customWidth="1"/>
    <col min="10757" max="10757" width="11" style="151" customWidth="1"/>
    <col min="10758" max="11008" width="9.140625" style="151"/>
    <col min="11009" max="11009" width="4.7109375" style="151" customWidth="1"/>
    <col min="11010" max="11010" width="31.85546875" style="151" customWidth="1"/>
    <col min="11011" max="11012" width="14.5703125" style="151" customWidth="1"/>
    <col min="11013" max="11013" width="11" style="151" customWidth="1"/>
    <col min="11014" max="11264" width="9.140625" style="151"/>
    <col min="11265" max="11265" width="4.7109375" style="151" customWidth="1"/>
    <col min="11266" max="11266" width="31.85546875" style="151" customWidth="1"/>
    <col min="11267" max="11268" width="14.5703125" style="151" customWidth="1"/>
    <col min="11269" max="11269" width="11" style="151" customWidth="1"/>
    <col min="11270" max="11520" width="9.140625" style="151"/>
    <col min="11521" max="11521" width="4.7109375" style="151" customWidth="1"/>
    <col min="11522" max="11522" width="31.85546875" style="151" customWidth="1"/>
    <col min="11523" max="11524" width="14.5703125" style="151" customWidth="1"/>
    <col min="11525" max="11525" width="11" style="151" customWidth="1"/>
    <col min="11526" max="11776" width="9.140625" style="151"/>
    <col min="11777" max="11777" width="4.7109375" style="151" customWidth="1"/>
    <col min="11778" max="11778" width="31.85546875" style="151" customWidth="1"/>
    <col min="11779" max="11780" width="14.5703125" style="151" customWidth="1"/>
    <col min="11781" max="11781" width="11" style="151" customWidth="1"/>
    <col min="11782" max="12032" width="9.140625" style="151"/>
    <col min="12033" max="12033" width="4.7109375" style="151" customWidth="1"/>
    <col min="12034" max="12034" width="31.85546875" style="151" customWidth="1"/>
    <col min="12035" max="12036" width="14.5703125" style="151" customWidth="1"/>
    <col min="12037" max="12037" width="11" style="151" customWidth="1"/>
    <col min="12038" max="12288" width="9.140625" style="151"/>
    <col min="12289" max="12289" width="4.7109375" style="151" customWidth="1"/>
    <col min="12290" max="12290" width="31.85546875" style="151" customWidth="1"/>
    <col min="12291" max="12292" width="14.5703125" style="151" customWidth="1"/>
    <col min="12293" max="12293" width="11" style="151" customWidth="1"/>
    <col min="12294" max="12544" width="9.140625" style="151"/>
    <col min="12545" max="12545" width="4.7109375" style="151" customWidth="1"/>
    <col min="12546" max="12546" width="31.85546875" style="151" customWidth="1"/>
    <col min="12547" max="12548" width="14.5703125" style="151" customWidth="1"/>
    <col min="12549" max="12549" width="11" style="151" customWidth="1"/>
    <col min="12550" max="12800" width="9.140625" style="151"/>
    <col min="12801" max="12801" width="4.7109375" style="151" customWidth="1"/>
    <col min="12802" max="12802" width="31.85546875" style="151" customWidth="1"/>
    <col min="12803" max="12804" width="14.5703125" style="151" customWidth="1"/>
    <col min="12805" max="12805" width="11" style="151" customWidth="1"/>
    <col min="12806" max="13056" width="9.140625" style="151"/>
    <col min="13057" max="13057" width="4.7109375" style="151" customWidth="1"/>
    <col min="13058" max="13058" width="31.85546875" style="151" customWidth="1"/>
    <col min="13059" max="13060" width="14.5703125" style="151" customWidth="1"/>
    <col min="13061" max="13061" width="11" style="151" customWidth="1"/>
    <col min="13062" max="13312" width="9.140625" style="151"/>
    <col min="13313" max="13313" width="4.7109375" style="151" customWidth="1"/>
    <col min="13314" max="13314" width="31.85546875" style="151" customWidth="1"/>
    <col min="13315" max="13316" width="14.5703125" style="151" customWidth="1"/>
    <col min="13317" max="13317" width="11" style="151" customWidth="1"/>
    <col min="13318" max="13568" width="9.140625" style="151"/>
    <col min="13569" max="13569" width="4.7109375" style="151" customWidth="1"/>
    <col min="13570" max="13570" width="31.85546875" style="151" customWidth="1"/>
    <col min="13571" max="13572" width="14.5703125" style="151" customWidth="1"/>
    <col min="13573" max="13573" width="11" style="151" customWidth="1"/>
    <col min="13574" max="13824" width="9.140625" style="151"/>
    <col min="13825" max="13825" width="4.7109375" style="151" customWidth="1"/>
    <col min="13826" max="13826" width="31.85546875" style="151" customWidth="1"/>
    <col min="13827" max="13828" width="14.5703125" style="151" customWidth="1"/>
    <col min="13829" max="13829" width="11" style="151" customWidth="1"/>
    <col min="13830" max="14080" width="9.140625" style="151"/>
    <col min="14081" max="14081" width="4.7109375" style="151" customWidth="1"/>
    <col min="14082" max="14082" width="31.85546875" style="151" customWidth="1"/>
    <col min="14083" max="14084" width="14.5703125" style="151" customWidth="1"/>
    <col min="14085" max="14085" width="11" style="151" customWidth="1"/>
    <col min="14086" max="14336" width="9.140625" style="151"/>
    <col min="14337" max="14337" width="4.7109375" style="151" customWidth="1"/>
    <col min="14338" max="14338" width="31.85546875" style="151" customWidth="1"/>
    <col min="14339" max="14340" width="14.5703125" style="151" customWidth="1"/>
    <col min="14341" max="14341" width="11" style="151" customWidth="1"/>
    <col min="14342" max="14592" width="9.140625" style="151"/>
    <col min="14593" max="14593" width="4.7109375" style="151" customWidth="1"/>
    <col min="14594" max="14594" width="31.85546875" style="151" customWidth="1"/>
    <col min="14595" max="14596" width="14.5703125" style="151" customWidth="1"/>
    <col min="14597" max="14597" width="11" style="151" customWidth="1"/>
    <col min="14598" max="14848" width="9.140625" style="151"/>
    <col min="14849" max="14849" width="4.7109375" style="151" customWidth="1"/>
    <col min="14850" max="14850" width="31.85546875" style="151" customWidth="1"/>
    <col min="14851" max="14852" width="14.5703125" style="151" customWidth="1"/>
    <col min="14853" max="14853" width="11" style="151" customWidth="1"/>
    <col min="14854" max="15104" width="9.140625" style="151"/>
    <col min="15105" max="15105" width="4.7109375" style="151" customWidth="1"/>
    <col min="15106" max="15106" width="31.85546875" style="151" customWidth="1"/>
    <col min="15107" max="15108" width="14.5703125" style="151" customWidth="1"/>
    <col min="15109" max="15109" width="11" style="151" customWidth="1"/>
    <col min="15110" max="15360" width="9.140625" style="151"/>
    <col min="15361" max="15361" width="4.7109375" style="151" customWidth="1"/>
    <col min="15362" max="15362" width="31.85546875" style="151" customWidth="1"/>
    <col min="15363" max="15364" width="14.5703125" style="151" customWidth="1"/>
    <col min="15365" max="15365" width="11" style="151" customWidth="1"/>
    <col min="15366" max="15616" width="9.140625" style="151"/>
    <col min="15617" max="15617" width="4.7109375" style="151" customWidth="1"/>
    <col min="15618" max="15618" width="31.85546875" style="151" customWidth="1"/>
    <col min="15619" max="15620" width="14.5703125" style="151" customWidth="1"/>
    <col min="15621" max="15621" width="11" style="151" customWidth="1"/>
    <col min="15622" max="15872" width="9.140625" style="151"/>
    <col min="15873" max="15873" width="4.7109375" style="151" customWidth="1"/>
    <col min="15874" max="15874" width="31.85546875" style="151" customWidth="1"/>
    <col min="15875" max="15876" width="14.5703125" style="151" customWidth="1"/>
    <col min="15877" max="15877" width="11" style="151" customWidth="1"/>
    <col min="15878" max="16128" width="9.140625" style="151"/>
    <col min="16129" max="16129" width="4.7109375" style="151" customWidth="1"/>
    <col min="16130" max="16130" width="31.85546875" style="151" customWidth="1"/>
    <col min="16131" max="16132" width="14.5703125" style="151" customWidth="1"/>
    <col min="16133" max="16133" width="11" style="151" customWidth="1"/>
    <col min="16134" max="16384" width="9.140625" style="151"/>
  </cols>
  <sheetData>
    <row r="1" spans="1:5" x14ac:dyDescent="0.2">
      <c r="B1" s="153"/>
      <c r="C1" s="411" t="s">
        <v>528</v>
      </c>
      <c r="D1" s="411"/>
      <c r="E1" s="411"/>
    </row>
    <row r="2" spans="1:5" x14ac:dyDescent="0.2">
      <c r="B2" s="166"/>
      <c r="C2" s="376" t="s">
        <v>915</v>
      </c>
      <c r="D2" s="376"/>
      <c r="E2" s="376"/>
    </row>
    <row r="3" spans="1:5" x14ac:dyDescent="0.2">
      <c r="B3" s="166"/>
      <c r="C3" s="376" t="s">
        <v>498</v>
      </c>
      <c r="D3" s="376"/>
      <c r="E3" s="376"/>
    </row>
    <row r="4" spans="1:5" x14ac:dyDescent="0.2">
      <c r="B4" s="166"/>
      <c r="C4" s="376" t="s">
        <v>495</v>
      </c>
      <c r="D4" s="376"/>
      <c r="E4" s="376"/>
    </row>
    <row r="5" spans="1:5" x14ac:dyDescent="0.2">
      <c r="B5" s="166"/>
      <c r="C5" s="376" t="s">
        <v>823</v>
      </c>
      <c r="D5" s="376"/>
      <c r="E5" s="376"/>
    </row>
    <row r="6" spans="1:5" x14ac:dyDescent="0.2">
      <c r="B6" s="166"/>
      <c r="C6" s="376" t="s">
        <v>496</v>
      </c>
      <c r="D6" s="376"/>
      <c r="E6" s="376"/>
    </row>
    <row r="7" spans="1:5" x14ac:dyDescent="0.2">
      <c r="B7" s="412" t="s">
        <v>495</v>
      </c>
      <c r="C7" s="412"/>
      <c r="D7" s="412"/>
      <c r="E7" s="412"/>
    </row>
    <row r="8" spans="1:5" x14ac:dyDescent="0.2">
      <c r="B8" s="166"/>
      <c r="C8" s="376" t="s">
        <v>814</v>
      </c>
      <c r="D8" s="376"/>
      <c r="E8" s="376"/>
    </row>
    <row r="9" spans="1:5" x14ac:dyDescent="0.2">
      <c r="B9" s="166"/>
      <c r="C9" s="153"/>
      <c r="D9" s="153"/>
      <c r="E9" s="153"/>
    </row>
    <row r="10" spans="1:5" ht="58.5" customHeight="1" x14ac:dyDescent="0.2">
      <c r="A10" s="420" t="s">
        <v>59</v>
      </c>
      <c r="B10" s="420"/>
      <c r="C10" s="420"/>
      <c r="D10" s="420"/>
      <c r="E10" s="420"/>
    </row>
    <row r="11" spans="1:5" x14ac:dyDescent="0.2">
      <c r="A11" s="413"/>
      <c r="B11" s="413"/>
      <c r="C11" s="413"/>
      <c r="D11" s="415" t="s">
        <v>500</v>
      </c>
      <c r="E11" s="415"/>
    </row>
    <row r="12" spans="1:5" x14ac:dyDescent="0.2">
      <c r="A12" s="410" t="s">
        <v>501</v>
      </c>
      <c r="B12" s="410" t="s">
        <v>502</v>
      </c>
      <c r="C12" s="410"/>
      <c r="D12" s="421" t="s">
        <v>511</v>
      </c>
      <c r="E12" s="421"/>
    </row>
    <row r="13" spans="1:5" s="156" customFormat="1" x14ac:dyDescent="0.2">
      <c r="A13" s="410"/>
      <c r="B13" s="410"/>
      <c r="C13" s="410"/>
      <c r="D13" s="284" t="s">
        <v>828</v>
      </c>
      <c r="E13" s="284" t="s">
        <v>829</v>
      </c>
    </row>
    <row r="14" spans="1:5" x14ac:dyDescent="0.2">
      <c r="A14" s="285">
        <v>1</v>
      </c>
      <c r="B14" s="452" t="s">
        <v>503</v>
      </c>
      <c r="C14" s="452"/>
      <c r="D14" s="260">
        <v>137.14389</v>
      </c>
      <c r="E14" s="329">
        <v>137.14389</v>
      </c>
    </row>
    <row r="15" spans="1:5" x14ac:dyDescent="0.2">
      <c r="A15" s="285">
        <v>2</v>
      </c>
      <c r="B15" s="452" t="s">
        <v>504</v>
      </c>
      <c r="C15" s="452"/>
      <c r="D15" s="260">
        <v>153.17114000000001</v>
      </c>
      <c r="E15" s="329">
        <v>153.17114000000001</v>
      </c>
    </row>
    <row r="16" spans="1:5" x14ac:dyDescent="0.2">
      <c r="A16" s="285">
        <v>3</v>
      </c>
      <c r="B16" s="452" t="s">
        <v>505</v>
      </c>
      <c r="C16" s="452"/>
      <c r="D16" s="260">
        <v>37.047499999999999</v>
      </c>
      <c r="E16" s="329">
        <v>37.047499999999999</v>
      </c>
    </row>
    <row r="17" spans="1:5" x14ac:dyDescent="0.2">
      <c r="A17" s="285">
        <v>4</v>
      </c>
      <c r="B17" s="452" t="s">
        <v>506</v>
      </c>
      <c r="C17" s="452"/>
      <c r="D17" s="260">
        <v>139.43861000000001</v>
      </c>
      <c r="E17" s="329">
        <v>139.43861000000001</v>
      </c>
    </row>
    <row r="18" spans="1:5" x14ac:dyDescent="0.2">
      <c r="A18" s="285">
        <v>5</v>
      </c>
      <c r="B18" s="452" t="s">
        <v>507</v>
      </c>
      <c r="C18" s="452"/>
      <c r="D18" s="260">
        <v>83.757999999999996</v>
      </c>
      <c r="E18" s="329">
        <v>83.757999999999996</v>
      </c>
    </row>
    <row r="19" spans="1:5" x14ac:dyDescent="0.2">
      <c r="A19" s="285">
        <v>6</v>
      </c>
      <c r="B19" s="452" t="s">
        <v>508</v>
      </c>
      <c r="C19" s="452"/>
      <c r="D19" s="260">
        <v>56.797229999999999</v>
      </c>
      <c r="E19" s="329">
        <v>56.797229999999999</v>
      </c>
    </row>
    <row r="20" spans="1:5" x14ac:dyDescent="0.2">
      <c r="A20" s="164"/>
      <c r="B20" s="421" t="s">
        <v>523</v>
      </c>
      <c r="C20" s="421"/>
      <c r="D20" s="323">
        <f>SUM(D14:D19)</f>
        <v>607.35637000000008</v>
      </c>
      <c r="E20" s="323">
        <f>SUM(E14:E19)</f>
        <v>607.35637000000008</v>
      </c>
    </row>
  </sheetData>
  <mergeCells count="21">
    <mergeCell ref="A12:A13"/>
    <mergeCell ref="B12:C13"/>
    <mergeCell ref="D12:E12"/>
    <mergeCell ref="C1:E1"/>
    <mergeCell ref="C2:E2"/>
    <mergeCell ref="C3:E3"/>
    <mergeCell ref="C4:E4"/>
    <mergeCell ref="C5:E5"/>
    <mergeCell ref="C6:E6"/>
    <mergeCell ref="B7:E7"/>
    <mergeCell ref="C8:E8"/>
    <mergeCell ref="A10:E10"/>
    <mergeCell ref="A11:C11"/>
    <mergeCell ref="D11:E11"/>
    <mergeCell ref="B20:C20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32"/>
  <sheetViews>
    <sheetView view="pageBreakPreview" zoomScale="60" zoomScaleNormal="100" workbookViewId="0">
      <selection activeCell="J2" sqref="J2:N2"/>
    </sheetView>
  </sheetViews>
  <sheetFormatPr defaultRowHeight="12.75" x14ac:dyDescent="0.2"/>
  <cols>
    <col min="1" max="1" width="28.5703125" customWidth="1"/>
    <col min="2" max="2" width="0" hidden="1" customWidth="1"/>
    <col min="3" max="5" width="9.140625" hidden="1" customWidth="1"/>
    <col min="6" max="6" width="25.5703125" customWidth="1"/>
    <col min="7" max="7" width="9.140625" customWidth="1"/>
    <col min="10" max="10" width="12.5703125" customWidth="1"/>
    <col min="257" max="257" width="28.5703125" customWidth="1"/>
    <col min="262" max="262" width="25.5703125" customWidth="1"/>
    <col min="266" max="266" width="12.5703125" customWidth="1"/>
    <col min="513" max="513" width="28.5703125" customWidth="1"/>
    <col min="518" max="518" width="25.5703125" customWidth="1"/>
    <col min="522" max="522" width="12.5703125" customWidth="1"/>
    <col min="769" max="769" width="28.5703125" customWidth="1"/>
    <col min="774" max="774" width="25.5703125" customWidth="1"/>
    <col min="778" max="778" width="12.5703125" customWidth="1"/>
    <col min="1025" max="1025" width="28.5703125" customWidth="1"/>
    <col min="1030" max="1030" width="25.5703125" customWidth="1"/>
    <col min="1034" max="1034" width="12.5703125" customWidth="1"/>
    <col min="1281" max="1281" width="28.5703125" customWidth="1"/>
    <col min="1286" max="1286" width="25.5703125" customWidth="1"/>
    <col min="1290" max="1290" width="12.5703125" customWidth="1"/>
    <col min="1537" max="1537" width="28.5703125" customWidth="1"/>
    <col min="1542" max="1542" width="25.5703125" customWidth="1"/>
    <col min="1546" max="1546" width="12.5703125" customWidth="1"/>
    <col min="1793" max="1793" width="28.5703125" customWidth="1"/>
    <col min="1798" max="1798" width="25.5703125" customWidth="1"/>
    <col min="1802" max="1802" width="12.5703125" customWidth="1"/>
    <col min="2049" max="2049" width="28.5703125" customWidth="1"/>
    <col min="2054" max="2054" width="25.5703125" customWidth="1"/>
    <col min="2058" max="2058" width="12.5703125" customWidth="1"/>
    <col min="2305" max="2305" width="28.5703125" customWidth="1"/>
    <col min="2310" max="2310" width="25.5703125" customWidth="1"/>
    <col min="2314" max="2314" width="12.5703125" customWidth="1"/>
    <col min="2561" max="2561" width="28.5703125" customWidth="1"/>
    <col min="2566" max="2566" width="25.5703125" customWidth="1"/>
    <col min="2570" max="2570" width="12.5703125" customWidth="1"/>
    <col min="2817" max="2817" width="28.5703125" customWidth="1"/>
    <col min="2822" max="2822" width="25.5703125" customWidth="1"/>
    <col min="2826" max="2826" width="12.5703125" customWidth="1"/>
    <col min="3073" max="3073" width="28.5703125" customWidth="1"/>
    <col min="3078" max="3078" width="25.5703125" customWidth="1"/>
    <col min="3082" max="3082" width="12.5703125" customWidth="1"/>
    <col min="3329" max="3329" width="28.5703125" customWidth="1"/>
    <col min="3334" max="3334" width="25.5703125" customWidth="1"/>
    <col min="3338" max="3338" width="12.5703125" customWidth="1"/>
    <col min="3585" max="3585" width="28.5703125" customWidth="1"/>
    <col min="3590" max="3590" width="25.5703125" customWidth="1"/>
    <col min="3594" max="3594" width="12.5703125" customWidth="1"/>
    <col min="3841" max="3841" width="28.5703125" customWidth="1"/>
    <col min="3846" max="3846" width="25.5703125" customWidth="1"/>
    <col min="3850" max="3850" width="12.5703125" customWidth="1"/>
    <col min="4097" max="4097" width="28.5703125" customWidth="1"/>
    <col min="4102" max="4102" width="25.5703125" customWidth="1"/>
    <col min="4106" max="4106" width="12.5703125" customWidth="1"/>
    <col min="4353" max="4353" width="28.5703125" customWidth="1"/>
    <col min="4358" max="4358" width="25.5703125" customWidth="1"/>
    <col min="4362" max="4362" width="12.5703125" customWidth="1"/>
    <col min="4609" max="4609" width="28.5703125" customWidth="1"/>
    <col min="4614" max="4614" width="25.5703125" customWidth="1"/>
    <col min="4618" max="4618" width="12.5703125" customWidth="1"/>
    <col min="4865" max="4865" width="28.5703125" customWidth="1"/>
    <col min="4870" max="4870" width="25.5703125" customWidth="1"/>
    <col min="4874" max="4874" width="12.5703125" customWidth="1"/>
    <col min="5121" max="5121" width="28.5703125" customWidth="1"/>
    <col min="5126" max="5126" width="25.5703125" customWidth="1"/>
    <col min="5130" max="5130" width="12.5703125" customWidth="1"/>
    <col min="5377" max="5377" width="28.5703125" customWidth="1"/>
    <col min="5382" max="5382" width="25.5703125" customWidth="1"/>
    <col min="5386" max="5386" width="12.5703125" customWidth="1"/>
    <col min="5633" max="5633" width="28.5703125" customWidth="1"/>
    <col min="5638" max="5638" width="25.5703125" customWidth="1"/>
    <col min="5642" max="5642" width="12.5703125" customWidth="1"/>
    <col min="5889" max="5889" width="28.5703125" customWidth="1"/>
    <col min="5894" max="5894" width="25.5703125" customWidth="1"/>
    <col min="5898" max="5898" width="12.5703125" customWidth="1"/>
    <col min="6145" max="6145" width="28.5703125" customWidth="1"/>
    <col min="6150" max="6150" width="25.5703125" customWidth="1"/>
    <col min="6154" max="6154" width="12.5703125" customWidth="1"/>
    <col min="6401" max="6401" width="28.5703125" customWidth="1"/>
    <col min="6406" max="6406" width="25.5703125" customWidth="1"/>
    <col min="6410" max="6410" width="12.5703125" customWidth="1"/>
    <col min="6657" max="6657" width="28.5703125" customWidth="1"/>
    <col min="6662" max="6662" width="25.5703125" customWidth="1"/>
    <col min="6666" max="6666" width="12.5703125" customWidth="1"/>
    <col min="6913" max="6913" width="28.5703125" customWidth="1"/>
    <col min="6918" max="6918" width="25.5703125" customWidth="1"/>
    <col min="6922" max="6922" width="12.5703125" customWidth="1"/>
    <col min="7169" max="7169" width="28.5703125" customWidth="1"/>
    <col min="7174" max="7174" width="25.5703125" customWidth="1"/>
    <col min="7178" max="7178" width="12.5703125" customWidth="1"/>
    <col min="7425" max="7425" width="28.5703125" customWidth="1"/>
    <col min="7430" max="7430" width="25.5703125" customWidth="1"/>
    <col min="7434" max="7434" width="12.5703125" customWidth="1"/>
    <col min="7681" max="7681" width="28.5703125" customWidth="1"/>
    <col min="7686" max="7686" width="25.5703125" customWidth="1"/>
    <col min="7690" max="7690" width="12.5703125" customWidth="1"/>
    <col min="7937" max="7937" width="28.5703125" customWidth="1"/>
    <col min="7942" max="7942" width="25.5703125" customWidth="1"/>
    <col min="7946" max="7946" width="12.5703125" customWidth="1"/>
    <col min="8193" max="8193" width="28.5703125" customWidth="1"/>
    <col min="8198" max="8198" width="25.5703125" customWidth="1"/>
    <col min="8202" max="8202" width="12.5703125" customWidth="1"/>
    <col min="8449" max="8449" width="28.5703125" customWidth="1"/>
    <col min="8454" max="8454" width="25.5703125" customWidth="1"/>
    <col min="8458" max="8458" width="12.5703125" customWidth="1"/>
    <col min="8705" max="8705" width="28.5703125" customWidth="1"/>
    <col min="8710" max="8710" width="25.5703125" customWidth="1"/>
    <col min="8714" max="8714" width="12.5703125" customWidth="1"/>
    <col min="8961" max="8961" width="28.5703125" customWidth="1"/>
    <col min="8966" max="8966" width="25.5703125" customWidth="1"/>
    <col min="8970" max="8970" width="12.5703125" customWidth="1"/>
    <col min="9217" max="9217" width="28.5703125" customWidth="1"/>
    <col min="9222" max="9222" width="25.5703125" customWidth="1"/>
    <col min="9226" max="9226" width="12.5703125" customWidth="1"/>
    <col min="9473" max="9473" width="28.5703125" customWidth="1"/>
    <col min="9478" max="9478" width="25.5703125" customWidth="1"/>
    <col min="9482" max="9482" width="12.5703125" customWidth="1"/>
    <col min="9729" max="9729" width="28.5703125" customWidth="1"/>
    <col min="9734" max="9734" width="25.5703125" customWidth="1"/>
    <col min="9738" max="9738" width="12.5703125" customWidth="1"/>
    <col min="9985" max="9985" width="28.5703125" customWidth="1"/>
    <col min="9990" max="9990" width="25.5703125" customWidth="1"/>
    <col min="9994" max="9994" width="12.5703125" customWidth="1"/>
    <col min="10241" max="10241" width="28.5703125" customWidth="1"/>
    <col min="10246" max="10246" width="25.5703125" customWidth="1"/>
    <col min="10250" max="10250" width="12.5703125" customWidth="1"/>
    <col min="10497" max="10497" width="28.5703125" customWidth="1"/>
    <col min="10502" max="10502" width="25.5703125" customWidth="1"/>
    <col min="10506" max="10506" width="12.5703125" customWidth="1"/>
    <col min="10753" max="10753" width="28.5703125" customWidth="1"/>
    <col min="10758" max="10758" width="25.5703125" customWidth="1"/>
    <col min="10762" max="10762" width="12.5703125" customWidth="1"/>
    <col min="11009" max="11009" width="28.5703125" customWidth="1"/>
    <col min="11014" max="11014" width="25.5703125" customWidth="1"/>
    <col min="11018" max="11018" width="12.5703125" customWidth="1"/>
    <col min="11265" max="11265" width="28.5703125" customWidth="1"/>
    <col min="11270" max="11270" width="25.5703125" customWidth="1"/>
    <col min="11274" max="11274" width="12.5703125" customWidth="1"/>
    <col min="11521" max="11521" width="28.5703125" customWidth="1"/>
    <col min="11526" max="11526" width="25.5703125" customWidth="1"/>
    <col min="11530" max="11530" width="12.5703125" customWidth="1"/>
    <col min="11777" max="11777" width="28.5703125" customWidth="1"/>
    <col min="11782" max="11782" width="25.5703125" customWidth="1"/>
    <col min="11786" max="11786" width="12.5703125" customWidth="1"/>
    <col min="12033" max="12033" width="28.5703125" customWidth="1"/>
    <col min="12038" max="12038" width="25.5703125" customWidth="1"/>
    <col min="12042" max="12042" width="12.5703125" customWidth="1"/>
    <col min="12289" max="12289" width="28.5703125" customWidth="1"/>
    <col min="12294" max="12294" width="25.5703125" customWidth="1"/>
    <col min="12298" max="12298" width="12.5703125" customWidth="1"/>
    <col min="12545" max="12545" width="28.5703125" customWidth="1"/>
    <col min="12550" max="12550" width="25.5703125" customWidth="1"/>
    <col min="12554" max="12554" width="12.5703125" customWidth="1"/>
    <col min="12801" max="12801" width="28.5703125" customWidth="1"/>
    <col min="12806" max="12806" width="25.5703125" customWidth="1"/>
    <col min="12810" max="12810" width="12.5703125" customWidth="1"/>
    <col min="13057" max="13057" width="28.5703125" customWidth="1"/>
    <col min="13062" max="13062" width="25.5703125" customWidth="1"/>
    <col min="13066" max="13066" width="12.5703125" customWidth="1"/>
    <col min="13313" max="13313" width="28.5703125" customWidth="1"/>
    <col min="13318" max="13318" width="25.5703125" customWidth="1"/>
    <col min="13322" max="13322" width="12.5703125" customWidth="1"/>
    <col min="13569" max="13569" width="28.5703125" customWidth="1"/>
    <col min="13574" max="13574" width="25.5703125" customWidth="1"/>
    <col min="13578" max="13578" width="12.5703125" customWidth="1"/>
    <col min="13825" max="13825" width="28.5703125" customWidth="1"/>
    <col min="13830" max="13830" width="25.5703125" customWidth="1"/>
    <col min="13834" max="13834" width="12.5703125" customWidth="1"/>
    <col min="14081" max="14081" width="28.5703125" customWidth="1"/>
    <col min="14086" max="14086" width="25.5703125" customWidth="1"/>
    <col min="14090" max="14090" width="12.5703125" customWidth="1"/>
    <col min="14337" max="14337" width="28.5703125" customWidth="1"/>
    <col min="14342" max="14342" width="25.5703125" customWidth="1"/>
    <col min="14346" max="14346" width="12.5703125" customWidth="1"/>
    <col min="14593" max="14593" width="28.5703125" customWidth="1"/>
    <col min="14598" max="14598" width="25.5703125" customWidth="1"/>
    <col min="14602" max="14602" width="12.5703125" customWidth="1"/>
    <col min="14849" max="14849" width="28.5703125" customWidth="1"/>
    <col min="14854" max="14854" width="25.5703125" customWidth="1"/>
    <col min="14858" max="14858" width="12.5703125" customWidth="1"/>
    <col min="15105" max="15105" width="28.5703125" customWidth="1"/>
    <col min="15110" max="15110" width="25.5703125" customWidth="1"/>
    <col min="15114" max="15114" width="12.5703125" customWidth="1"/>
    <col min="15361" max="15361" width="28.5703125" customWidth="1"/>
    <col min="15366" max="15366" width="25.5703125" customWidth="1"/>
    <col min="15370" max="15370" width="12.5703125" customWidth="1"/>
    <col min="15617" max="15617" width="28.5703125" customWidth="1"/>
    <col min="15622" max="15622" width="25.5703125" customWidth="1"/>
    <col min="15626" max="15626" width="12.5703125" customWidth="1"/>
    <col min="15873" max="15873" width="28.5703125" customWidth="1"/>
    <col min="15878" max="15878" width="25.5703125" customWidth="1"/>
    <col min="15882" max="15882" width="12.5703125" customWidth="1"/>
    <col min="16129" max="16129" width="28.5703125" customWidth="1"/>
    <col min="16134" max="16134" width="25.5703125" customWidth="1"/>
    <col min="16138" max="16138" width="12.5703125" customWidth="1"/>
  </cols>
  <sheetData>
    <row r="1" spans="1:14" s="179" customFormat="1" ht="15.75" x14ac:dyDescent="0.25">
      <c r="G1" s="186"/>
      <c r="H1" s="187"/>
      <c r="I1" s="187"/>
      <c r="J1" s="467" t="s">
        <v>539</v>
      </c>
      <c r="K1" s="467"/>
      <c r="L1" s="467"/>
      <c r="M1" s="467"/>
      <c r="N1" s="467"/>
    </row>
    <row r="2" spans="1:14" s="179" customFormat="1" ht="15.75" x14ac:dyDescent="0.25">
      <c r="G2" s="152"/>
      <c r="H2" s="152"/>
      <c r="I2" s="152"/>
      <c r="J2" s="376" t="s">
        <v>913</v>
      </c>
      <c r="K2" s="376"/>
      <c r="L2" s="376"/>
      <c r="M2" s="376"/>
      <c r="N2" s="376"/>
    </row>
    <row r="3" spans="1:14" s="179" customFormat="1" ht="15.75" x14ac:dyDescent="0.25">
      <c r="G3" s="152"/>
      <c r="H3" s="152"/>
      <c r="I3" s="152"/>
      <c r="J3" s="376" t="s">
        <v>498</v>
      </c>
      <c r="K3" s="376"/>
      <c r="L3" s="376"/>
      <c r="M3" s="376"/>
      <c r="N3" s="376"/>
    </row>
    <row r="4" spans="1:14" s="179" customFormat="1" ht="15.75" x14ac:dyDescent="0.25">
      <c r="G4" s="152"/>
      <c r="H4" s="152"/>
      <c r="I4" s="152"/>
      <c r="J4" s="376" t="s">
        <v>495</v>
      </c>
      <c r="K4" s="376"/>
      <c r="L4" s="376"/>
      <c r="M4" s="376"/>
      <c r="N4" s="376"/>
    </row>
    <row r="5" spans="1:14" s="179" customFormat="1" ht="15.75" x14ac:dyDescent="0.25">
      <c r="G5" s="188"/>
      <c r="H5" s="188"/>
      <c r="I5" s="188"/>
      <c r="J5" s="376" t="s">
        <v>834</v>
      </c>
      <c r="K5" s="376"/>
      <c r="L5" s="376"/>
      <c r="M5" s="376"/>
      <c r="N5" s="376"/>
    </row>
    <row r="6" spans="1:14" s="179" customFormat="1" ht="15.75" x14ac:dyDescent="0.25">
      <c r="G6" s="152"/>
      <c r="H6" s="152"/>
      <c r="I6" s="152"/>
      <c r="J6" s="376" t="s">
        <v>496</v>
      </c>
      <c r="K6" s="376"/>
      <c r="L6" s="376"/>
      <c r="M6" s="376"/>
      <c r="N6" s="376"/>
    </row>
    <row r="7" spans="1:14" s="179" customFormat="1" ht="15.75" x14ac:dyDescent="0.25">
      <c r="G7" s="189"/>
      <c r="H7" s="190"/>
      <c r="I7" s="191"/>
      <c r="J7" s="412" t="s">
        <v>495</v>
      </c>
      <c r="K7" s="412"/>
      <c r="L7" s="412"/>
      <c r="M7" s="412"/>
      <c r="N7" s="412"/>
    </row>
    <row r="8" spans="1:14" s="179" customFormat="1" ht="15.75" x14ac:dyDescent="0.25">
      <c r="G8" s="152"/>
      <c r="H8" s="152"/>
      <c r="I8" s="152"/>
      <c r="J8" s="376" t="s">
        <v>814</v>
      </c>
      <c r="K8" s="376"/>
      <c r="L8" s="376"/>
      <c r="M8" s="376"/>
      <c r="N8" s="376"/>
    </row>
    <row r="9" spans="1:14" x14ac:dyDescent="0.2">
      <c r="A9" s="489" t="s">
        <v>540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</row>
    <row r="10" spans="1:14" ht="31.5" customHeight="1" x14ac:dyDescent="0.2">
      <c r="A10" s="490" t="s">
        <v>835</v>
      </c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</row>
    <row r="11" spans="1:14" x14ac:dyDescent="0.2">
      <c r="A11" s="192"/>
      <c r="B11" s="193"/>
      <c r="C11" s="192"/>
      <c r="D11" s="194"/>
      <c r="E11" s="194"/>
      <c r="F11" s="192"/>
      <c r="G11" s="195"/>
      <c r="H11" s="196"/>
      <c r="I11" s="196"/>
      <c r="J11" s="196"/>
      <c r="K11" s="196"/>
      <c r="L11" s="197"/>
    </row>
    <row r="12" spans="1:14" x14ac:dyDescent="0.2">
      <c r="A12" s="491" t="s">
        <v>541</v>
      </c>
      <c r="B12" s="493" t="s">
        <v>542</v>
      </c>
      <c r="C12" s="495" t="s">
        <v>543</v>
      </c>
      <c r="D12" s="496"/>
      <c r="E12" s="496"/>
      <c r="F12" s="497"/>
      <c r="G12" s="498" t="s">
        <v>544</v>
      </c>
      <c r="H12" s="500" t="s">
        <v>545</v>
      </c>
      <c r="I12" s="501"/>
      <c r="J12" s="501"/>
      <c r="K12" s="502"/>
      <c r="L12" s="503" t="s">
        <v>546</v>
      </c>
      <c r="M12" s="503"/>
      <c r="N12" s="503"/>
    </row>
    <row r="13" spans="1:14" ht="19.5" x14ac:dyDescent="0.2">
      <c r="A13" s="492"/>
      <c r="B13" s="494"/>
      <c r="C13" s="198" t="s">
        <v>547</v>
      </c>
      <c r="D13" s="199" t="s">
        <v>548</v>
      </c>
      <c r="E13" s="199" t="s">
        <v>549</v>
      </c>
      <c r="F13" s="198" t="s">
        <v>550</v>
      </c>
      <c r="G13" s="499"/>
      <c r="H13" s="200" t="s">
        <v>551</v>
      </c>
      <c r="I13" s="200" t="s">
        <v>552</v>
      </c>
      <c r="J13" s="200" t="s">
        <v>553</v>
      </c>
      <c r="K13" s="200" t="s">
        <v>554</v>
      </c>
      <c r="L13" s="201" t="s">
        <v>634</v>
      </c>
      <c r="M13" s="201" t="s">
        <v>755</v>
      </c>
      <c r="N13" s="201" t="s">
        <v>836</v>
      </c>
    </row>
    <row r="14" spans="1:14" ht="29.25" x14ac:dyDescent="0.2">
      <c r="A14" s="202" t="s">
        <v>555</v>
      </c>
      <c r="B14" s="203" t="s">
        <v>91</v>
      </c>
      <c r="C14" s="202" t="s">
        <v>556</v>
      </c>
      <c r="D14" s="204">
        <v>38350</v>
      </c>
      <c r="E14" s="205" t="s">
        <v>557</v>
      </c>
      <c r="F14" s="202" t="s">
        <v>558</v>
      </c>
      <c r="G14" s="206">
        <v>38353</v>
      </c>
      <c r="H14" s="207" t="s">
        <v>134</v>
      </c>
      <c r="I14" s="207" t="s">
        <v>136</v>
      </c>
      <c r="J14" s="207" t="s">
        <v>143</v>
      </c>
      <c r="K14" s="207" t="s">
        <v>559</v>
      </c>
      <c r="L14" s="208">
        <v>3098</v>
      </c>
      <c r="M14" s="208">
        <v>3098</v>
      </c>
      <c r="N14" s="208">
        <v>3098</v>
      </c>
    </row>
    <row r="15" spans="1:14" ht="24.75" customHeight="1" x14ac:dyDescent="0.2">
      <c r="A15" s="475" t="s">
        <v>560</v>
      </c>
      <c r="B15" s="477" t="s">
        <v>129</v>
      </c>
      <c r="C15" s="475" t="s">
        <v>556</v>
      </c>
      <c r="D15" s="487">
        <v>38350</v>
      </c>
      <c r="E15" s="479" t="s">
        <v>562</v>
      </c>
      <c r="F15" s="475" t="s">
        <v>563</v>
      </c>
      <c r="G15" s="471">
        <v>38353</v>
      </c>
      <c r="H15" s="473" t="s">
        <v>134</v>
      </c>
      <c r="I15" s="473" t="s">
        <v>136</v>
      </c>
      <c r="J15" s="473" t="s">
        <v>157</v>
      </c>
      <c r="K15" s="207" t="s">
        <v>116</v>
      </c>
      <c r="L15" s="208">
        <v>93.6</v>
      </c>
      <c r="M15" s="208">
        <v>93.6</v>
      </c>
      <c r="N15" s="208">
        <v>93.6</v>
      </c>
    </row>
    <row r="16" spans="1:14" ht="60" customHeight="1" x14ac:dyDescent="0.2">
      <c r="A16" s="476"/>
      <c r="B16" s="478"/>
      <c r="C16" s="476"/>
      <c r="D16" s="488"/>
      <c r="E16" s="480"/>
      <c r="F16" s="476"/>
      <c r="G16" s="472"/>
      <c r="H16" s="474"/>
      <c r="I16" s="474"/>
      <c r="J16" s="474"/>
      <c r="K16" s="207" t="s">
        <v>559</v>
      </c>
      <c r="L16" s="208">
        <v>5040.3999999999996</v>
      </c>
      <c r="M16" s="208">
        <v>5040.3999999999996</v>
      </c>
      <c r="N16" s="208">
        <v>5040.3999999999996</v>
      </c>
    </row>
    <row r="17" spans="1:14" ht="39" x14ac:dyDescent="0.2">
      <c r="A17" s="202" t="s">
        <v>564</v>
      </c>
      <c r="B17" s="226" t="s">
        <v>561</v>
      </c>
      <c r="C17" s="202" t="s">
        <v>556</v>
      </c>
      <c r="D17" s="204">
        <v>38350</v>
      </c>
      <c r="E17" s="205" t="s">
        <v>565</v>
      </c>
      <c r="F17" s="202" t="s">
        <v>566</v>
      </c>
      <c r="G17" s="206">
        <v>38353</v>
      </c>
      <c r="H17" s="207" t="s">
        <v>134</v>
      </c>
      <c r="I17" s="207" t="s">
        <v>136</v>
      </c>
      <c r="J17" s="207" t="s">
        <v>160</v>
      </c>
      <c r="K17" s="207" t="s">
        <v>559</v>
      </c>
      <c r="L17" s="208">
        <v>40</v>
      </c>
      <c r="M17" s="208">
        <v>40</v>
      </c>
      <c r="N17" s="208">
        <v>40</v>
      </c>
    </row>
    <row r="18" spans="1:14" x14ac:dyDescent="0.2">
      <c r="A18" s="475" t="s">
        <v>567</v>
      </c>
      <c r="B18" s="477" t="s">
        <v>180</v>
      </c>
      <c r="C18" s="475" t="s">
        <v>556</v>
      </c>
      <c r="D18" s="487">
        <v>38714</v>
      </c>
      <c r="E18" s="479" t="s">
        <v>569</v>
      </c>
      <c r="F18" s="475" t="s">
        <v>570</v>
      </c>
      <c r="G18" s="471">
        <v>38718</v>
      </c>
      <c r="H18" s="473" t="s">
        <v>134</v>
      </c>
      <c r="I18" s="473" t="s">
        <v>136</v>
      </c>
      <c r="J18" s="473" t="s">
        <v>163</v>
      </c>
      <c r="K18" s="207" t="s">
        <v>116</v>
      </c>
      <c r="L18" s="208">
        <v>61.5</v>
      </c>
      <c r="M18" s="208">
        <v>61.5</v>
      </c>
      <c r="N18" s="208">
        <v>61.5</v>
      </c>
    </row>
    <row r="19" spans="1:14" ht="47.25" customHeight="1" x14ac:dyDescent="0.2">
      <c r="A19" s="476"/>
      <c r="B19" s="478"/>
      <c r="C19" s="476"/>
      <c r="D19" s="488"/>
      <c r="E19" s="480"/>
      <c r="F19" s="476"/>
      <c r="G19" s="472"/>
      <c r="H19" s="474"/>
      <c r="I19" s="474"/>
      <c r="J19" s="474"/>
      <c r="K19" s="207" t="s">
        <v>600</v>
      </c>
      <c r="L19" s="208">
        <v>3648.5</v>
      </c>
      <c r="M19" s="208">
        <v>3648.5</v>
      </c>
      <c r="N19" s="208">
        <v>3648.5</v>
      </c>
    </row>
    <row r="20" spans="1:14" ht="12.75" customHeight="1" x14ac:dyDescent="0.2">
      <c r="A20" s="475" t="s">
        <v>571</v>
      </c>
      <c r="B20" s="477" t="s">
        <v>568</v>
      </c>
      <c r="C20" s="475" t="s">
        <v>572</v>
      </c>
      <c r="D20" s="479" t="s">
        <v>573</v>
      </c>
      <c r="E20" s="481" t="s">
        <v>574</v>
      </c>
      <c r="F20" s="483" t="s">
        <v>575</v>
      </c>
      <c r="G20" s="485" t="s">
        <v>576</v>
      </c>
      <c r="H20" s="473" t="s">
        <v>134</v>
      </c>
      <c r="I20" s="473" t="s">
        <v>136</v>
      </c>
      <c r="J20" s="473" t="s">
        <v>149</v>
      </c>
      <c r="K20" s="473" t="s">
        <v>559</v>
      </c>
      <c r="L20" s="468">
        <v>5984</v>
      </c>
      <c r="M20" s="468">
        <v>5984</v>
      </c>
      <c r="N20" s="468">
        <v>5984</v>
      </c>
    </row>
    <row r="21" spans="1:14" ht="29.25" customHeight="1" x14ac:dyDescent="0.2">
      <c r="A21" s="476"/>
      <c r="B21" s="478"/>
      <c r="C21" s="476"/>
      <c r="D21" s="480"/>
      <c r="E21" s="482"/>
      <c r="F21" s="484"/>
      <c r="G21" s="486"/>
      <c r="H21" s="474"/>
      <c r="I21" s="474"/>
      <c r="J21" s="474"/>
      <c r="K21" s="474"/>
      <c r="L21" s="469"/>
      <c r="M21" s="469"/>
      <c r="N21" s="469"/>
    </row>
    <row r="22" spans="1:14" ht="68.25" hidden="1" x14ac:dyDescent="0.2">
      <c r="A22" s="202" t="s">
        <v>577</v>
      </c>
      <c r="B22" s="226" t="s">
        <v>213</v>
      </c>
      <c r="C22" s="202" t="s">
        <v>578</v>
      </c>
      <c r="D22" s="204">
        <v>39531</v>
      </c>
      <c r="E22" s="209" t="s">
        <v>579</v>
      </c>
      <c r="F22" s="210" t="s">
        <v>580</v>
      </c>
      <c r="G22" s="211" t="s">
        <v>581</v>
      </c>
      <c r="H22" s="207" t="s">
        <v>582</v>
      </c>
      <c r="I22" s="207" t="s">
        <v>136</v>
      </c>
      <c r="J22" s="207" t="s">
        <v>406</v>
      </c>
      <c r="K22" s="207" t="s">
        <v>559</v>
      </c>
      <c r="L22" s="208"/>
      <c r="M22" s="208"/>
      <c r="N22" s="208"/>
    </row>
    <row r="23" spans="1:14" ht="19.5" x14ac:dyDescent="0.2">
      <c r="A23" s="202" t="s">
        <v>583</v>
      </c>
      <c r="B23" s="226" t="s">
        <v>233</v>
      </c>
      <c r="C23" s="202" t="s">
        <v>584</v>
      </c>
      <c r="D23" s="204">
        <v>35076</v>
      </c>
      <c r="E23" s="209" t="s">
        <v>585</v>
      </c>
      <c r="F23" s="210" t="s">
        <v>586</v>
      </c>
      <c r="G23" s="211" t="s">
        <v>587</v>
      </c>
      <c r="H23" s="207" t="s">
        <v>134</v>
      </c>
      <c r="I23" s="207" t="s">
        <v>136</v>
      </c>
      <c r="J23" s="207" t="s">
        <v>152</v>
      </c>
      <c r="K23" s="207" t="s">
        <v>559</v>
      </c>
      <c r="L23" s="208">
        <v>189</v>
      </c>
      <c r="M23" s="208">
        <v>189</v>
      </c>
      <c r="N23" s="208">
        <v>189</v>
      </c>
    </row>
    <row r="24" spans="1:14" ht="97.5" x14ac:dyDescent="0.2">
      <c r="A24" s="202" t="s">
        <v>588</v>
      </c>
      <c r="B24" s="226" t="s">
        <v>265</v>
      </c>
      <c r="C24" s="202" t="s">
        <v>556</v>
      </c>
      <c r="D24" s="204">
        <v>39197</v>
      </c>
      <c r="E24" s="209" t="s">
        <v>590</v>
      </c>
      <c r="F24" s="212" t="s">
        <v>591</v>
      </c>
      <c r="G24" s="211" t="s">
        <v>592</v>
      </c>
      <c r="H24" s="207" t="s">
        <v>134</v>
      </c>
      <c r="I24" s="207" t="s">
        <v>120</v>
      </c>
      <c r="J24" s="207" t="s">
        <v>211</v>
      </c>
      <c r="K24" s="207" t="s">
        <v>559</v>
      </c>
      <c r="L24" s="208">
        <v>3597</v>
      </c>
      <c r="M24" s="208">
        <v>3597</v>
      </c>
      <c r="N24" s="208">
        <v>3597</v>
      </c>
    </row>
    <row r="25" spans="1:14" ht="73.5" hidden="1" x14ac:dyDescent="0.2">
      <c r="A25" s="213" t="s">
        <v>593</v>
      </c>
      <c r="B25" s="226" t="s">
        <v>589</v>
      </c>
      <c r="C25" s="202" t="s">
        <v>584</v>
      </c>
      <c r="D25" s="204" t="s">
        <v>595</v>
      </c>
      <c r="E25" s="209" t="s">
        <v>596</v>
      </c>
      <c r="F25" s="212" t="s">
        <v>597</v>
      </c>
      <c r="G25" s="211"/>
      <c r="H25" s="207" t="s">
        <v>134</v>
      </c>
      <c r="I25" s="207" t="s">
        <v>136</v>
      </c>
      <c r="J25" s="207" t="s">
        <v>146</v>
      </c>
      <c r="K25" s="207" t="s">
        <v>559</v>
      </c>
      <c r="L25" s="208"/>
      <c r="M25" s="208"/>
      <c r="N25" s="208"/>
    </row>
    <row r="26" spans="1:14" ht="31.5" hidden="1" x14ac:dyDescent="0.2">
      <c r="A26" s="227" t="s">
        <v>636</v>
      </c>
      <c r="B26" s="226" t="s">
        <v>594</v>
      </c>
      <c r="C26" s="202" t="s">
        <v>584</v>
      </c>
      <c r="D26" s="228">
        <v>43097</v>
      </c>
      <c r="E26" s="229" t="s">
        <v>637</v>
      </c>
      <c r="F26" s="212" t="s">
        <v>638</v>
      </c>
      <c r="G26" s="211"/>
      <c r="H26" s="207" t="s">
        <v>134</v>
      </c>
      <c r="I26" s="207" t="s">
        <v>120</v>
      </c>
      <c r="J26" s="207" t="s">
        <v>461</v>
      </c>
      <c r="K26" s="207" t="s">
        <v>559</v>
      </c>
      <c r="L26" s="208"/>
      <c r="M26" s="208"/>
      <c r="N26" s="208"/>
    </row>
    <row r="27" spans="1:14" ht="58.5" x14ac:dyDescent="0.2">
      <c r="A27" s="213" t="s">
        <v>639</v>
      </c>
      <c r="B27" s="226" t="s">
        <v>635</v>
      </c>
      <c r="C27" s="202" t="s">
        <v>578</v>
      </c>
      <c r="D27" s="228">
        <v>43780</v>
      </c>
      <c r="E27" s="229" t="s">
        <v>640</v>
      </c>
      <c r="F27" s="212" t="s">
        <v>641</v>
      </c>
      <c r="G27" s="211"/>
      <c r="H27" s="207" t="s">
        <v>134</v>
      </c>
      <c r="I27" s="207" t="s">
        <v>120</v>
      </c>
      <c r="J27" s="207" t="s">
        <v>642</v>
      </c>
      <c r="K27" s="207" t="s">
        <v>559</v>
      </c>
      <c r="L27" s="208">
        <v>42915</v>
      </c>
      <c r="M27" s="208"/>
      <c r="N27" s="208"/>
    </row>
    <row r="28" spans="1:14" ht="97.5" x14ac:dyDescent="0.2">
      <c r="A28" s="230" t="s">
        <v>645</v>
      </c>
      <c r="B28" s="226" t="s">
        <v>644</v>
      </c>
      <c r="C28" s="202" t="s">
        <v>646</v>
      </c>
      <c r="D28" s="228">
        <v>43921</v>
      </c>
      <c r="E28" s="229" t="s">
        <v>647</v>
      </c>
      <c r="F28" s="212" t="s">
        <v>648</v>
      </c>
      <c r="G28" s="211"/>
      <c r="H28" s="207" t="s">
        <v>134</v>
      </c>
      <c r="I28" s="207" t="s">
        <v>120</v>
      </c>
      <c r="J28" s="207" t="s">
        <v>643</v>
      </c>
      <c r="K28" s="207" t="s">
        <v>559</v>
      </c>
      <c r="L28" s="208">
        <v>66667</v>
      </c>
      <c r="M28" s="208">
        <v>26272.400000000001</v>
      </c>
      <c r="N28" s="208">
        <v>8870.5</v>
      </c>
    </row>
    <row r="29" spans="1:14" x14ac:dyDescent="0.2">
      <c r="A29" s="470" t="s">
        <v>537</v>
      </c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214">
        <f>SUM(L14:L28)</f>
        <v>131334</v>
      </c>
      <c r="M29" s="214">
        <f t="shared" ref="M29:N29" si="0">SUM(M14:M28)</f>
        <v>48024.4</v>
      </c>
      <c r="N29" s="214">
        <f t="shared" si="0"/>
        <v>30622.5</v>
      </c>
    </row>
    <row r="31" spans="1:14" x14ac:dyDescent="0.2">
      <c r="L31" s="215"/>
    </row>
    <row r="32" spans="1:14" x14ac:dyDescent="0.2">
      <c r="L32" s="175"/>
    </row>
  </sheetData>
  <mergeCells count="51">
    <mergeCell ref="J6:N6"/>
    <mergeCell ref="J1:N1"/>
    <mergeCell ref="J2:N2"/>
    <mergeCell ref="J3:N3"/>
    <mergeCell ref="J4:N4"/>
    <mergeCell ref="J5:N5"/>
    <mergeCell ref="J7:N7"/>
    <mergeCell ref="J8:N8"/>
    <mergeCell ref="A9:L9"/>
    <mergeCell ref="A10:L10"/>
    <mergeCell ref="A12:A13"/>
    <mergeCell ref="B12:B13"/>
    <mergeCell ref="C12:F12"/>
    <mergeCell ref="G12:G13"/>
    <mergeCell ref="H12:K12"/>
    <mergeCell ref="L12:N12"/>
    <mergeCell ref="F18:F19"/>
    <mergeCell ref="A15:A16"/>
    <mergeCell ref="B15:B16"/>
    <mergeCell ref="C15:C16"/>
    <mergeCell ref="D15:D16"/>
    <mergeCell ref="E15:E16"/>
    <mergeCell ref="F15:F16"/>
    <mergeCell ref="A18:A19"/>
    <mergeCell ref="B18:B19"/>
    <mergeCell ref="C18:C19"/>
    <mergeCell ref="D18:D19"/>
    <mergeCell ref="E18:E19"/>
    <mergeCell ref="I20:I21"/>
    <mergeCell ref="J20:J21"/>
    <mergeCell ref="K20:K21"/>
    <mergeCell ref="G15:G16"/>
    <mergeCell ref="H15:H16"/>
    <mergeCell ref="I15:I16"/>
    <mergeCell ref="J15:J16"/>
    <mergeCell ref="L20:L21"/>
    <mergeCell ref="M20:M21"/>
    <mergeCell ref="N20:N21"/>
    <mergeCell ref="A29:K29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</mergeCells>
  <pageMargins left="0.7" right="0.7" top="0.75" bottom="0.75" header="0.3" footer="0.3"/>
  <pageSetup paperSize="9"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20"/>
  <sheetViews>
    <sheetView tabSelected="1" view="pageBreakPreview" zoomScale="60" zoomScaleNormal="100" workbookViewId="0">
      <selection activeCell="X15" sqref="X14:X15"/>
    </sheetView>
  </sheetViews>
  <sheetFormatPr defaultRowHeight="12.75" x14ac:dyDescent="0.2"/>
  <cols>
    <col min="1" max="1" width="16.28515625" style="17" customWidth="1"/>
    <col min="2" max="2" width="10.42578125" style="17" customWidth="1"/>
    <col min="3" max="3" width="6.7109375" style="17" customWidth="1"/>
    <col min="4" max="4" width="6.85546875" style="17" customWidth="1"/>
    <col min="5" max="5" width="9.85546875" style="17" customWidth="1"/>
    <col min="6" max="6" width="6.85546875" style="17" customWidth="1"/>
    <col min="7" max="7" width="7" style="17" customWidth="1"/>
    <col min="8" max="8" width="15.7109375" style="17" customWidth="1"/>
    <col min="9" max="9" width="15.85546875" style="17" customWidth="1"/>
    <col min="10" max="10" width="16.42578125" style="17" customWidth="1"/>
    <col min="11" max="256" width="9.140625" style="17"/>
    <col min="257" max="257" width="16.28515625" style="17" customWidth="1"/>
    <col min="258" max="258" width="10.42578125" style="17" customWidth="1"/>
    <col min="259" max="259" width="6.7109375" style="17" customWidth="1"/>
    <col min="260" max="260" width="6.85546875" style="17" customWidth="1"/>
    <col min="261" max="261" width="9.85546875" style="17" customWidth="1"/>
    <col min="262" max="262" width="6.85546875" style="17" customWidth="1"/>
    <col min="263" max="263" width="7" style="17" customWidth="1"/>
    <col min="264" max="264" width="15.7109375" style="17" customWidth="1"/>
    <col min="265" max="265" width="15.85546875" style="17" customWidth="1"/>
    <col min="266" max="266" width="16.42578125" style="17" customWidth="1"/>
    <col min="267" max="512" width="9.140625" style="17"/>
    <col min="513" max="513" width="16.28515625" style="17" customWidth="1"/>
    <col min="514" max="514" width="10.42578125" style="17" customWidth="1"/>
    <col min="515" max="515" width="6.7109375" style="17" customWidth="1"/>
    <col min="516" max="516" width="6.85546875" style="17" customWidth="1"/>
    <col min="517" max="517" width="9.85546875" style="17" customWidth="1"/>
    <col min="518" max="518" width="6.85546875" style="17" customWidth="1"/>
    <col min="519" max="519" width="7" style="17" customWidth="1"/>
    <col min="520" max="520" width="15.7109375" style="17" customWidth="1"/>
    <col min="521" max="521" width="15.85546875" style="17" customWidth="1"/>
    <col min="522" max="522" width="16.42578125" style="17" customWidth="1"/>
    <col min="523" max="768" width="9.140625" style="17"/>
    <col min="769" max="769" width="16.28515625" style="17" customWidth="1"/>
    <col min="770" max="770" width="10.42578125" style="17" customWidth="1"/>
    <col min="771" max="771" width="6.7109375" style="17" customWidth="1"/>
    <col min="772" max="772" width="6.85546875" style="17" customWidth="1"/>
    <col min="773" max="773" width="9.85546875" style="17" customWidth="1"/>
    <col min="774" max="774" width="6.85546875" style="17" customWidth="1"/>
    <col min="775" max="775" width="7" style="17" customWidth="1"/>
    <col min="776" max="776" width="15.7109375" style="17" customWidth="1"/>
    <col min="777" max="777" width="15.85546875" style="17" customWidth="1"/>
    <col min="778" max="778" width="16.42578125" style="17" customWidth="1"/>
    <col min="779" max="1024" width="9.140625" style="17"/>
    <col min="1025" max="1025" width="16.28515625" style="17" customWidth="1"/>
    <col min="1026" max="1026" width="10.42578125" style="17" customWidth="1"/>
    <col min="1027" max="1027" width="6.7109375" style="17" customWidth="1"/>
    <col min="1028" max="1028" width="6.85546875" style="17" customWidth="1"/>
    <col min="1029" max="1029" width="9.85546875" style="17" customWidth="1"/>
    <col min="1030" max="1030" width="6.85546875" style="17" customWidth="1"/>
    <col min="1031" max="1031" width="7" style="17" customWidth="1"/>
    <col min="1032" max="1032" width="15.7109375" style="17" customWidth="1"/>
    <col min="1033" max="1033" width="15.85546875" style="17" customWidth="1"/>
    <col min="1034" max="1034" width="16.42578125" style="17" customWidth="1"/>
    <col min="1035" max="1280" width="9.140625" style="17"/>
    <col min="1281" max="1281" width="16.28515625" style="17" customWidth="1"/>
    <col min="1282" max="1282" width="10.42578125" style="17" customWidth="1"/>
    <col min="1283" max="1283" width="6.7109375" style="17" customWidth="1"/>
    <col min="1284" max="1284" width="6.85546875" style="17" customWidth="1"/>
    <col min="1285" max="1285" width="9.85546875" style="17" customWidth="1"/>
    <col min="1286" max="1286" width="6.85546875" style="17" customWidth="1"/>
    <col min="1287" max="1287" width="7" style="17" customWidth="1"/>
    <col min="1288" max="1288" width="15.7109375" style="17" customWidth="1"/>
    <col min="1289" max="1289" width="15.85546875" style="17" customWidth="1"/>
    <col min="1290" max="1290" width="16.42578125" style="17" customWidth="1"/>
    <col min="1291" max="1536" width="9.140625" style="17"/>
    <col min="1537" max="1537" width="16.28515625" style="17" customWidth="1"/>
    <col min="1538" max="1538" width="10.42578125" style="17" customWidth="1"/>
    <col min="1539" max="1539" width="6.7109375" style="17" customWidth="1"/>
    <col min="1540" max="1540" width="6.85546875" style="17" customWidth="1"/>
    <col min="1541" max="1541" width="9.85546875" style="17" customWidth="1"/>
    <col min="1542" max="1542" width="6.85546875" style="17" customWidth="1"/>
    <col min="1543" max="1543" width="7" style="17" customWidth="1"/>
    <col min="1544" max="1544" width="15.7109375" style="17" customWidth="1"/>
    <col min="1545" max="1545" width="15.85546875" style="17" customWidth="1"/>
    <col min="1546" max="1546" width="16.42578125" style="17" customWidth="1"/>
    <col min="1547" max="1792" width="9.140625" style="17"/>
    <col min="1793" max="1793" width="16.28515625" style="17" customWidth="1"/>
    <col min="1794" max="1794" width="10.42578125" style="17" customWidth="1"/>
    <col min="1795" max="1795" width="6.7109375" style="17" customWidth="1"/>
    <col min="1796" max="1796" width="6.85546875" style="17" customWidth="1"/>
    <col min="1797" max="1797" width="9.85546875" style="17" customWidth="1"/>
    <col min="1798" max="1798" width="6.85546875" style="17" customWidth="1"/>
    <col min="1799" max="1799" width="7" style="17" customWidth="1"/>
    <col min="1800" max="1800" width="15.7109375" style="17" customWidth="1"/>
    <col min="1801" max="1801" width="15.85546875" style="17" customWidth="1"/>
    <col min="1802" max="1802" width="16.42578125" style="17" customWidth="1"/>
    <col min="1803" max="2048" width="9.140625" style="17"/>
    <col min="2049" max="2049" width="16.28515625" style="17" customWidth="1"/>
    <col min="2050" max="2050" width="10.42578125" style="17" customWidth="1"/>
    <col min="2051" max="2051" width="6.7109375" style="17" customWidth="1"/>
    <col min="2052" max="2052" width="6.85546875" style="17" customWidth="1"/>
    <col min="2053" max="2053" width="9.85546875" style="17" customWidth="1"/>
    <col min="2054" max="2054" width="6.85546875" style="17" customWidth="1"/>
    <col min="2055" max="2055" width="7" style="17" customWidth="1"/>
    <col min="2056" max="2056" width="15.7109375" style="17" customWidth="1"/>
    <col min="2057" max="2057" width="15.85546875" style="17" customWidth="1"/>
    <col min="2058" max="2058" width="16.42578125" style="17" customWidth="1"/>
    <col min="2059" max="2304" width="9.140625" style="17"/>
    <col min="2305" max="2305" width="16.28515625" style="17" customWidth="1"/>
    <col min="2306" max="2306" width="10.42578125" style="17" customWidth="1"/>
    <col min="2307" max="2307" width="6.7109375" style="17" customWidth="1"/>
    <col min="2308" max="2308" width="6.85546875" style="17" customWidth="1"/>
    <col min="2309" max="2309" width="9.85546875" style="17" customWidth="1"/>
    <col min="2310" max="2310" width="6.85546875" style="17" customWidth="1"/>
    <col min="2311" max="2311" width="7" style="17" customWidth="1"/>
    <col min="2312" max="2312" width="15.7109375" style="17" customWidth="1"/>
    <col min="2313" max="2313" width="15.85546875" style="17" customWidth="1"/>
    <col min="2314" max="2314" width="16.42578125" style="17" customWidth="1"/>
    <col min="2315" max="2560" width="9.140625" style="17"/>
    <col min="2561" max="2561" width="16.28515625" style="17" customWidth="1"/>
    <col min="2562" max="2562" width="10.42578125" style="17" customWidth="1"/>
    <col min="2563" max="2563" width="6.7109375" style="17" customWidth="1"/>
    <col min="2564" max="2564" width="6.85546875" style="17" customWidth="1"/>
    <col min="2565" max="2565" width="9.85546875" style="17" customWidth="1"/>
    <col min="2566" max="2566" width="6.85546875" style="17" customWidth="1"/>
    <col min="2567" max="2567" width="7" style="17" customWidth="1"/>
    <col min="2568" max="2568" width="15.7109375" style="17" customWidth="1"/>
    <col min="2569" max="2569" width="15.85546875" style="17" customWidth="1"/>
    <col min="2570" max="2570" width="16.42578125" style="17" customWidth="1"/>
    <col min="2571" max="2816" width="9.140625" style="17"/>
    <col min="2817" max="2817" width="16.28515625" style="17" customWidth="1"/>
    <col min="2818" max="2818" width="10.42578125" style="17" customWidth="1"/>
    <col min="2819" max="2819" width="6.7109375" style="17" customWidth="1"/>
    <col min="2820" max="2820" width="6.85546875" style="17" customWidth="1"/>
    <col min="2821" max="2821" width="9.85546875" style="17" customWidth="1"/>
    <col min="2822" max="2822" width="6.85546875" style="17" customWidth="1"/>
    <col min="2823" max="2823" width="7" style="17" customWidth="1"/>
    <col min="2824" max="2824" width="15.7109375" style="17" customWidth="1"/>
    <col min="2825" max="2825" width="15.85546875" style="17" customWidth="1"/>
    <col min="2826" max="2826" width="16.42578125" style="17" customWidth="1"/>
    <col min="2827" max="3072" width="9.140625" style="17"/>
    <col min="3073" max="3073" width="16.28515625" style="17" customWidth="1"/>
    <col min="3074" max="3074" width="10.42578125" style="17" customWidth="1"/>
    <col min="3075" max="3075" width="6.7109375" style="17" customWidth="1"/>
    <col min="3076" max="3076" width="6.85546875" style="17" customWidth="1"/>
    <col min="3077" max="3077" width="9.85546875" style="17" customWidth="1"/>
    <col min="3078" max="3078" width="6.85546875" style="17" customWidth="1"/>
    <col min="3079" max="3079" width="7" style="17" customWidth="1"/>
    <col min="3080" max="3080" width="15.7109375" style="17" customWidth="1"/>
    <col min="3081" max="3081" width="15.85546875" style="17" customWidth="1"/>
    <col min="3082" max="3082" width="16.42578125" style="17" customWidth="1"/>
    <col min="3083" max="3328" width="9.140625" style="17"/>
    <col min="3329" max="3329" width="16.28515625" style="17" customWidth="1"/>
    <col min="3330" max="3330" width="10.42578125" style="17" customWidth="1"/>
    <col min="3331" max="3331" width="6.7109375" style="17" customWidth="1"/>
    <col min="3332" max="3332" width="6.85546875" style="17" customWidth="1"/>
    <col min="3333" max="3333" width="9.85546875" style="17" customWidth="1"/>
    <col min="3334" max="3334" width="6.85546875" style="17" customWidth="1"/>
    <col min="3335" max="3335" width="7" style="17" customWidth="1"/>
    <col min="3336" max="3336" width="15.7109375" style="17" customWidth="1"/>
    <col min="3337" max="3337" width="15.85546875" style="17" customWidth="1"/>
    <col min="3338" max="3338" width="16.42578125" style="17" customWidth="1"/>
    <col min="3339" max="3584" width="9.140625" style="17"/>
    <col min="3585" max="3585" width="16.28515625" style="17" customWidth="1"/>
    <col min="3586" max="3586" width="10.42578125" style="17" customWidth="1"/>
    <col min="3587" max="3587" width="6.7109375" style="17" customWidth="1"/>
    <col min="3588" max="3588" width="6.85546875" style="17" customWidth="1"/>
    <col min="3589" max="3589" width="9.85546875" style="17" customWidth="1"/>
    <col min="3590" max="3590" width="6.85546875" style="17" customWidth="1"/>
    <col min="3591" max="3591" width="7" style="17" customWidth="1"/>
    <col min="3592" max="3592" width="15.7109375" style="17" customWidth="1"/>
    <col min="3593" max="3593" width="15.85546875" style="17" customWidth="1"/>
    <col min="3594" max="3594" width="16.42578125" style="17" customWidth="1"/>
    <col min="3595" max="3840" width="9.140625" style="17"/>
    <col min="3841" max="3841" width="16.28515625" style="17" customWidth="1"/>
    <col min="3842" max="3842" width="10.42578125" style="17" customWidth="1"/>
    <col min="3843" max="3843" width="6.7109375" style="17" customWidth="1"/>
    <col min="3844" max="3844" width="6.85546875" style="17" customWidth="1"/>
    <col min="3845" max="3845" width="9.85546875" style="17" customWidth="1"/>
    <col min="3846" max="3846" width="6.85546875" style="17" customWidth="1"/>
    <col min="3847" max="3847" width="7" style="17" customWidth="1"/>
    <col min="3848" max="3848" width="15.7109375" style="17" customWidth="1"/>
    <col min="3849" max="3849" width="15.85546875" style="17" customWidth="1"/>
    <col min="3850" max="3850" width="16.42578125" style="17" customWidth="1"/>
    <col min="3851" max="4096" width="9.140625" style="17"/>
    <col min="4097" max="4097" width="16.28515625" style="17" customWidth="1"/>
    <col min="4098" max="4098" width="10.42578125" style="17" customWidth="1"/>
    <col min="4099" max="4099" width="6.7109375" style="17" customWidth="1"/>
    <col min="4100" max="4100" width="6.85546875" style="17" customWidth="1"/>
    <col min="4101" max="4101" width="9.85546875" style="17" customWidth="1"/>
    <col min="4102" max="4102" width="6.85546875" style="17" customWidth="1"/>
    <col min="4103" max="4103" width="7" style="17" customWidth="1"/>
    <col min="4104" max="4104" width="15.7109375" style="17" customWidth="1"/>
    <col min="4105" max="4105" width="15.85546875" style="17" customWidth="1"/>
    <col min="4106" max="4106" width="16.42578125" style="17" customWidth="1"/>
    <col min="4107" max="4352" width="9.140625" style="17"/>
    <col min="4353" max="4353" width="16.28515625" style="17" customWidth="1"/>
    <col min="4354" max="4354" width="10.42578125" style="17" customWidth="1"/>
    <col min="4355" max="4355" width="6.7109375" style="17" customWidth="1"/>
    <col min="4356" max="4356" width="6.85546875" style="17" customWidth="1"/>
    <col min="4357" max="4357" width="9.85546875" style="17" customWidth="1"/>
    <col min="4358" max="4358" width="6.85546875" style="17" customWidth="1"/>
    <col min="4359" max="4359" width="7" style="17" customWidth="1"/>
    <col min="4360" max="4360" width="15.7109375" style="17" customWidth="1"/>
    <col min="4361" max="4361" width="15.85546875" style="17" customWidth="1"/>
    <col min="4362" max="4362" width="16.42578125" style="17" customWidth="1"/>
    <col min="4363" max="4608" width="9.140625" style="17"/>
    <col min="4609" max="4609" width="16.28515625" style="17" customWidth="1"/>
    <col min="4610" max="4610" width="10.42578125" style="17" customWidth="1"/>
    <col min="4611" max="4611" width="6.7109375" style="17" customWidth="1"/>
    <col min="4612" max="4612" width="6.85546875" style="17" customWidth="1"/>
    <col min="4613" max="4613" width="9.85546875" style="17" customWidth="1"/>
    <col min="4614" max="4614" width="6.85546875" style="17" customWidth="1"/>
    <col min="4615" max="4615" width="7" style="17" customWidth="1"/>
    <col min="4616" max="4616" width="15.7109375" style="17" customWidth="1"/>
    <col min="4617" max="4617" width="15.85546875" style="17" customWidth="1"/>
    <col min="4618" max="4618" width="16.42578125" style="17" customWidth="1"/>
    <col min="4619" max="4864" width="9.140625" style="17"/>
    <col min="4865" max="4865" width="16.28515625" style="17" customWidth="1"/>
    <col min="4866" max="4866" width="10.42578125" style="17" customWidth="1"/>
    <col min="4867" max="4867" width="6.7109375" style="17" customWidth="1"/>
    <col min="4868" max="4868" width="6.85546875" style="17" customWidth="1"/>
    <col min="4869" max="4869" width="9.85546875" style="17" customWidth="1"/>
    <col min="4870" max="4870" width="6.85546875" style="17" customWidth="1"/>
    <col min="4871" max="4871" width="7" style="17" customWidth="1"/>
    <col min="4872" max="4872" width="15.7109375" style="17" customWidth="1"/>
    <col min="4873" max="4873" width="15.85546875" style="17" customWidth="1"/>
    <col min="4874" max="4874" width="16.42578125" style="17" customWidth="1"/>
    <col min="4875" max="5120" width="9.140625" style="17"/>
    <col min="5121" max="5121" width="16.28515625" style="17" customWidth="1"/>
    <col min="5122" max="5122" width="10.42578125" style="17" customWidth="1"/>
    <col min="5123" max="5123" width="6.7109375" style="17" customWidth="1"/>
    <col min="5124" max="5124" width="6.85546875" style="17" customWidth="1"/>
    <col min="5125" max="5125" width="9.85546875" style="17" customWidth="1"/>
    <col min="5126" max="5126" width="6.85546875" style="17" customWidth="1"/>
    <col min="5127" max="5127" width="7" style="17" customWidth="1"/>
    <col min="5128" max="5128" width="15.7109375" style="17" customWidth="1"/>
    <col min="5129" max="5129" width="15.85546875" style="17" customWidth="1"/>
    <col min="5130" max="5130" width="16.42578125" style="17" customWidth="1"/>
    <col min="5131" max="5376" width="9.140625" style="17"/>
    <col min="5377" max="5377" width="16.28515625" style="17" customWidth="1"/>
    <col min="5378" max="5378" width="10.42578125" style="17" customWidth="1"/>
    <col min="5379" max="5379" width="6.7109375" style="17" customWidth="1"/>
    <col min="5380" max="5380" width="6.85546875" style="17" customWidth="1"/>
    <col min="5381" max="5381" width="9.85546875" style="17" customWidth="1"/>
    <col min="5382" max="5382" width="6.85546875" style="17" customWidth="1"/>
    <col min="5383" max="5383" width="7" style="17" customWidth="1"/>
    <col min="5384" max="5384" width="15.7109375" style="17" customWidth="1"/>
    <col min="5385" max="5385" width="15.85546875" style="17" customWidth="1"/>
    <col min="5386" max="5386" width="16.42578125" style="17" customWidth="1"/>
    <col min="5387" max="5632" width="9.140625" style="17"/>
    <col min="5633" max="5633" width="16.28515625" style="17" customWidth="1"/>
    <col min="5634" max="5634" width="10.42578125" style="17" customWidth="1"/>
    <col min="5635" max="5635" width="6.7109375" style="17" customWidth="1"/>
    <col min="5636" max="5636" width="6.85546875" style="17" customWidth="1"/>
    <col min="5637" max="5637" width="9.85546875" style="17" customWidth="1"/>
    <col min="5638" max="5638" width="6.85546875" style="17" customWidth="1"/>
    <col min="5639" max="5639" width="7" style="17" customWidth="1"/>
    <col min="5640" max="5640" width="15.7109375" style="17" customWidth="1"/>
    <col min="5641" max="5641" width="15.85546875" style="17" customWidth="1"/>
    <col min="5642" max="5642" width="16.42578125" style="17" customWidth="1"/>
    <col min="5643" max="5888" width="9.140625" style="17"/>
    <col min="5889" max="5889" width="16.28515625" style="17" customWidth="1"/>
    <col min="5890" max="5890" width="10.42578125" style="17" customWidth="1"/>
    <col min="5891" max="5891" width="6.7109375" style="17" customWidth="1"/>
    <col min="5892" max="5892" width="6.85546875" style="17" customWidth="1"/>
    <col min="5893" max="5893" width="9.85546875" style="17" customWidth="1"/>
    <col min="5894" max="5894" width="6.85546875" style="17" customWidth="1"/>
    <col min="5895" max="5895" width="7" style="17" customWidth="1"/>
    <col min="5896" max="5896" width="15.7109375" style="17" customWidth="1"/>
    <col min="5897" max="5897" width="15.85546875" style="17" customWidth="1"/>
    <col min="5898" max="5898" width="16.42578125" style="17" customWidth="1"/>
    <col min="5899" max="6144" width="9.140625" style="17"/>
    <col min="6145" max="6145" width="16.28515625" style="17" customWidth="1"/>
    <col min="6146" max="6146" width="10.42578125" style="17" customWidth="1"/>
    <col min="6147" max="6147" width="6.7109375" style="17" customWidth="1"/>
    <col min="6148" max="6148" width="6.85546875" style="17" customWidth="1"/>
    <col min="6149" max="6149" width="9.85546875" style="17" customWidth="1"/>
    <col min="6150" max="6150" width="6.85546875" style="17" customWidth="1"/>
    <col min="6151" max="6151" width="7" style="17" customWidth="1"/>
    <col min="6152" max="6152" width="15.7109375" style="17" customWidth="1"/>
    <col min="6153" max="6153" width="15.85546875" style="17" customWidth="1"/>
    <col min="6154" max="6154" width="16.42578125" style="17" customWidth="1"/>
    <col min="6155" max="6400" width="9.140625" style="17"/>
    <col min="6401" max="6401" width="16.28515625" style="17" customWidth="1"/>
    <col min="6402" max="6402" width="10.42578125" style="17" customWidth="1"/>
    <col min="6403" max="6403" width="6.7109375" style="17" customWidth="1"/>
    <col min="6404" max="6404" width="6.85546875" style="17" customWidth="1"/>
    <col min="6405" max="6405" width="9.85546875" style="17" customWidth="1"/>
    <col min="6406" max="6406" width="6.85546875" style="17" customWidth="1"/>
    <col min="6407" max="6407" width="7" style="17" customWidth="1"/>
    <col min="6408" max="6408" width="15.7109375" style="17" customWidth="1"/>
    <col min="6409" max="6409" width="15.85546875" style="17" customWidth="1"/>
    <col min="6410" max="6410" width="16.42578125" style="17" customWidth="1"/>
    <col min="6411" max="6656" width="9.140625" style="17"/>
    <col min="6657" max="6657" width="16.28515625" style="17" customWidth="1"/>
    <col min="6658" max="6658" width="10.42578125" style="17" customWidth="1"/>
    <col min="6659" max="6659" width="6.7109375" style="17" customWidth="1"/>
    <col min="6660" max="6660" width="6.85546875" style="17" customWidth="1"/>
    <col min="6661" max="6661" width="9.85546875" style="17" customWidth="1"/>
    <col min="6662" max="6662" width="6.85546875" style="17" customWidth="1"/>
    <col min="6663" max="6663" width="7" style="17" customWidth="1"/>
    <col min="6664" max="6664" width="15.7109375" style="17" customWidth="1"/>
    <col min="6665" max="6665" width="15.85546875" style="17" customWidth="1"/>
    <col min="6666" max="6666" width="16.42578125" style="17" customWidth="1"/>
    <col min="6667" max="6912" width="9.140625" style="17"/>
    <col min="6913" max="6913" width="16.28515625" style="17" customWidth="1"/>
    <col min="6914" max="6914" width="10.42578125" style="17" customWidth="1"/>
    <col min="6915" max="6915" width="6.7109375" style="17" customWidth="1"/>
    <col min="6916" max="6916" width="6.85546875" style="17" customWidth="1"/>
    <col min="6917" max="6917" width="9.85546875" style="17" customWidth="1"/>
    <col min="6918" max="6918" width="6.85546875" style="17" customWidth="1"/>
    <col min="6919" max="6919" width="7" style="17" customWidth="1"/>
    <col min="6920" max="6920" width="15.7109375" style="17" customWidth="1"/>
    <col min="6921" max="6921" width="15.85546875" style="17" customWidth="1"/>
    <col min="6922" max="6922" width="16.42578125" style="17" customWidth="1"/>
    <col min="6923" max="7168" width="9.140625" style="17"/>
    <col min="7169" max="7169" width="16.28515625" style="17" customWidth="1"/>
    <col min="7170" max="7170" width="10.42578125" style="17" customWidth="1"/>
    <col min="7171" max="7171" width="6.7109375" style="17" customWidth="1"/>
    <col min="7172" max="7172" width="6.85546875" style="17" customWidth="1"/>
    <col min="7173" max="7173" width="9.85546875" style="17" customWidth="1"/>
    <col min="7174" max="7174" width="6.85546875" style="17" customWidth="1"/>
    <col min="7175" max="7175" width="7" style="17" customWidth="1"/>
    <col min="7176" max="7176" width="15.7109375" style="17" customWidth="1"/>
    <col min="7177" max="7177" width="15.85546875" style="17" customWidth="1"/>
    <col min="7178" max="7178" width="16.42578125" style="17" customWidth="1"/>
    <col min="7179" max="7424" width="9.140625" style="17"/>
    <col min="7425" max="7425" width="16.28515625" style="17" customWidth="1"/>
    <col min="7426" max="7426" width="10.42578125" style="17" customWidth="1"/>
    <col min="7427" max="7427" width="6.7109375" style="17" customWidth="1"/>
    <col min="7428" max="7428" width="6.85546875" style="17" customWidth="1"/>
    <col min="7429" max="7429" width="9.85546875" style="17" customWidth="1"/>
    <col min="7430" max="7430" width="6.85546875" style="17" customWidth="1"/>
    <col min="7431" max="7431" width="7" style="17" customWidth="1"/>
    <col min="7432" max="7432" width="15.7109375" style="17" customWidth="1"/>
    <col min="7433" max="7433" width="15.85546875" style="17" customWidth="1"/>
    <col min="7434" max="7434" width="16.42578125" style="17" customWidth="1"/>
    <col min="7435" max="7680" width="9.140625" style="17"/>
    <col min="7681" max="7681" width="16.28515625" style="17" customWidth="1"/>
    <col min="7682" max="7682" width="10.42578125" style="17" customWidth="1"/>
    <col min="7683" max="7683" width="6.7109375" style="17" customWidth="1"/>
    <col min="7684" max="7684" width="6.85546875" style="17" customWidth="1"/>
    <col min="7685" max="7685" width="9.85546875" style="17" customWidth="1"/>
    <col min="7686" max="7686" width="6.85546875" style="17" customWidth="1"/>
    <col min="7687" max="7687" width="7" style="17" customWidth="1"/>
    <col min="7688" max="7688" width="15.7109375" style="17" customWidth="1"/>
    <col min="7689" max="7689" width="15.85546875" style="17" customWidth="1"/>
    <col min="7690" max="7690" width="16.42578125" style="17" customWidth="1"/>
    <col min="7691" max="7936" width="9.140625" style="17"/>
    <col min="7937" max="7937" width="16.28515625" style="17" customWidth="1"/>
    <col min="7938" max="7938" width="10.42578125" style="17" customWidth="1"/>
    <col min="7939" max="7939" width="6.7109375" style="17" customWidth="1"/>
    <col min="7940" max="7940" width="6.85546875" style="17" customWidth="1"/>
    <col min="7941" max="7941" width="9.85546875" style="17" customWidth="1"/>
    <col min="7942" max="7942" width="6.85546875" style="17" customWidth="1"/>
    <col min="7943" max="7943" width="7" style="17" customWidth="1"/>
    <col min="7944" max="7944" width="15.7109375" style="17" customWidth="1"/>
    <col min="7945" max="7945" width="15.85546875" style="17" customWidth="1"/>
    <col min="7946" max="7946" width="16.42578125" style="17" customWidth="1"/>
    <col min="7947" max="8192" width="9.140625" style="17"/>
    <col min="8193" max="8193" width="16.28515625" style="17" customWidth="1"/>
    <col min="8194" max="8194" width="10.42578125" style="17" customWidth="1"/>
    <col min="8195" max="8195" width="6.7109375" style="17" customWidth="1"/>
    <col min="8196" max="8196" width="6.85546875" style="17" customWidth="1"/>
    <col min="8197" max="8197" width="9.85546875" style="17" customWidth="1"/>
    <col min="8198" max="8198" width="6.85546875" style="17" customWidth="1"/>
    <col min="8199" max="8199" width="7" style="17" customWidth="1"/>
    <col min="8200" max="8200" width="15.7109375" style="17" customWidth="1"/>
    <col min="8201" max="8201" width="15.85546875" style="17" customWidth="1"/>
    <col min="8202" max="8202" width="16.42578125" style="17" customWidth="1"/>
    <col min="8203" max="8448" width="9.140625" style="17"/>
    <col min="8449" max="8449" width="16.28515625" style="17" customWidth="1"/>
    <col min="8450" max="8450" width="10.42578125" style="17" customWidth="1"/>
    <col min="8451" max="8451" width="6.7109375" style="17" customWidth="1"/>
    <col min="8452" max="8452" width="6.85546875" style="17" customWidth="1"/>
    <col min="8453" max="8453" width="9.85546875" style="17" customWidth="1"/>
    <col min="8454" max="8454" width="6.85546875" style="17" customWidth="1"/>
    <col min="8455" max="8455" width="7" style="17" customWidth="1"/>
    <col min="8456" max="8456" width="15.7109375" style="17" customWidth="1"/>
    <col min="8457" max="8457" width="15.85546875" style="17" customWidth="1"/>
    <col min="8458" max="8458" width="16.42578125" style="17" customWidth="1"/>
    <col min="8459" max="8704" width="9.140625" style="17"/>
    <col min="8705" max="8705" width="16.28515625" style="17" customWidth="1"/>
    <col min="8706" max="8706" width="10.42578125" style="17" customWidth="1"/>
    <col min="8707" max="8707" width="6.7109375" style="17" customWidth="1"/>
    <col min="8708" max="8708" width="6.85546875" style="17" customWidth="1"/>
    <col min="8709" max="8709" width="9.85546875" style="17" customWidth="1"/>
    <col min="8710" max="8710" width="6.85546875" style="17" customWidth="1"/>
    <col min="8711" max="8711" width="7" style="17" customWidth="1"/>
    <col min="8712" max="8712" width="15.7109375" style="17" customWidth="1"/>
    <col min="8713" max="8713" width="15.85546875" style="17" customWidth="1"/>
    <col min="8714" max="8714" width="16.42578125" style="17" customWidth="1"/>
    <col min="8715" max="8960" width="9.140625" style="17"/>
    <col min="8961" max="8961" width="16.28515625" style="17" customWidth="1"/>
    <col min="8962" max="8962" width="10.42578125" style="17" customWidth="1"/>
    <col min="8963" max="8963" width="6.7109375" style="17" customWidth="1"/>
    <col min="8964" max="8964" width="6.85546875" style="17" customWidth="1"/>
    <col min="8965" max="8965" width="9.85546875" style="17" customWidth="1"/>
    <col min="8966" max="8966" width="6.85546875" style="17" customWidth="1"/>
    <col min="8967" max="8967" width="7" style="17" customWidth="1"/>
    <col min="8968" max="8968" width="15.7109375" style="17" customWidth="1"/>
    <col min="8969" max="8969" width="15.85546875" style="17" customWidth="1"/>
    <col min="8970" max="8970" width="16.42578125" style="17" customWidth="1"/>
    <col min="8971" max="9216" width="9.140625" style="17"/>
    <col min="9217" max="9217" width="16.28515625" style="17" customWidth="1"/>
    <col min="9218" max="9218" width="10.42578125" style="17" customWidth="1"/>
    <col min="9219" max="9219" width="6.7109375" style="17" customWidth="1"/>
    <col min="9220" max="9220" width="6.85546875" style="17" customWidth="1"/>
    <col min="9221" max="9221" width="9.85546875" style="17" customWidth="1"/>
    <col min="9222" max="9222" width="6.85546875" style="17" customWidth="1"/>
    <col min="9223" max="9223" width="7" style="17" customWidth="1"/>
    <col min="9224" max="9224" width="15.7109375" style="17" customWidth="1"/>
    <col min="9225" max="9225" width="15.85546875" style="17" customWidth="1"/>
    <col min="9226" max="9226" width="16.42578125" style="17" customWidth="1"/>
    <col min="9227" max="9472" width="9.140625" style="17"/>
    <col min="9473" max="9473" width="16.28515625" style="17" customWidth="1"/>
    <col min="9474" max="9474" width="10.42578125" style="17" customWidth="1"/>
    <col min="9475" max="9475" width="6.7109375" style="17" customWidth="1"/>
    <col min="9476" max="9476" width="6.85546875" style="17" customWidth="1"/>
    <col min="9477" max="9477" width="9.85546875" style="17" customWidth="1"/>
    <col min="9478" max="9478" width="6.85546875" style="17" customWidth="1"/>
    <col min="9479" max="9479" width="7" style="17" customWidth="1"/>
    <col min="9480" max="9480" width="15.7109375" style="17" customWidth="1"/>
    <col min="9481" max="9481" width="15.85546875" style="17" customWidth="1"/>
    <col min="9482" max="9482" width="16.42578125" style="17" customWidth="1"/>
    <col min="9483" max="9728" width="9.140625" style="17"/>
    <col min="9729" max="9729" width="16.28515625" style="17" customWidth="1"/>
    <col min="9730" max="9730" width="10.42578125" style="17" customWidth="1"/>
    <col min="9731" max="9731" width="6.7109375" style="17" customWidth="1"/>
    <col min="9732" max="9732" width="6.85546875" style="17" customWidth="1"/>
    <col min="9733" max="9733" width="9.85546875" style="17" customWidth="1"/>
    <col min="9734" max="9734" width="6.85546875" style="17" customWidth="1"/>
    <col min="9735" max="9735" width="7" style="17" customWidth="1"/>
    <col min="9736" max="9736" width="15.7109375" style="17" customWidth="1"/>
    <col min="9737" max="9737" width="15.85546875" style="17" customWidth="1"/>
    <col min="9738" max="9738" width="16.42578125" style="17" customWidth="1"/>
    <col min="9739" max="9984" width="9.140625" style="17"/>
    <col min="9985" max="9985" width="16.28515625" style="17" customWidth="1"/>
    <col min="9986" max="9986" width="10.42578125" style="17" customWidth="1"/>
    <col min="9987" max="9987" width="6.7109375" style="17" customWidth="1"/>
    <col min="9988" max="9988" width="6.85546875" style="17" customWidth="1"/>
    <col min="9989" max="9989" width="9.85546875" style="17" customWidth="1"/>
    <col min="9990" max="9990" width="6.85546875" style="17" customWidth="1"/>
    <col min="9991" max="9991" width="7" style="17" customWidth="1"/>
    <col min="9992" max="9992" width="15.7109375" style="17" customWidth="1"/>
    <col min="9993" max="9993" width="15.85546875" style="17" customWidth="1"/>
    <col min="9994" max="9994" width="16.42578125" style="17" customWidth="1"/>
    <col min="9995" max="10240" width="9.140625" style="17"/>
    <col min="10241" max="10241" width="16.28515625" style="17" customWidth="1"/>
    <col min="10242" max="10242" width="10.42578125" style="17" customWidth="1"/>
    <col min="10243" max="10243" width="6.7109375" style="17" customWidth="1"/>
    <col min="10244" max="10244" width="6.85546875" style="17" customWidth="1"/>
    <col min="10245" max="10245" width="9.85546875" style="17" customWidth="1"/>
    <col min="10246" max="10246" width="6.85546875" style="17" customWidth="1"/>
    <col min="10247" max="10247" width="7" style="17" customWidth="1"/>
    <col min="10248" max="10248" width="15.7109375" style="17" customWidth="1"/>
    <col min="10249" max="10249" width="15.85546875" style="17" customWidth="1"/>
    <col min="10250" max="10250" width="16.42578125" style="17" customWidth="1"/>
    <col min="10251" max="10496" width="9.140625" style="17"/>
    <col min="10497" max="10497" width="16.28515625" style="17" customWidth="1"/>
    <col min="10498" max="10498" width="10.42578125" style="17" customWidth="1"/>
    <col min="10499" max="10499" width="6.7109375" style="17" customWidth="1"/>
    <col min="10500" max="10500" width="6.85546875" style="17" customWidth="1"/>
    <col min="10501" max="10501" width="9.85546875" style="17" customWidth="1"/>
    <col min="10502" max="10502" width="6.85546875" style="17" customWidth="1"/>
    <col min="10503" max="10503" width="7" style="17" customWidth="1"/>
    <col min="10504" max="10504" width="15.7109375" style="17" customWidth="1"/>
    <col min="10505" max="10505" width="15.85546875" style="17" customWidth="1"/>
    <col min="10506" max="10506" width="16.42578125" style="17" customWidth="1"/>
    <col min="10507" max="10752" width="9.140625" style="17"/>
    <col min="10753" max="10753" width="16.28515625" style="17" customWidth="1"/>
    <col min="10754" max="10754" width="10.42578125" style="17" customWidth="1"/>
    <col min="10755" max="10755" width="6.7109375" style="17" customWidth="1"/>
    <col min="10756" max="10756" width="6.85546875" style="17" customWidth="1"/>
    <col min="10757" max="10757" width="9.85546875" style="17" customWidth="1"/>
    <col min="10758" max="10758" width="6.85546875" style="17" customWidth="1"/>
    <col min="10759" max="10759" width="7" style="17" customWidth="1"/>
    <col min="10760" max="10760" width="15.7109375" style="17" customWidth="1"/>
    <col min="10761" max="10761" width="15.85546875" style="17" customWidth="1"/>
    <col min="10762" max="10762" width="16.42578125" style="17" customWidth="1"/>
    <col min="10763" max="11008" width="9.140625" style="17"/>
    <col min="11009" max="11009" width="16.28515625" style="17" customWidth="1"/>
    <col min="11010" max="11010" width="10.42578125" style="17" customWidth="1"/>
    <col min="11011" max="11011" width="6.7109375" style="17" customWidth="1"/>
    <col min="11012" max="11012" width="6.85546875" style="17" customWidth="1"/>
    <col min="11013" max="11013" width="9.85546875" style="17" customWidth="1"/>
    <col min="11014" max="11014" width="6.85546875" style="17" customWidth="1"/>
    <col min="11015" max="11015" width="7" style="17" customWidth="1"/>
    <col min="11016" max="11016" width="15.7109375" style="17" customWidth="1"/>
    <col min="11017" max="11017" width="15.85546875" style="17" customWidth="1"/>
    <col min="11018" max="11018" width="16.42578125" style="17" customWidth="1"/>
    <col min="11019" max="11264" width="9.140625" style="17"/>
    <col min="11265" max="11265" width="16.28515625" style="17" customWidth="1"/>
    <col min="11266" max="11266" width="10.42578125" style="17" customWidth="1"/>
    <col min="11267" max="11267" width="6.7109375" style="17" customWidth="1"/>
    <col min="11268" max="11268" width="6.85546875" style="17" customWidth="1"/>
    <col min="11269" max="11269" width="9.85546875" style="17" customWidth="1"/>
    <col min="11270" max="11270" width="6.85546875" style="17" customWidth="1"/>
    <col min="11271" max="11271" width="7" style="17" customWidth="1"/>
    <col min="11272" max="11272" width="15.7109375" style="17" customWidth="1"/>
    <col min="11273" max="11273" width="15.85546875" style="17" customWidth="1"/>
    <col min="11274" max="11274" width="16.42578125" style="17" customWidth="1"/>
    <col min="11275" max="11520" width="9.140625" style="17"/>
    <col min="11521" max="11521" width="16.28515625" style="17" customWidth="1"/>
    <col min="11522" max="11522" width="10.42578125" style="17" customWidth="1"/>
    <col min="11523" max="11523" width="6.7109375" style="17" customWidth="1"/>
    <col min="11524" max="11524" width="6.85546875" style="17" customWidth="1"/>
    <col min="11525" max="11525" width="9.85546875" style="17" customWidth="1"/>
    <col min="11526" max="11526" width="6.85546875" style="17" customWidth="1"/>
    <col min="11527" max="11527" width="7" style="17" customWidth="1"/>
    <col min="11528" max="11528" width="15.7109375" style="17" customWidth="1"/>
    <col min="11529" max="11529" width="15.85546875" style="17" customWidth="1"/>
    <col min="11530" max="11530" width="16.42578125" style="17" customWidth="1"/>
    <col min="11531" max="11776" width="9.140625" style="17"/>
    <col min="11777" max="11777" width="16.28515625" style="17" customWidth="1"/>
    <col min="11778" max="11778" width="10.42578125" style="17" customWidth="1"/>
    <col min="11779" max="11779" width="6.7109375" style="17" customWidth="1"/>
    <col min="11780" max="11780" width="6.85546875" style="17" customWidth="1"/>
    <col min="11781" max="11781" width="9.85546875" style="17" customWidth="1"/>
    <col min="11782" max="11782" width="6.85546875" style="17" customWidth="1"/>
    <col min="11783" max="11783" width="7" style="17" customWidth="1"/>
    <col min="11784" max="11784" width="15.7109375" style="17" customWidth="1"/>
    <col min="11785" max="11785" width="15.85546875" style="17" customWidth="1"/>
    <col min="11786" max="11786" width="16.42578125" style="17" customWidth="1"/>
    <col min="11787" max="12032" width="9.140625" style="17"/>
    <col min="12033" max="12033" width="16.28515625" style="17" customWidth="1"/>
    <col min="12034" max="12034" width="10.42578125" style="17" customWidth="1"/>
    <col min="12035" max="12035" width="6.7109375" style="17" customWidth="1"/>
    <col min="12036" max="12036" width="6.85546875" style="17" customWidth="1"/>
    <col min="12037" max="12037" width="9.85546875" style="17" customWidth="1"/>
    <col min="12038" max="12038" width="6.85546875" style="17" customWidth="1"/>
    <col min="12039" max="12039" width="7" style="17" customWidth="1"/>
    <col min="12040" max="12040" width="15.7109375" style="17" customWidth="1"/>
    <col min="12041" max="12041" width="15.85546875" style="17" customWidth="1"/>
    <col min="12042" max="12042" width="16.42578125" style="17" customWidth="1"/>
    <col min="12043" max="12288" width="9.140625" style="17"/>
    <col min="12289" max="12289" width="16.28515625" style="17" customWidth="1"/>
    <col min="12290" max="12290" width="10.42578125" style="17" customWidth="1"/>
    <col min="12291" max="12291" width="6.7109375" style="17" customWidth="1"/>
    <col min="12292" max="12292" width="6.85546875" style="17" customWidth="1"/>
    <col min="12293" max="12293" width="9.85546875" style="17" customWidth="1"/>
    <col min="12294" max="12294" width="6.85546875" style="17" customWidth="1"/>
    <col min="12295" max="12295" width="7" style="17" customWidth="1"/>
    <col min="12296" max="12296" width="15.7109375" style="17" customWidth="1"/>
    <col min="12297" max="12297" width="15.85546875" style="17" customWidth="1"/>
    <col min="12298" max="12298" width="16.42578125" style="17" customWidth="1"/>
    <col min="12299" max="12544" width="9.140625" style="17"/>
    <col min="12545" max="12545" width="16.28515625" style="17" customWidth="1"/>
    <col min="12546" max="12546" width="10.42578125" style="17" customWidth="1"/>
    <col min="12547" max="12547" width="6.7109375" style="17" customWidth="1"/>
    <col min="12548" max="12548" width="6.85546875" style="17" customWidth="1"/>
    <col min="12549" max="12549" width="9.85546875" style="17" customWidth="1"/>
    <col min="12550" max="12550" width="6.85546875" style="17" customWidth="1"/>
    <col min="12551" max="12551" width="7" style="17" customWidth="1"/>
    <col min="12552" max="12552" width="15.7109375" style="17" customWidth="1"/>
    <col min="12553" max="12553" width="15.85546875" style="17" customWidth="1"/>
    <col min="12554" max="12554" width="16.42578125" style="17" customWidth="1"/>
    <col min="12555" max="12800" width="9.140625" style="17"/>
    <col min="12801" max="12801" width="16.28515625" style="17" customWidth="1"/>
    <col min="12802" max="12802" width="10.42578125" style="17" customWidth="1"/>
    <col min="12803" max="12803" width="6.7109375" style="17" customWidth="1"/>
    <col min="12804" max="12804" width="6.85546875" style="17" customWidth="1"/>
    <col min="12805" max="12805" width="9.85546875" style="17" customWidth="1"/>
    <col min="12806" max="12806" width="6.85546875" style="17" customWidth="1"/>
    <col min="12807" max="12807" width="7" style="17" customWidth="1"/>
    <col min="12808" max="12808" width="15.7109375" style="17" customWidth="1"/>
    <col min="12809" max="12809" width="15.85546875" style="17" customWidth="1"/>
    <col min="12810" max="12810" width="16.42578125" style="17" customWidth="1"/>
    <col min="12811" max="13056" width="9.140625" style="17"/>
    <col min="13057" max="13057" width="16.28515625" style="17" customWidth="1"/>
    <col min="13058" max="13058" width="10.42578125" style="17" customWidth="1"/>
    <col min="13059" max="13059" width="6.7109375" style="17" customWidth="1"/>
    <col min="13060" max="13060" width="6.85546875" style="17" customWidth="1"/>
    <col min="13061" max="13061" width="9.85546875" style="17" customWidth="1"/>
    <col min="13062" max="13062" width="6.85546875" style="17" customWidth="1"/>
    <col min="13063" max="13063" width="7" style="17" customWidth="1"/>
    <col min="13064" max="13064" width="15.7109375" style="17" customWidth="1"/>
    <col min="13065" max="13065" width="15.85546875" style="17" customWidth="1"/>
    <col min="13066" max="13066" width="16.42578125" style="17" customWidth="1"/>
    <col min="13067" max="13312" width="9.140625" style="17"/>
    <col min="13313" max="13313" width="16.28515625" style="17" customWidth="1"/>
    <col min="13314" max="13314" width="10.42578125" style="17" customWidth="1"/>
    <col min="13315" max="13315" width="6.7109375" style="17" customWidth="1"/>
    <col min="13316" max="13316" width="6.85546875" style="17" customWidth="1"/>
    <col min="13317" max="13317" width="9.85546875" style="17" customWidth="1"/>
    <col min="13318" max="13318" width="6.85546875" style="17" customWidth="1"/>
    <col min="13319" max="13319" width="7" style="17" customWidth="1"/>
    <col min="13320" max="13320" width="15.7109375" style="17" customWidth="1"/>
    <col min="13321" max="13321" width="15.85546875" style="17" customWidth="1"/>
    <col min="13322" max="13322" width="16.42578125" style="17" customWidth="1"/>
    <col min="13323" max="13568" width="9.140625" style="17"/>
    <col min="13569" max="13569" width="16.28515625" style="17" customWidth="1"/>
    <col min="13570" max="13570" width="10.42578125" style="17" customWidth="1"/>
    <col min="13571" max="13571" width="6.7109375" style="17" customWidth="1"/>
    <col min="13572" max="13572" width="6.85546875" style="17" customWidth="1"/>
    <col min="13573" max="13573" width="9.85546875" style="17" customWidth="1"/>
    <col min="13574" max="13574" width="6.85546875" style="17" customWidth="1"/>
    <col min="13575" max="13575" width="7" style="17" customWidth="1"/>
    <col min="13576" max="13576" width="15.7109375" style="17" customWidth="1"/>
    <col min="13577" max="13577" width="15.85546875" style="17" customWidth="1"/>
    <col min="13578" max="13578" width="16.42578125" style="17" customWidth="1"/>
    <col min="13579" max="13824" width="9.140625" style="17"/>
    <col min="13825" max="13825" width="16.28515625" style="17" customWidth="1"/>
    <col min="13826" max="13826" width="10.42578125" style="17" customWidth="1"/>
    <col min="13827" max="13827" width="6.7109375" style="17" customWidth="1"/>
    <col min="13828" max="13828" width="6.85546875" style="17" customWidth="1"/>
    <col min="13829" max="13829" width="9.85546875" style="17" customWidth="1"/>
    <col min="13830" max="13830" width="6.85546875" style="17" customWidth="1"/>
    <col min="13831" max="13831" width="7" style="17" customWidth="1"/>
    <col min="13832" max="13832" width="15.7109375" style="17" customWidth="1"/>
    <col min="13833" max="13833" width="15.85546875" style="17" customWidth="1"/>
    <col min="13834" max="13834" width="16.42578125" style="17" customWidth="1"/>
    <col min="13835" max="14080" width="9.140625" style="17"/>
    <col min="14081" max="14081" width="16.28515625" style="17" customWidth="1"/>
    <col min="14082" max="14082" width="10.42578125" style="17" customWidth="1"/>
    <col min="14083" max="14083" width="6.7109375" style="17" customWidth="1"/>
    <col min="14084" max="14084" width="6.85546875" style="17" customWidth="1"/>
    <col min="14085" max="14085" width="9.85546875" style="17" customWidth="1"/>
    <col min="14086" max="14086" width="6.85546875" style="17" customWidth="1"/>
    <col min="14087" max="14087" width="7" style="17" customWidth="1"/>
    <col min="14088" max="14088" width="15.7109375" style="17" customWidth="1"/>
    <col min="14089" max="14089" width="15.85546875" style="17" customWidth="1"/>
    <col min="14090" max="14090" width="16.42578125" style="17" customWidth="1"/>
    <col min="14091" max="14336" width="9.140625" style="17"/>
    <col min="14337" max="14337" width="16.28515625" style="17" customWidth="1"/>
    <col min="14338" max="14338" width="10.42578125" style="17" customWidth="1"/>
    <col min="14339" max="14339" width="6.7109375" style="17" customWidth="1"/>
    <col min="14340" max="14340" width="6.85546875" style="17" customWidth="1"/>
    <col min="14341" max="14341" width="9.85546875" style="17" customWidth="1"/>
    <col min="14342" max="14342" width="6.85546875" style="17" customWidth="1"/>
    <col min="14343" max="14343" width="7" style="17" customWidth="1"/>
    <col min="14344" max="14344" width="15.7109375" style="17" customWidth="1"/>
    <col min="14345" max="14345" width="15.85546875" style="17" customWidth="1"/>
    <col min="14346" max="14346" width="16.42578125" style="17" customWidth="1"/>
    <col min="14347" max="14592" width="9.140625" style="17"/>
    <col min="14593" max="14593" width="16.28515625" style="17" customWidth="1"/>
    <col min="14594" max="14594" width="10.42578125" style="17" customWidth="1"/>
    <col min="14595" max="14595" width="6.7109375" style="17" customWidth="1"/>
    <col min="14596" max="14596" width="6.85546875" style="17" customWidth="1"/>
    <col min="14597" max="14597" width="9.85546875" style="17" customWidth="1"/>
    <col min="14598" max="14598" width="6.85546875" style="17" customWidth="1"/>
    <col min="14599" max="14599" width="7" style="17" customWidth="1"/>
    <col min="14600" max="14600" width="15.7109375" style="17" customWidth="1"/>
    <col min="14601" max="14601" width="15.85546875" style="17" customWidth="1"/>
    <col min="14602" max="14602" width="16.42578125" style="17" customWidth="1"/>
    <col min="14603" max="14848" width="9.140625" style="17"/>
    <col min="14849" max="14849" width="16.28515625" style="17" customWidth="1"/>
    <col min="14850" max="14850" width="10.42578125" style="17" customWidth="1"/>
    <col min="14851" max="14851" width="6.7109375" style="17" customWidth="1"/>
    <col min="14852" max="14852" width="6.85546875" style="17" customWidth="1"/>
    <col min="14853" max="14853" width="9.85546875" style="17" customWidth="1"/>
    <col min="14854" max="14854" width="6.85546875" style="17" customWidth="1"/>
    <col min="14855" max="14855" width="7" style="17" customWidth="1"/>
    <col min="14856" max="14856" width="15.7109375" style="17" customWidth="1"/>
    <col min="14857" max="14857" width="15.85546875" style="17" customWidth="1"/>
    <col min="14858" max="14858" width="16.42578125" style="17" customWidth="1"/>
    <col min="14859" max="15104" width="9.140625" style="17"/>
    <col min="15105" max="15105" width="16.28515625" style="17" customWidth="1"/>
    <col min="15106" max="15106" width="10.42578125" style="17" customWidth="1"/>
    <col min="15107" max="15107" width="6.7109375" style="17" customWidth="1"/>
    <col min="15108" max="15108" width="6.85546875" style="17" customWidth="1"/>
    <col min="15109" max="15109" width="9.85546875" style="17" customWidth="1"/>
    <col min="15110" max="15110" width="6.85546875" style="17" customWidth="1"/>
    <col min="15111" max="15111" width="7" style="17" customWidth="1"/>
    <col min="15112" max="15112" width="15.7109375" style="17" customWidth="1"/>
    <col min="15113" max="15113" width="15.85546875" style="17" customWidth="1"/>
    <col min="15114" max="15114" width="16.42578125" style="17" customWidth="1"/>
    <col min="15115" max="15360" width="9.140625" style="17"/>
    <col min="15361" max="15361" width="16.28515625" style="17" customWidth="1"/>
    <col min="15362" max="15362" width="10.42578125" style="17" customWidth="1"/>
    <col min="15363" max="15363" width="6.7109375" style="17" customWidth="1"/>
    <col min="15364" max="15364" width="6.85546875" style="17" customWidth="1"/>
    <col min="15365" max="15365" width="9.85546875" style="17" customWidth="1"/>
    <col min="15366" max="15366" width="6.85546875" style="17" customWidth="1"/>
    <col min="15367" max="15367" width="7" style="17" customWidth="1"/>
    <col min="15368" max="15368" width="15.7109375" style="17" customWidth="1"/>
    <col min="15369" max="15369" width="15.85546875" style="17" customWidth="1"/>
    <col min="15370" max="15370" width="16.42578125" style="17" customWidth="1"/>
    <col min="15371" max="15616" width="9.140625" style="17"/>
    <col min="15617" max="15617" width="16.28515625" style="17" customWidth="1"/>
    <col min="15618" max="15618" width="10.42578125" style="17" customWidth="1"/>
    <col min="15619" max="15619" width="6.7109375" style="17" customWidth="1"/>
    <col min="15620" max="15620" width="6.85546875" style="17" customWidth="1"/>
    <col min="15621" max="15621" width="9.85546875" style="17" customWidth="1"/>
    <col min="15622" max="15622" width="6.85546875" style="17" customWidth="1"/>
    <col min="15623" max="15623" width="7" style="17" customWidth="1"/>
    <col min="15624" max="15624" width="15.7109375" style="17" customWidth="1"/>
    <col min="15625" max="15625" width="15.85546875" style="17" customWidth="1"/>
    <col min="15626" max="15626" width="16.42578125" style="17" customWidth="1"/>
    <col min="15627" max="15872" width="9.140625" style="17"/>
    <col min="15873" max="15873" width="16.28515625" style="17" customWidth="1"/>
    <col min="15874" max="15874" width="10.42578125" style="17" customWidth="1"/>
    <col min="15875" max="15875" width="6.7109375" style="17" customWidth="1"/>
    <col min="15876" max="15876" width="6.85546875" style="17" customWidth="1"/>
    <col min="15877" max="15877" width="9.85546875" style="17" customWidth="1"/>
    <col min="15878" max="15878" width="6.85546875" style="17" customWidth="1"/>
    <col min="15879" max="15879" width="7" style="17" customWidth="1"/>
    <col min="15880" max="15880" width="15.7109375" style="17" customWidth="1"/>
    <col min="15881" max="15881" width="15.85546875" style="17" customWidth="1"/>
    <col min="15882" max="15882" width="16.42578125" style="17" customWidth="1"/>
    <col min="15883" max="16128" width="9.140625" style="17"/>
    <col min="16129" max="16129" width="16.28515625" style="17" customWidth="1"/>
    <col min="16130" max="16130" width="10.42578125" style="17" customWidth="1"/>
    <col min="16131" max="16131" width="6.7109375" style="17" customWidth="1"/>
    <col min="16132" max="16132" width="6.85546875" style="17" customWidth="1"/>
    <col min="16133" max="16133" width="9.85546875" style="17" customWidth="1"/>
    <col min="16134" max="16134" width="6.85546875" style="17" customWidth="1"/>
    <col min="16135" max="16135" width="7" style="17" customWidth="1"/>
    <col min="16136" max="16136" width="15.7109375" style="17" customWidth="1"/>
    <col min="16137" max="16137" width="15.85546875" style="17" customWidth="1"/>
    <col min="16138" max="16138" width="16.42578125" style="17" customWidth="1"/>
    <col min="16139" max="16384" width="9.140625" style="17"/>
  </cols>
  <sheetData>
    <row r="1" spans="1:13" s="179" customFormat="1" ht="15.75" x14ac:dyDescent="0.25">
      <c r="F1" s="467" t="s">
        <v>916</v>
      </c>
      <c r="G1" s="467"/>
      <c r="H1" s="467"/>
      <c r="I1" s="467"/>
      <c r="J1" s="467"/>
      <c r="M1" s="180"/>
    </row>
    <row r="2" spans="1:13" s="179" customFormat="1" ht="15.75" x14ac:dyDescent="0.25">
      <c r="F2" s="376" t="s">
        <v>912</v>
      </c>
      <c r="G2" s="376"/>
      <c r="H2" s="376"/>
      <c r="I2" s="376"/>
      <c r="J2" s="376"/>
      <c r="M2" s="180"/>
    </row>
    <row r="3" spans="1:13" s="179" customFormat="1" ht="15.75" x14ac:dyDescent="0.25">
      <c r="F3" s="376" t="s">
        <v>498</v>
      </c>
      <c r="G3" s="376"/>
      <c r="H3" s="376"/>
      <c r="I3" s="376"/>
      <c r="J3" s="376"/>
      <c r="M3" s="180"/>
    </row>
    <row r="4" spans="1:13" s="179" customFormat="1" ht="15.75" x14ac:dyDescent="0.25">
      <c r="F4" s="376" t="s">
        <v>495</v>
      </c>
      <c r="G4" s="376"/>
      <c r="H4" s="376"/>
      <c r="I4" s="376"/>
      <c r="J4" s="376"/>
      <c r="M4" s="180"/>
    </row>
    <row r="5" spans="1:13" s="179" customFormat="1" ht="15.75" x14ac:dyDescent="0.25">
      <c r="F5" s="376" t="s">
        <v>832</v>
      </c>
      <c r="G5" s="376"/>
      <c r="H5" s="376"/>
      <c r="I5" s="376"/>
      <c r="J5" s="376"/>
      <c r="M5" s="180"/>
    </row>
    <row r="6" spans="1:13" s="179" customFormat="1" ht="15.75" x14ac:dyDescent="0.25">
      <c r="F6" s="376" t="s">
        <v>496</v>
      </c>
      <c r="G6" s="376"/>
      <c r="H6" s="376"/>
      <c r="I6" s="376"/>
      <c r="J6" s="376"/>
      <c r="M6" s="180"/>
    </row>
    <row r="7" spans="1:13" s="179" customFormat="1" ht="15.75" x14ac:dyDescent="0.25">
      <c r="F7" s="412" t="s">
        <v>495</v>
      </c>
      <c r="G7" s="412"/>
      <c r="H7" s="412"/>
      <c r="I7" s="412"/>
      <c r="J7" s="412"/>
      <c r="M7" s="180"/>
    </row>
    <row r="8" spans="1:13" s="179" customFormat="1" ht="15.75" x14ac:dyDescent="0.25">
      <c r="F8" s="376" t="s">
        <v>814</v>
      </c>
      <c r="G8" s="376"/>
      <c r="H8" s="376"/>
      <c r="I8" s="376"/>
      <c r="J8" s="376"/>
      <c r="M8" s="180"/>
    </row>
    <row r="9" spans="1:13" x14ac:dyDescent="0.2">
      <c r="M9" s="181"/>
    </row>
    <row r="10" spans="1:13" x14ac:dyDescent="0.2">
      <c r="A10" s="458" t="s">
        <v>529</v>
      </c>
      <c r="B10" s="458"/>
      <c r="C10" s="458"/>
      <c r="D10" s="458"/>
      <c r="E10" s="458"/>
      <c r="F10" s="458"/>
      <c r="G10" s="458"/>
      <c r="H10" s="458"/>
      <c r="I10" s="458"/>
      <c r="J10" s="458"/>
      <c r="M10" s="181"/>
    </row>
    <row r="11" spans="1:13" x14ac:dyDescent="0.2">
      <c r="A11" s="458" t="s">
        <v>833</v>
      </c>
      <c r="B11" s="458"/>
      <c r="C11" s="458"/>
      <c r="D11" s="458"/>
      <c r="E11" s="458"/>
      <c r="F11" s="458"/>
      <c r="G11" s="458"/>
      <c r="H11" s="458"/>
      <c r="I11" s="458"/>
      <c r="J11" s="458"/>
      <c r="M11" s="181"/>
    </row>
    <row r="12" spans="1:13" x14ac:dyDescent="0.2">
      <c r="A12" s="131"/>
      <c r="B12" s="131"/>
      <c r="C12" s="131"/>
      <c r="D12" s="131"/>
      <c r="E12" s="131"/>
      <c r="F12" s="131"/>
      <c r="G12" s="131"/>
      <c r="M12" s="181"/>
    </row>
    <row r="13" spans="1:13" x14ac:dyDescent="0.2">
      <c r="I13" s="459" t="s">
        <v>500</v>
      </c>
      <c r="J13" s="459"/>
      <c r="M13" s="181"/>
    </row>
    <row r="14" spans="1:13" ht="12.75" customHeight="1" x14ac:dyDescent="0.2">
      <c r="A14" s="460"/>
      <c r="B14" s="460" t="s">
        <v>530</v>
      </c>
      <c r="C14" s="460" t="s">
        <v>531</v>
      </c>
      <c r="D14" s="460"/>
      <c r="E14" s="460" t="s">
        <v>532</v>
      </c>
      <c r="F14" s="460" t="s">
        <v>531</v>
      </c>
      <c r="G14" s="460"/>
      <c r="H14" s="460" t="s">
        <v>754</v>
      </c>
      <c r="I14" s="460" t="s">
        <v>864</v>
      </c>
      <c r="J14" s="460" t="s">
        <v>865</v>
      </c>
      <c r="K14" s="462" t="s">
        <v>531</v>
      </c>
      <c r="L14" s="463"/>
      <c r="M14" s="181"/>
    </row>
    <row r="15" spans="1:13" ht="38.25" x14ac:dyDescent="0.2">
      <c r="A15" s="461"/>
      <c r="B15" s="461"/>
      <c r="C15" s="150" t="s">
        <v>533</v>
      </c>
      <c r="D15" s="150" t="s">
        <v>534</v>
      </c>
      <c r="E15" s="461"/>
      <c r="F15" s="150" t="s">
        <v>533</v>
      </c>
      <c r="G15" s="150" t="s">
        <v>534</v>
      </c>
      <c r="H15" s="461"/>
      <c r="I15" s="461"/>
      <c r="J15" s="461"/>
      <c r="K15" s="150" t="s">
        <v>533</v>
      </c>
      <c r="L15" s="150" t="s">
        <v>534</v>
      </c>
      <c r="M15" s="181"/>
    </row>
    <row r="16" spans="1:13" x14ac:dyDescent="0.2">
      <c r="A16" s="464" t="s">
        <v>535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6"/>
      <c r="M16" s="181"/>
    </row>
    <row r="17" spans="1:13" x14ac:dyDescent="0.2">
      <c r="A17" s="456" t="s">
        <v>536</v>
      </c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46"/>
      <c r="M17" s="181"/>
    </row>
    <row r="18" spans="1:13" ht="38.25" x14ac:dyDescent="0.2">
      <c r="A18" s="98" t="s">
        <v>795</v>
      </c>
      <c r="B18" s="182"/>
      <c r="C18" s="182"/>
      <c r="D18" s="182"/>
      <c r="E18" s="182"/>
      <c r="F18" s="182"/>
      <c r="G18" s="182"/>
      <c r="H18" s="182">
        <v>1402.7078799999999</v>
      </c>
      <c r="I18" s="182">
        <v>1401.28493</v>
      </c>
      <c r="J18" s="182"/>
      <c r="K18" s="182"/>
      <c r="L18" s="182"/>
      <c r="M18" s="181"/>
    </row>
    <row r="19" spans="1:13" x14ac:dyDescent="0.2">
      <c r="A19" s="183" t="s">
        <v>537</v>
      </c>
      <c r="B19" s="182">
        <f t="shared" ref="B19:I19" si="0">SUM(B18:B18)</f>
        <v>0</v>
      </c>
      <c r="C19" s="182">
        <f t="shared" si="0"/>
        <v>0</v>
      </c>
      <c r="D19" s="182">
        <f t="shared" si="0"/>
        <v>0</v>
      </c>
      <c r="E19" s="182">
        <f t="shared" si="0"/>
        <v>0</v>
      </c>
      <c r="F19" s="182">
        <f t="shared" si="0"/>
        <v>0</v>
      </c>
      <c r="G19" s="182">
        <f t="shared" si="0"/>
        <v>0</v>
      </c>
      <c r="H19" s="182">
        <f>SUM(H18:H18)</f>
        <v>1402.7078799999999</v>
      </c>
      <c r="I19" s="182">
        <f t="shared" si="0"/>
        <v>1401.28493</v>
      </c>
      <c r="J19" s="310">
        <f>SUM(J18:J18)</f>
        <v>0</v>
      </c>
      <c r="K19" s="310">
        <f t="shared" ref="K19" si="1">SUM(K18:K18)</f>
        <v>0</v>
      </c>
      <c r="L19" s="310">
        <v>0</v>
      </c>
      <c r="M19" s="181"/>
    </row>
    <row r="20" spans="1:13" x14ac:dyDescent="0.2">
      <c r="A20" s="184" t="s">
        <v>538</v>
      </c>
      <c r="B20" s="185">
        <f>SUM(B19)</f>
        <v>0</v>
      </c>
      <c r="C20" s="185">
        <f t="shared" ref="C20:L20" si="2">SUM(C19)</f>
        <v>0</v>
      </c>
      <c r="D20" s="185">
        <f t="shared" si="2"/>
        <v>0</v>
      </c>
      <c r="E20" s="185">
        <f t="shared" si="2"/>
        <v>0</v>
      </c>
      <c r="F20" s="185">
        <f t="shared" si="2"/>
        <v>0</v>
      </c>
      <c r="G20" s="185">
        <f t="shared" si="2"/>
        <v>0</v>
      </c>
      <c r="H20" s="185">
        <f t="shared" si="2"/>
        <v>1402.7078799999999</v>
      </c>
      <c r="I20" s="185">
        <f t="shared" si="2"/>
        <v>1401.28493</v>
      </c>
      <c r="J20" s="185">
        <f t="shared" si="2"/>
        <v>0</v>
      </c>
      <c r="K20" s="185">
        <f t="shared" si="2"/>
        <v>0</v>
      </c>
      <c r="L20" s="185">
        <f t="shared" si="2"/>
        <v>0</v>
      </c>
      <c r="M20" s="181"/>
    </row>
  </sheetData>
  <mergeCells count="22">
    <mergeCell ref="F6:J6"/>
    <mergeCell ref="F1:J1"/>
    <mergeCell ref="F2:J2"/>
    <mergeCell ref="F3:J3"/>
    <mergeCell ref="F4:J4"/>
    <mergeCell ref="F5:J5"/>
    <mergeCell ref="A17:L17"/>
    <mergeCell ref="F7:J7"/>
    <mergeCell ref="F8:J8"/>
    <mergeCell ref="A10:J10"/>
    <mergeCell ref="A11:J11"/>
    <mergeCell ref="I13:J13"/>
    <mergeCell ref="A14:A15"/>
    <mergeCell ref="B14:B15"/>
    <mergeCell ref="C14:D14"/>
    <mergeCell ref="E14:E15"/>
    <mergeCell ref="F14:G14"/>
    <mergeCell ref="H14:H15"/>
    <mergeCell ref="I14:I15"/>
    <mergeCell ref="J14:J15"/>
    <mergeCell ref="K14:L14"/>
    <mergeCell ref="A16:L16"/>
  </mergeCell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304"/>
  <sheetViews>
    <sheetView zoomScale="78" zoomScaleNormal="78" workbookViewId="0">
      <selection activeCell="A2" sqref="A2:D2"/>
    </sheetView>
  </sheetViews>
  <sheetFormatPr defaultRowHeight="15" x14ac:dyDescent="0.25"/>
  <cols>
    <col min="1" max="1" width="24.85546875" style="1" customWidth="1"/>
    <col min="2" max="2" width="62.5703125" style="3" customWidth="1"/>
    <col min="3" max="3" width="18.140625" style="254" customWidth="1"/>
    <col min="4" max="4" width="19.5703125" style="1" customWidth="1"/>
    <col min="5" max="5" width="17.7109375" style="1" customWidth="1"/>
    <col min="6" max="6" width="16.28515625" style="1" customWidth="1"/>
    <col min="7" max="16384" width="9.140625" style="1"/>
  </cols>
  <sheetData>
    <row r="1" spans="1:4" x14ac:dyDescent="0.25">
      <c r="A1" s="380" t="s">
        <v>786</v>
      </c>
      <c r="B1" s="380"/>
      <c r="C1" s="380"/>
      <c r="D1" s="380"/>
    </row>
    <row r="2" spans="1:4" x14ac:dyDescent="0.25">
      <c r="A2" s="380" t="s">
        <v>901</v>
      </c>
      <c r="B2" s="380"/>
      <c r="C2" s="380"/>
      <c r="D2" s="380"/>
    </row>
    <row r="3" spans="1:4" x14ac:dyDescent="0.25">
      <c r="A3" s="380" t="s">
        <v>612</v>
      </c>
      <c r="B3" s="380"/>
      <c r="C3" s="380"/>
      <c r="D3" s="380"/>
    </row>
    <row r="4" spans="1:4" x14ac:dyDescent="0.25">
      <c r="A4" s="380" t="s">
        <v>837</v>
      </c>
      <c r="B4" s="380"/>
      <c r="C4" s="380"/>
      <c r="D4" s="380"/>
    </row>
    <row r="5" spans="1:4" x14ac:dyDescent="0.25">
      <c r="A5" s="380" t="s">
        <v>852</v>
      </c>
      <c r="B5" s="380"/>
      <c r="C5" s="380"/>
      <c r="D5" s="380"/>
    </row>
    <row r="6" spans="1:4" x14ac:dyDescent="0.25">
      <c r="A6" s="380" t="s">
        <v>2</v>
      </c>
      <c r="B6" s="380"/>
      <c r="C6" s="380"/>
      <c r="D6" s="380"/>
    </row>
    <row r="7" spans="1:4" x14ac:dyDescent="0.25">
      <c r="A7" s="380" t="s">
        <v>853</v>
      </c>
      <c r="B7" s="380"/>
      <c r="C7" s="380"/>
      <c r="D7" s="380"/>
    </row>
    <row r="8" spans="1:4" x14ac:dyDescent="0.25">
      <c r="A8" s="381"/>
      <c r="B8" s="381"/>
      <c r="C8" s="381"/>
      <c r="D8" s="381"/>
    </row>
    <row r="9" spans="1:4" ht="29.25" customHeight="1" x14ac:dyDescent="0.25">
      <c r="A9" s="379" t="s">
        <v>854</v>
      </c>
      <c r="B9" s="379"/>
      <c r="C9" s="379"/>
      <c r="D9" s="379"/>
    </row>
    <row r="10" spans="1:4" ht="50.25" customHeight="1" x14ac:dyDescent="0.25">
      <c r="A10" s="4"/>
      <c r="B10" s="5"/>
      <c r="C10" s="238" t="s">
        <v>3</v>
      </c>
    </row>
    <row r="11" spans="1:4" s="6" customFormat="1" ht="25.5" x14ac:dyDescent="0.2">
      <c r="A11" s="99" t="s">
        <v>4</v>
      </c>
      <c r="B11" s="99" t="s">
        <v>5</v>
      </c>
      <c r="C11" s="239" t="s">
        <v>751</v>
      </c>
      <c r="D11" s="239" t="s">
        <v>855</v>
      </c>
    </row>
    <row r="12" spans="1:4" s="6" customFormat="1" ht="14.25" x14ac:dyDescent="0.2">
      <c r="A12" s="7" t="s">
        <v>6</v>
      </c>
      <c r="B12" s="8" t="s">
        <v>7</v>
      </c>
      <c r="C12" s="240">
        <f>C13+C15+C16+C20+C22+C23+C24+C27+C29+C32+C34+C35</f>
        <v>65759</v>
      </c>
      <c r="D12" s="240">
        <f>D13+D15+D16+D20+D22+D23+D24+D27+D29+D32+D34+D35</f>
        <v>69641</v>
      </c>
    </row>
    <row r="13" spans="1:4" s="6" customFormat="1" ht="14.25" x14ac:dyDescent="0.2">
      <c r="A13" s="7" t="s">
        <v>8</v>
      </c>
      <c r="B13" s="8" t="s">
        <v>9</v>
      </c>
      <c r="C13" s="240">
        <f>SUM(C14:C14)</f>
        <v>47545</v>
      </c>
      <c r="D13" s="240">
        <f>SUM(D14:D14)</f>
        <v>50879</v>
      </c>
    </row>
    <row r="14" spans="1:4" s="6" customFormat="1" x14ac:dyDescent="0.2">
      <c r="A14" s="9" t="s">
        <v>10</v>
      </c>
      <c r="B14" s="10" t="s">
        <v>11</v>
      </c>
      <c r="C14" s="241">
        <v>47545</v>
      </c>
      <c r="D14" s="241">
        <v>50879</v>
      </c>
    </row>
    <row r="15" spans="1:4" s="6" customFormat="1" ht="25.5" x14ac:dyDescent="0.2">
      <c r="A15" s="7" t="s">
        <v>12</v>
      </c>
      <c r="B15" s="8" t="s">
        <v>13</v>
      </c>
      <c r="C15" s="240">
        <v>6473</v>
      </c>
      <c r="D15" s="240">
        <v>6702</v>
      </c>
    </row>
    <row r="16" spans="1:4" s="6" customFormat="1" ht="14.25" x14ac:dyDescent="0.2">
      <c r="A16" s="7" t="s">
        <v>14</v>
      </c>
      <c r="B16" s="8" t="s">
        <v>15</v>
      </c>
      <c r="C16" s="240">
        <f>SUM(C17+C18+C19)</f>
        <v>7479</v>
      </c>
      <c r="D16" s="240">
        <f>SUM(D17+D18+D19)</f>
        <v>7708</v>
      </c>
    </row>
    <row r="17" spans="1:4" s="6" customFormat="1" ht="25.5" x14ac:dyDescent="0.2">
      <c r="A17" s="9" t="s">
        <v>756</v>
      </c>
      <c r="B17" s="10" t="s">
        <v>843</v>
      </c>
      <c r="C17" s="241">
        <v>7073</v>
      </c>
      <c r="D17" s="241">
        <v>7285</v>
      </c>
    </row>
    <row r="18" spans="1:4" s="6" customFormat="1" x14ac:dyDescent="0.2">
      <c r="A18" s="9" t="s">
        <v>16</v>
      </c>
      <c r="B18" s="10" t="s">
        <v>17</v>
      </c>
      <c r="C18" s="241">
        <v>125</v>
      </c>
      <c r="D18" s="241">
        <v>132</v>
      </c>
    </row>
    <row r="19" spans="1:4" s="6" customFormat="1" ht="25.5" x14ac:dyDescent="0.2">
      <c r="A19" s="9" t="s">
        <v>18</v>
      </c>
      <c r="B19" s="10" t="s">
        <v>19</v>
      </c>
      <c r="C19" s="241">
        <v>281</v>
      </c>
      <c r="D19" s="241">
        <v>291</v>
      </c>
    </row>
    <row r="20" spans="1:4" s="6" customFormat="1" ht="14.25" x14ac:dyDescent="0.2">
      <c r="A20" s="7" t="s">
        <v>20</v>
      </c>
      <c r="B20" s="8" t="s">
        <v>21</v>
      </c>
      <c r="C20" s="240">
        <f>C21</f>
        <v>1264</v>
      </c>
      <c r="D20" s="240">
        <f>D21</f>
        <v>1315</v>
      </c>
    </row>
    <row r="21" spans="1:4" s="6" customFormat="1" x14ac:dyDescent="0.2">
      <c r="A21" s="9" t="s">
        <v>22</v>
      </c>
      <c r="B21" s="10" t="s">
        <v>23</v>
      </c>
      <c r="C21" s="241">
        <v>1264</v>
      </c>
      <c r="D21" s="241">
        <v>1315</v>
      </c>
    </row>
    <row r="22" spans="1:4" s="6" customFormat="1" ht="14.25" x14ac:dyDescent="0.2">
      <c r="A22" s="11" t="s">
        <v>24</v>
      </c>
      <c r="B22" s="12" t="s">
        <v>25</v>
      </c>
      <c r="C22" s="242">
        <v>1520</v>
      </c>
      <c r="D22" s="242">
        <v>1520</v>
      </c>
    </row>
    <row r="23" spans="1:4" s="6" customFormat="1" ht="38.25" hidden="1" customHeight="1" x14ac:dyDescent="0.2">
      <c r="A23" s="7" t="s">
        <v>26</v>
      </c>
      <c r="B23" s="12" t="s">
        <v>27</v>
      </c>
      <c r="C23" s="242">
        <v>0</v>
      </c>
      <c r="D23" s="242">
        <v>0</v>
      </c>
    </row>
    <row r="24" spans="1:4" s="6" customFormat="1" ht="25.5" x14ac:dyDescent="0.2">
      <c r="A24" s="7" t="s">
        <v>29</v>
      </c>
      <c r="B24" s="12" t="s">
        <v>30</v>
      </c>
      <c r="C24" s="242">
        <f>C25+C26</f>
        <v>925</v>
      </c>
      <c r="D24" s="242">
        <f>D25+D26</f>
        <v>929</v>
      </c>
    </row>
    <row r="25" spans="1:4" s="6" customFormat="1" ht="51" x14ac:dyDescent="0.2">
      <c r="A25" s="9" t="s">
        <v>844</v>
      </c>
      <c r="B25" s="13" t="s">
        <v>31</v>
      </c>
      <c r="C25" s="243">
        <v>425</v>
      </c>
      <c r="D25" s="243">
        <v>429</v>
      </c>
    </row>
    <row r="26" spans="1:4" s="6" customFormat="1" ht="51" x14ac:dyDescent="0.2">
      <c r="A26" s="9" t="s">
        <v>845</v>
      </c>
      <c r="B26" s="13" t="s">
        <v>32</v>
      </c>
      <c r="C26" s="243">
        <v>500</v>
      </c>
      <c r="D26" s="243">
        <v>500</v>
      </c>
    </row>
    <row r="27" spans="1:4" s="6" customFormat="1" ht="14.25" x14ac:dyDescent="0.2">
      <c r="A27" s="7" t="s">
        <v>33</v>
      </c>
      <c r="B27" s="12" t="s">
        <v>34</v>
      </c>
      <c r="C27" s="242">
        <f>SUM(C28)</f>
        <v>309</v>
      </c>
      <c r="D27" s="242">
        <f>SUM(D28)</f>
        <v>333</v>
      </c>
    </row>
    <row r="28" spans="1:4" s="6" customFormat="1" x14ac:dyDescent="0.2">
      <c r="A28" s="9" t="s">
        <v>35</v>
      </c>
      <c r="B28" s="13" t="s">
        <v>36</v>
      </c>
      <c r="C28" s="243">
        <v>309</v>
      </c>
      <c r="D28" s="243">
        <v>333</v>
      </c>
    </row>
    <row r="29" spans="1:4" s="14" customFormat="1" ht="25.5" x14ac:dyDescent="0.2">
      <c r="A29" s="7" t="s">
        <v>37</v>
      </c>
      <c r="B29" s="12" t="s">
        <v>38</v>
      </c>
      <c r="C29" s="242">
        <f>C30+C31</f>
        <v>0</v>
      </c>
      <c r="D29" s="242">
        <f>D30+D31</f>
        <v>0</v>
      </c>
    </row>
    <row r="30" spans="1:4" s="15" customFormat="1" ht="38.25" customHeight="1" x14ac:dyDescent="0.25">
      <c r="A30" s="9" t="s">
        <v>39</v>
      </c>
      <c r="B30" s="13" t="s">
        <v>40</v>
      </c>
      <c r="C30" s="243">
        <v>0</v>
      </c>
      <c r="D30" s="243">
        <v>0</v>
      </c>
    </row>
    <row r="31" spans="1:4" s="16" customFormat="1" ht="25.5" x14ac:dyDescent="0.25">
      <c r="A31" s="9" t="s">
        <v>41</v>
      </c>
      <c r="B31" s="13" t="s">
        <v>42</v>
      </c>
      <c r="C31" s="243">
        <v>0</v>
      </c>
      <c r="D31" s="243">
        <v>0</v>
      </c>
    </row>
    <row r="32" spans="1:4" s="15" customFormat="1" ht="25.5" x14ac:dyDescent="0.25">
      <c r="A32" s="7" t="s">
        <v>43</v>
      </c>
      <c r="B32" s="12" t="s">
        <v>44</v>
      </c>
      <c r="C32" s="242">
        <f>C33</f>
        <v>120</v>
      </c>
      <c r="D32" s="242">
        <f>D33</f>
        <v>125</v>
      </c>
    </row>
    <row r="33" spans="1:6" s="15" customFormat="1" ht="29.25" customHeight="1" x14ac:dyDescent="0.25">
      <c r="A33" s="9" t="s">
        <v>846</v>
      </c>
      <c r="B33" s="13" t="s">
        <v>45</v>
      </c>
      <c r="C33" s="243">
        <v>120</v>
      </c>
      <c r="D33" s="243">
        <v>125</v>
      </c>
    </row>
    <row r="34" spans="1:6" s="16" customFormat="1" ht="19.5" customHeight="1" x14ac:dyDescent="0.25">
      <c r="A34" s="7" t="s">
        <v>46</v>
      </c>
      <c r="B34" s="12" t="s">
        <v>47</v>
      </c>
      <c r="C34" s="242">
        <v>124</v>
      </c>
      <c r="D34" s="242">
        <v>130</v>
      </c>
    </row>
    <row r="35" spans="1:6" s="17" customFormat="1" ht="16.5" customHeight="1" x14ac:dyDescent="0.2">
      <c r="A35" s="7" t="s">
        <v>48</v>
      </c>
      <c r="B35" s="12" t="s">
        <v>49</v>
      </c>
      <c r="C35" s="242">
        <f>C37</f>
        <v>0</v>
      </c>
      <c r="D35" s="242">
        <f>D37</f>
        <v>0</v>
      </c>
    </row>
    <row r="36" spans="1:6" s="15" customFormat="1" ht="17.25" customHeight="1" x14ac:dyDescent="0.25">
      <c r="A36" s="9" t="s">
        <v>50</v>
      </c>
      <c r="B36" s="13" t="s">
        <v>51</v>
      </c>
      <c r="C36" s="242"/>
      <c r="D36" s="242"/>
    </row>
    <row r="37" spans="1:6" s="15" customFormat="1" ht="17.25" customHeight="1" x14ac:dyDescent="0.25">
      <c r="A37" s="9" t="s">
        <v>52</v>
      </c>
      <c r="B37" s="13" t="s">
        <v>53</v>
      </c>
      <c r="C37" s="243">
        <v>0</v>
      </c>
      <c r="D37" s="243">
        <v>0</v>
      </c>
    </row>
    <row r="38" spans="1:6" s="15" customFormat="1" ht="17.25" customHeight="1" x14ac:dyDescent="0.25">
      <c r="A38" s="7" t="s">
        <v>54</v>
      </c>
      <c r="B38" s="18" t="s">
        <v>55</v>
      </c>
      <c r="C38" s="244">
        <f>SUM(C39)+C98</f>
        <v>648320.76600000006</v>
      </c>
      <c r="D38" s="244">
        <f>SUM(D39)+D98</f>
        <v>591903.60800000001</v>
      </c>
      <c r="E38" s="236">
        <f>C38-C88</f>
        <v>648320.76600000006</v>
      </c>
      <c r="F38" s="236">
        <f>D38-D88</f>
        <v>591903.60800000001</v>
      </c>
    </row>
    <row r="39" spans="1:6" s="15" customFormat="1" ht="25.5" x14ac:dyDescent="0.25">
      <c r="A39" s="9" t="s">
        <v>56</v>
      </c>
      <c r="B39" s="19" t="s">
        <v>57</v>
      </c>
      <c r="C39" s="245">
        <f>SUM(C40+C43+C55+C85)</f>
        <v>648320.76600000006</v>
      </c>
      <c r="D39" s="245">
        <f>SUM(D40+D43+D55+D85)</f>
        <v>591903.60800000001</v>
      </c>
      <c r="E39" s="15">
        <v>646835.76599999995</v>
      </c>
      <c r="F39" s="15">
        <v>590418.60800000001</v>
      </c>
    </row>
    <row r="40" spans="1:6" s="15" customFormat="1" x14ac:dyDescent="0.25">
      <c r="A40" s="20" t="s">
        <v>422</v>
      </c>
      <c r="B40" s="21" t="s">
        <v>389</v>
      </c>
      <c r="C40" s="246">
        <f>SUM(C41:C42)</f>
        <v>165852.20000000001</v>
      </c>
      <c r="D40" s="246">
        <f>SUM(D41:D42)</f>
        <v>162251.4</v>
      </c>
      <c r="E40" s="236">
        <f>E38-E39</f>
        <v>1485.0000000001164</v>
      </c>
      <c r="F40" s="236">
        <f>F38-F39</f>
        <v>1485</v>
      </c>
    </row>
    <row r="41" spans="1:6" s="16" customFormat="1" ht="33" customHeight="1" x14ac:dyDescent="0.25">
      <c r="A41" s="9" t="s">
        <v>423</v>
      </c>
      <c r="B41" s="19" t="s">
        <v>467</v>
      </c>
      <c r="C41" s="245">
        <v>165584.20000000001</v>
      </c>
      <c r="D41" s="245">
        <v>161983.4</v>
      </c>
    </row>
    <row r="42" spans="1:6" s="15" customFormat="1" ht="25.5" x14ac:dyDescent="0.25">
      <c r="A42" s="9" t="s">
        <v>424</v>
      </c>
      <c r="B42" s="19" t="s">
        <v>388</v>
      </c>
      <c r="C42" s="245">
        <v>268</v>
      </c>
      <c r="D42" s="245">
        <v>268</v>
      </c>
    </row>
    <row r="43" spans="1:6" s="15" customFormat="1" ht="27" x14ac:dyDescent="0.25">
      <c r="A43" s="20" t="s">
        <v>425</v>
      </c>
      <c r="B43" s="21" t="s">
        <v>390</v>
      </c>
      <c r="C43" s="246">
        <f>SUM(C45)+C51+C53+C52+C54+C44</f>
        <v>37877.266000000003</v>
      </c>
      <c r="D43" s="246">
        <f>SUM(D45)+D51+D53+D52+D54+D44</f>
        <v>37776.808000000005</v>
      </c>
    </row>
    <row r="44" spans="1:6" s="15" customFormat="1" ht="38.25" x14ac:dyDescent="0.25">
      <c r="A44" s="20" t="s">
        <v>739</v>
      </c>
      <c r="B44" s="19" t="s">
        <v>740</v>
      </c>
      <c r="C44" s="246">
        <v>0</v>
      </c>
      <c r="D44" s="246">
        <v>0</v>
      </c>
    </row>
    <row r="45" spans="1:6" s="15" customFormat="1" x14ac:dyDescent="0.25">
      <c r="A45" s="9" t="s">
        <v>426</v>
      </c>
      <c r="B45" s="19" t="s">
        <v>386</v>
      </c>
      <c r="C45" s="245">
        <f>C46+C47+C48+C49+C50</f>
        <v>23961</v>
      </c>
      <c r="D45" s="245">
        <f>D46+D47+D48+D49+D50</f>
        <v>23961</v>
      </c>
    </row>
    <row r="46" spans="1:6" s="15" customFormat="1" ht="39" x14ac:dyDescent="0.25">
      <c r="A46" s="9"/>
      <c r="B46" s="22" t="s">
        <v>58</v>
      </c>
      <c r="C46" s="245">
        <v>1586</v>
      </c>
      <c r="D46" s="245">
        <v>1586</v>
      </c>
    </row>
    <row r="47" spans="1:6" s="15" customFormat="1" ht="63.75" customHeight="1" x14ac:dyDescent="0.25">
      <c r="A47" s="9"/>
      <c r="B47" s="19" t="s">
        <v>59</v>
      </c>
      <c r="C47" s="245">
        <v>20078</v>
      </c>
      <c r="D47" s="245">
        <v>20078</v>
      </c>
      <c r="F47" s="15" t="s">
        <v>28</v>
      </c>
    </row>
    <row r="48" spans="1:6" s="15" customFormat="1" ht="25.5" x14ac:dyDescent="0.25">
      <c r="A48" s="9"/>
      <c r="B48" s="127" t="s">
        <v>847</v>
      </c>
      <c r="C48" s="245">
        <v>1786</v>
      </c>
      <c r="D48" s="245">
        <v>1786</v>
      </c>
    </row>
    <row r="49" spans="1:4" s="15" customFormat="1" ht="27.75" hidden="1" customHeight="1" x14ac:dyDescent="0.25">
      <c r="A49" s="9"/>
      <c r="B49" s="127" t="s">
        <v>848</v>
      </c>
      <c r="C49" s="245">
        <v>511</v>
      </c>
      <c r="D49" s="245">
        <v>511</v>
      </c>
    </row>
    <row r="50" spans="1:4" s="15" customFormat="1" ht="43.5" hidden="1" customHeight="1" x14ac:dyDescent="0.25">
      <c r="A50" s="9"/>
      <c r="B50" s="127" t="s">
        <v>849</v>
      </c>
      <c r="C50" s="245">
        <v>0</v>
      </c>
      <c r="D50" s="245">
        <v>0</v>
      </c>
    </row>
    <row r="51" spans="1:4" s="15" customFormat="1" ht="25.5" hidden="1" customHeight="1" x14ac:dyDescent="0.25">
      <c r="A51" s="9" t="s">
        <v>453</v>
      </c>
      <c r="B51" s="19" t="s">
        <v>454</v>
      </c>
      <c r="C51" s="245">
        <v>4533</v>
      </c>
      <c r="D51" s="245">
        <v>4533</v>
      </c>
    </row>
    <row r="52" spans="1:4" s="15" customFormat="1" ht="30" hidden="1" customHeight="1" x14ac:dyDescent="0.25">
      <c r="A52" s="9" t="s">
        <v>455</v>
      </c>
      <c r="B52" s="127" t="s">
        <v>456</v>
      </c>
      <c r="C52" s="245">
        <v>31</v>
      </c>
      <c r="D52" s="245">
        <v>31</v>
      </c>
    </row>
    <row r="53" spans="1:4" s="15" customFormat="1" ht="24" hidden="1" customHeight="1" x14ac:dyDescent="0.25">
      <c r="A53" s="9" t="s">
        <v>614</v>
      </c>
      <c r="B53" s="127" t="s">
        <v>615</v>
      </c>
      <c r="C53" s="245"/>
      <c r="D53" s="245"/>
    </row>
    <row r="54" spans="1:4" s="15" customFormat="1" ht="15" hidden="1" customHeight="1" x14ac:dyDescent="0.25">
      <c r="A54" s="9" t="s">
        <v>616</v>
      </c>
      <c r="B54" s="127" t="s">
        <v>617</v>
      </c>
      <c r="C54" s="245">
        <v>9352.2659999999996</v>
      </c>
      <c r="D54" s="245">
        <v>9251.8080000000009</v>
      </c>
    </row>
    <row r="55" spans="1:4" s="15" customFormat="1" ht="36.75" hidden="1" customHeight="1" x14ac:dyDescent="0.25">
      <c r="A55" s="20" t="s">
        <v>429</v>
      </c>
      <c r="B55" s="21" t="s">
        <v>391</v>
      </c>
      <c r="C55" s="322">
        <f>C56+C57+C58+C75+C76+C77+C78+C79+C81+C82+C80+C83+C84</f>
        <v>425560.30000000005</v>
      </c>
      <c r="D55" s="246">
        <f>D56+D57+D58+D75+D76+D77+D78+D79+D81+D82+D80+D83+D84</f>
        <v>372844.4</v>
      </c>
    </row>
    <row r="56" spans="1:4" s="17" customFormat="1" ht="38.25" hidden="1" customHeight="1" x14ac:dyDescent="0.25">
      <c r="A56" s="28" t="s">
        <v>430</v>
      </c>
      <c r="B56" s="93" t="s">
        <v>466</v>
      </c>
      <c r="C56" s="247">
        <v>40</v>
      </c>
      <c r="D56" s="247">
        <v>40</v>
      </c>
    </row>
    <row r="57" spans="1:4" s="15" customFormat="1" ht="25.5" hidden="1" customHeight="1" x14ac:dyDescent="0.25">
      <c r="A57" s="28" t="s">
        <v>431</v>
      </c>
      <c r="B57" s="94" t="s">
        <v>465</v>
      </c>
      <c r="C57" s="245">
        <v>5984</v>
      </c>
      <c r="D57" s="245">
        <v>5984</v>
      </c>
    </row>
    <row r="58" spans="1:4" s="15" customFormat="1" ht="51" hidden="1" customHeight="1" x14ac:dyDescent="0.25">
      <c r="A58" s="9" t="s">
        <v>432</v>
      </c>
      <c r="B58" s="25" t="s">
        <v>387</v>
      </c>
      <c r="C58" s="248">
        <f>SUM(C59:C74)</f>
        <v>387670.9</v>
      </c>
      <c r="D58" s="248">
        <f>SUM(D59:D74)</f>
        <v>352286.9</v>
      </c>
    </row>
    <row r="59" spans="1:4" s="15" customFormat="1" ht="44.25" customHeight="1" x14ac:dyDescent="0.25">
      <c r="A59" s="9"/>
      <c r="B59" s="25" t="s">
        <v>64</v>
      </c>
      <c r="C59" s="245">
        <v>232705</v>
      </c>
      <c r="D59" s="245">
        <v>210133</v>
      </c>
    </row>
    <row r="60" spans="1:4" s="15" customFormat="1" x14ac:dyDescent="0.25">
      <c r="A60" s="9"/>
      <c r="B60" s="25" t="s">
        <v>375</v>
      </c>
      <c r="C60" s="245">
        <v>127353</v>
      </c>
      <c r="D60" s="245">
        <v>115000</v>
      </c>
    </row>
    <row r="61" spans="1:4" s="15" customFormat="1" ht="68.25" hidden="1" customHeight="1" x14ac:dyDescent="0.25">
      <c r="A61" s="9"/>
      <c r="B61" s="25" t="s">
        <v>65</v>
      </c>
      <c r="C61" s="245">
        <v>9189</v>
      </c>
      <c r="D61" s="245">
        <v>8730</v>
      </c>
    </row>
    <row r="62" spans="1:4" s="15" customFormat="1" ht="39" x14ac:dyDescent="0.25">
      <c r="A62" s="26"/>
      <c r="B62" s="22" t="s">
        <v>66</v>
      </c>
      <c r="C62" s="245">
        <v>7</v>
      </c>
      <c r="D62" s="245">
        <v>7</v>
      </c>
    </row>
    <row r="63" spans="1:4" s="15" customFormat="1" ht="25.5" x14ac:dyDescent="0.25">
      <c r="A63" s="9"/>
      <c r="B63" s="25" t="s">
        <v>67</v>
      </c>
      <c r="C63" s="245">
        <v>189</v>
      </c>
      <c r="D63" s="245">
        <v>189</v>
      </c>
    </row>
    <row r="64" spans="1:4" s="16" customFormat="1" ht="25.5" x14ac:dyDescent="0.25">
      <c r="A64" s="9"/>
      <c r="B64" s="23" t="s">
        <v>68</v>
      </c>
      <c r="C64" s="245">
        <v>5134</v>
      </c>
      <c r="D64" s="245">
        <v>5134</v>
      </c>
    </row>
    <row r="65" spans="1:4" s="15" customFormat="1" ht="25.5" x14ac:dyDescent="0.25">
      <c r="A65" s="9"/>
      <c r="B65" s="25" t="s">
        <v>462</v>
      </c>
      <c r="C65" s="249">
        <v>3098</v>
      </c>
      <c r="D65" s="249">
        <v>3098</v>
      </c>
    </row>
    <row r="66" spans="1:4" s="15" customFormat="1" ht="42.75" customHeight="1" x14ac:dyDescent="0.25">
      <c r="A66" s="9"/>
      <c r="B66" s="24" t="s">
        <v>463</v>
      </c>
      <c r="C66" s="245">
        <v>1220</v>
      </c>
      <c r="D66" s="245">
        <v>1220</v>
      </c>
    </row>
    <row r="67" spans="1:4" s="4" customFormat="1" ht="25.5" x14ac:dyDescent="0.2">
      <c r="A67" s="9"/>
      <c r="B67" s="25" t="s">
        <v>464</v>
      </c>
      <c r="C67" s="245">
        <v>539</v>
      </c>
      <c r="D67" s="245">
        <v>539</v>
      </c>
    </row>
    <row r="68" spans="1:4" ht="25.5" x14ac:dyDescent="0.25">
      <c r="A68" s="9"/>
      <c r="B68" s="25" t="s">
        <v>69</v>
      </c>
      <c r="C68" s="245">
        <v>568</v>
      </c>
      <c r="D68" s="245">
        <v>568</v>
      </c>
    </row>
    <row r="69" spans="1:4" ht="25.5" x14ac:dyDescent="0.25">
      <c r="A69" s="9"/>
      <c r="B69" s="25" t="s">
        <v>850</v>
      </c>
      <c r="C69" s="245">
        <v>1258.9000000000001</v>
      </c>
      <c r="D69" s="245">
        <v>1258.9000000000001</v>
      </c>
    </row>
    <row r="70" spans="1:4" ht="26.25" x14ac:dyDescent="0.25">
      <c r="A70" s="9"/>
      <c r="B70" s="27" t="s">
        <v>71</v>
      </c>
      <c r="C70" s="245">
        <v>0</v>
      </c>
      <c r="D70" s="245">
        <v>0</v>
      </c>
    </row>
    <row r="71" spans="1:4" ht="26.25" x14ac:dyDescent="0.25">
      <c r="A71" s="9"/>
      <c r="B71" s="98" t="s">
        <v>439</v>
      </c>
      <c r="C71" s="245"/>
      <c r="D71" s="245"/>
    </row>
    <row r="72" spans="1:4" ht="63.75" x14ac:dyDescent="0.25">
      <c r="A72" s="28"/>
      <c r="B72" s="94" t="s">
        <v>468</v>
      </c>
      <c r="C72" s="245">
        <v>3597</v>
      </c>
      <c r="D72" s="245">
        <v>3597</v>
      </c>
    </row>
    <row r="73" spans="1:4" ht="38.25" x14ac:dyDescent="0.25">
      <c r="A73" s="28"/>
      <c r="B73" s="223" t="s">
        <v>618</v>
      </c>
      <c r="C73" s="245">
        <v>121</v>
      </c>
      <c r="D73" s="245">
        <v>121</v>
      </c>
    </row>
    <row r="74" spans="1:4" s="15" customFormat="1" ht="25.5" x14ac:dyDescent="0.25">
      <c r="A74" s="9"/>
      <c r="B74" s="97" t="s">
        <v>856</v>
      </c>
      <c r="C74" s="249">
        <v>2692</v>
      </c>
      <c r="D74" s="249">
        <v>2692</v>
      </c>
    </row>
    <row r="75" spans="1:4" ht="38.25" x14ac:dyDescent="0.25">
      <c r="A75" s="28" t="s">
        <v>619</v>
      </c>
      <c r="B75" s="223" t="s">
        <v>620</v>
      </c>
      <c r="C75" s="245">
        <v>0</v>
      </c>
      <c r="D75" s="245">
        <v>0</v>
      </c>
    </row>
    <row r="76" spans="1:4" ht="39" customHeight="1" x14ac:dyDescent="0.25">
      <c r="A76" s="28" t="s">
        <v>433</v>
      </c>
      <c r="B76" s="95" t="s">
        <v>469</v>
      </c>
      <c r="C76" s="245">
        <v>1866</v>
      </c>
      <c r="D76" s="245">
        <v>1938</v>
      </c>
    </row>
    <row r="77" spans="1:4" ht="38.25" x14ac:dyDescent="0.25">
      <c r="A77" s="28" t="s">
        <v>434</v>
      </c>
      <c r="B77" s="96" t="s">
        <v>470</v>
      </c>
      <c r="C77" s="245">
        <v>17</v>
      </c>
      <c r="D77" s="245">
        <v>15</v>
      </c>
    </row>
    <row r="78" spans="1:4" ht="51" customHeight="1" x14ac:dyDescent="0.25">
      <c r="A78" s="28" t="s">
        <v>435</v>
      </c>
      <c r="B78" s="97" t="s">
        <v>471</v>
      </c>
      <c r="C78" s="245">
        <v>3710</v>
      </c>
      <c r="D78" s="245">
        <v>3710</v>
      </c>
    </row>
    <row r="79" spans="1:4" ht="90" x14ac:dyDescent="0.25">
      <c r="A79" s="28" t="s">
        <v>436</v>
      </c>
      <c r="B79" s="98" t="s">
        <v>472</v>
      </c>
      <c r="C79" s="245"/>
      <c r="D79" s="245"/>
    </row>
    <row r="80" spans="1:4" ht="102.75" x14ac:dyDescent="0.25">
      <c r="A80" s="28"/>
      <c r="B80" s="98" t="s">
        <v>621</v>
      </c>
      <c r="C80" s="245"/>
      <c r="D80" s="245"/>
    </row>
    <row r="81" spans="1:4" ht="51" customHeight="1" x14ac:dyDescent="0.25">
      <c r="A81" s="28" t="s">
        <v>437</v>
      </c>
      <c r="B81" s="325" t="s">
        <v>438</v>
      </c>
      <c r="C81" s="245">
        <v>0</v>
      </c>
      <c r="D81" s="245">
        <v>0</v>
      </c>
    </row>
    <row r="82" spans="1:4" ht="26.25" x14ac:dyDescent="0.25">
      <c r="A82" s="28"/>
      <c r="B82" s="98" t="s">
        <v>622</v>
      </c>
      <c r="C82" s="249">
        <v>26272.400000000001</v>
      </c>
      <c r="D82" s="249">
        <v>8870.5</v>
      </c>
    </row>
    <row r="83" spans="1:4" ht="51.75" x14ac:dyDescent="0.25">
      <c r="A83" s="28"/>
      <c r="B83" s="98" t="s">
        <v>623</v>
      </c>
      <c r="C83" s="245"/>
      <c r="D83" s="245"/>
    </row>
    <row r="84" spans="1:4" ht="51.75" x14ac:dyDescent="0.25">
      <c r="A84" s="28"/>
      <c r="B84" s="98" t="s">
        <v>744</v>
      </c>
      <c r="C84" s="245"/>
      <c r="D84" s="245"/>
    </row>
    <row r="85" spans="1:4" x14ac:dyDescent="0.25">
      <c r="A85" s="20" t="s">
        <v>440</v>
      </c>
      <c r="B85" s="29" t="s">
        <v>72</v>
      </c>
      <c r="C85" s="246">
        <f>C88+C89+C87+C86+C90+C91+C92+C93+C95+C96+C97+C94</f>
        <v>19031</v>
      </c>
      <c r="D85" s="246">
        <f>D88+D89+D87+D86+D90+D91+D92+D93+D95+D96+D97+D94</f>
        <v>19031</v>
      </c>
    </row>
    <row r="86" spans="1:4" ht="36" customHeight="1" x14ac:dyDescent="0.25">
      <c r="A86" s="9" t="s">
        <v>441</v>
      </c>
      <c r="B86" s="22" t="s">
        <v>74</v>
      </c>
      <c r="C86" s="251">
        <v>1485</v>
      </c>
      <c r="D86" s="251">
        <v>1485</v>
      </c>
    </row>
    <row r="87" spans="1:4" ht="90" hidden="1" customHeight="1" x14ac:dyDescent="0.25">
      <c r="A87" s="9" t="s">
        <v>75</v>
      </c>
      <c r="B87" s="25" t="s">
        <v>76</v>
      </c>
      <c r="C87" s="245"/>
      <c r="D87" s="245"/>
    </row>
    <row r="88" spans="1:4" ht="39" hidden="1" customHeight="1" x14ac:dyDescent="0.25">
      <c r="A88" s="9" t="s">
        <v>441</v>
      </c>
      <c r="B88" s="25" t="s">
        <v>77</v>
      </c>
      <c r="C88" s="251">
        <v>0</v>
      </c>
      <c r="D88" s="251">
        <v>0</v>
      </c>
    </row>
    <row r="89" spans="1:4" ht="51.75" customHeight="1" x14ac:dyDescent="0.25">
      <c r="A89" s="9" t="s">
        <v>442</v>
      </c>
      <c r="B89" s="25" t="s">
        <v>78</v>
      </c>
      <c r="C89" s="245"/>
      <c r="D89" s="245"/>
    </row>
    <row r="90" spans="1:4" ht="51" x14ac:dyDescent="0.25">
      <c r="A90" s="9"/>
      <c r="B90" s="25" t="s">
        <v>624</v>
      </c>
      <c r="C90" s="245">
        <v>15836</v>
      </c>
      <c r="D90" s="245">
        <v>15836</v>
      </c>
    </row>
    <row r="91" spans="1:4" ht="51" hidden="1" customHeight="1" x14ac:dyDescent="0.25">
      <c r="A91" s="9"/>
      <c r="B91" s="25" t="s">
        <v>625</v>
      </c>
      <c r="C91" s="245"/>
      <c r="D91" s="245"/>
    </row>
    <row r="92" spans="1:4" ht="51" hidden="1" customHeight="1" x14ac:dyDescent="0.25">
      <c r="A92" s="9" t="s">
        <v>608</v>
      </c>
      <c r="B92" s="25" t="s">
        <v>745</v>
      </c>
      <c r="C92" s="245"/>
      <c r="D92" s="245"/>
    </row>
    <row r="93" spans="1:4" s="15" customFormat="1" ht="33.75" x14ac:dyDescent="0.25">
      <c r="A93" s="9" t="s">
        <v>609</v>
      </c>
      <c r="B93" s="326" t="s">
        <v>746</v>
      </c>
      <c r="C93" s="245">
        <v>1710</v>
      </c>
      <c r="D93" s="245">
        <v>1710</v>
      </c>
    </row>
    <row r="94" spans="1:4" s="15" customFormat="1" ht="63.75" hidden="1" customHeight="1" x14ac:dyDescent="0.25">
      <c r="A94" s="9"/>
      <c r="B94" s="217" t="s">
        <v>750</v>
      </c>
      <c r="C94" s="245"/>
      <c r="D94" s="245"/>
    </row>
    <row r="95" spans="1:4" s="15" customFormat="1" ht="63.75" hidden="1" customHeight="1" x14ac:dyDescent="0.25">
      <c r="A95" s="9"/>
      <c r="B95" s="56" t="s">
        <v>747</v>
      </c>
      <c r="C95" s="245"/>
      <c r="D95" s="245"/>
    </row>
    <row r="96" spans="1:4" s="15" customFormat="1" ht="38.25" customHeight="1" x14ac:dyDescent="0.25">
      <c r="A96" s="9"/>
      <c r="B96" s="56" t="s">
        <v>748</v>
      </c>
      <c r="C96" s="245"/>
      <c r="D96" s="245"/>
    </row>
    <row r="97" spans="1:4" s="15" customFormat="1" ht="42" hidden="1" customHeight="1" x14ac:dyDescent="0.25">
      <c r="A97" s="9"/>
      <c r="B97" s="56" t="s">
        <v>749</v>
      </c>
      <c r="C97" s="245"/>
      <c r="D97" s="245"/>
    </row>
    <row r="98" spans="1:4" ht="38.25" customHeight="1" x14ac:dyDescent="0.25">
      <c r="A98" s="7" t="s">
        <v>626</v>
      </c>
      <c r="B98" s="224" t="s">
        <v>627</v>
      </c>
      <c r="C98" s="252">
        <f>C99+C100</f>
        <v>0</v>
      </c>
      <c r="D98" s="252">
        <f>D99+D100</f>
        <v>0</v>
      </c>
    </row>
    <row r="99" spans="1:4" ht="28.5" hidden="1" customHeight="1" x14ac:dyDescent="0.25">
      <c r="A99" s="9" t="s">
        <v>628</v>
      </c>
      <c r="B99" s="225" t="s">
        <v>629</v>
      </c>
      <c r="C99" s="253"/>
      <c r="D99" s="253"/>
    </row>
    <row r="100" spans="1:4" ht="25.5" hidden="1" customHeight="1" x14ac:dyDescent="0.25">
      <c r="A100" s="9" t="s">
        <v>610</v>
      </c>
      <c r="B100" s="225" t="s">
        <v>611</v>
      </c>
      <c r="C100" s="253"/>
      <c r="D100" s="253"/>
    </row>
    <row r="101" spans="1:4" x14ac:dyDescent="0.25">
      <c r="A101" s="30"/>
      <c r="B101" s="31" t="s">
        <v>79</v>
      </c>
      <c r="C101" s="244">
        <f t="shared" ref="C101:D101" si="0">C38+C12</f>
        <v>714079.76600000006</v>
      </c>
      <c r="D101" s="244">
        <f t="shared" si="0"/>
        <v>661544.60800000001</v>
      </c>
    </row>
    <row r="102" spans="1:4" ht="23.25" hidden="1" customHeight="1" x14ac:dyDescent="0.25">
      <c r="B102" s="32"/>
    </row>
    <row r="103" spans="1:4" ht="33.75" hidden="1" customHeight="1" x14ac:dyDescent="0.25">
      <c r="B103" s="32"/>
    </row>
    <row r="104" spans="1:4" s="33" customFormat="1" ht="22.5" hidden="1" customHeight="1" x14ac:dyDescent="0.25">
      <c r="A104" s="1"/>
      <c r="B104" s="32"/>
      <c r="C104" s="254"/>
    </row>
    <row r="105" spans="1:4" s="33" customFormat="1" ht="33.75" hidden="1" customHeight="1" x14ac:dyDescent="0.25">
      <c r="A105" s="1"/>
      <c r="B105" s="32"/>
      <c r="C105" s="254"/>
      <c r="D105" s="254"/>
    </row>
    <row r="106" spans="1:4" s="33" customFormat="1" x14ac:dyDescent="0.25">
      <c r="A106" s="1"/>
      <c r="B106" s="32"/>
      <c r="C106" s="254"/>
      <c r="D106" s="254"/>
    </row>
    <row r="107" spans="1:4" s="33" customFormat="1" ht="38.25" hidden="1" customHeight="1" x14ac:dyDescent="0.25">
      <c r="A107" s="1"/>
      <c r="B107" s="32"/>
      <c r="C107" s="254"/>
    </row>
    <row r="108" spans="1:4" s="33" customFormat="1" ht="38.25" hidden="1" customHeight="1" x14ac:dyDescent="0.25">
      <c r="A108" s="1"/>
      <c r="B108" s="32"/>
      <c r="C108" s="254"/>
    </row>
    <row r="109" spans="1:4" s="33" customFormat="1" x14ac:dyDescent="0.25">
      <c r="A109" s="1"/>
      <c r="B109" s="32"/>
      <c r="C109" s="254"/>
    </row>
    <row r="110" spans="1:4" s="33" customFormat="1" x14ac:dyDescent="0.25">
      <c r="A110" s="1"/>
      <c r="B110" s="32"/>
      <c r="C110" s="254"/>
    </row>
    <row r="111" spans="1:4" s="33" customFormat="1" x14ac:dyDescent="0.25">
      <c r="A111" s="1"/>
      <c r="B111" s="32"/>
      <c r="C111" s="254"/>
    </row>
    <row r="112" spans="1:4" s="33" customFormat="1" x14ac:dyDescent="0.25">
      <c r="A112" s="1"/>
      <c r="B112" s="32"/>
      <c r="C112" s="254"/>
    </row>
    <row r="113" spans="1:3" s="33" customFormat="1" x14ac:dyDescent="0.25">
      <c r="A113" s="1"/>
      <c r="B113" s="32"/>
      <c r="C113" s="254"/>
    </row>
    <row r="114" spans="1:3" s="33" customFormat="1" x14ac:dyDescent="0.25">
      <c r="A114" s="1"/>
      <c r="B114" s="32"/>
      <c r="C114" s="254"/>
    </row>
    <row r="115" spans="1:3" s="33" customFormat="1" x14ac:dyDescent="0.25">
      <c r="A115" s="1"/>
      <c r="B115" s="32"/>
      <c r="C115" s="254"/>
    </row>
    <row r="116" spans="1:3" s="33" customFormat="1" x14ac:dyDescent="0.25">
      <c r="A116" s="1"/>
      <c r="B116" s="32"/>
      <c r="C116" s="254"/>
    </row>
    <row r="117" spans="1:3" s="33" customFormat="1" x14ac:dyDescent="0.25">
      <c r="A117" s="1"/>
      <c r="B117" s="32"/>
      <c r="C117" s="254"/>
    </row>
    <row r="118" spans="1:3" s="33" customFormat="1" x14ac:dyDescent="0.25">
      <c r="A118" s="1"/>
      <c r="B118" s="32"/>
      <c r="C118" s="254"/>
    </row>
    <row r="119" spans="1:3" s="33" customFormat="1" x14ac:dyDescent="0.25">
      <c r="A119" s="1"/>
      <c r="B119" s="32"/>
      <c r="C119" s="254"/>
    </row>
    <row r="120" spans="1:3" s="33" customFormat="1" x14ac:dyDescent="0.25">
      <c r="A120" s="1"/>
      <c r="B120" s="32"/>
      <c r="C120" s="254"/>
    </row>
    <row r="121" spans="1:3" s="33" customFormat="1" x14ac:dyDescent="0.25">
      <c r="A121" s="1"/>
      <c r="B121" s="32"/>
      <c r="C121" s="254"/>
    </row>
    <row r="122" spans="1:3" s="33" customFormat="1" x14ac:dyDescent="0.25">
      <c r="A122" s="1"/>
      <c r="B122" s="32"/>
      <c r="C122" s="254"/>
    </row>
    <row r="123" spans="1:3" s="33" customFormat="1" x14ac:dyDescent="0.25">
      <c r="A123" s="1"/>
      <c r="B123" s="32"/>
      <c r="C123" s="254"/>
    </row>
    <row r="124" spans="1:3" s="33" customFormat="1" x14ac:dyDescent="0.25">
      <c r="A124" s="1"/>
      <c r="B124" s="32"/>
      <c r="C124" s="254"/>
    </row>
    <row r="125" spans="1:3" s="33" customFormat="1" x14ac:dyDescent="0.25">
      <c r="A125" s="1"/>
      <c r="B125" s="32"/>
      <c r="C125" s="254"/>
    </row>
    <row r="126" spans="1:3" s="33" customFormat="1" x14ac:dyDescent="0.25">
      <c r="A126" s="1"/>
      <c r="B126" s="32"/>
      <c r="C126" s="254"/>
    </row>
    <row r="127" spans="1:3" s="33" customFormat="1" x14ac:dyDescent="0.25">
      <c r="A127" s="1"/>
      <c r="B127" s="32"/>
      <c r="C127" s="254"/>
    </row>
    <row r="128" spans="1:3" s="33" customFormat="1" x14ac:dyDescent="0.25">
      <c r="A128" s="1"/>
      <c r="B128" s="32"/>
      <c r="C128" s="254"/>
    </row>
    <row r="129" spans="1:3" s="33" customFormat="1" x14ac:dyDescent="0.25">
      <c r="A129" s="1"/>
      <c r="B129" s="32"/>
      <c r="C129" s="254"/>
    </row>
    <row r="130" spans="1:3" s="33" customFormat="1" x14ac:dyDescent="0.25">
      <c r="A130" s="1"/>
      <c r="B130" s="32"/>
      <c r="C130" s="254"/>
    </row>
    <row r="131" spans="1:3" s="33" customFormat="1" x14ac:dyDescent="0.25">
      <c r="A131" s="1"/>
      <c r="B131" s="32"/>
      <c r="C131" s="254"/>
    </row>
    <row r="132" spans="1:3" s="33" customFormat="1" x14ac:dyDescent="0.25">
      <c r="A132" s="1"/>
      <c r="B132" s="32"/>
      <c r="C132" s="254"/>
    </row>
    <row r="133" spans="1:3" s="33" customFormat="1" x14ac:dyDescent="0.25">
      <c r="A133" s="1"/>
      <c r="B133" s="32"/>
      <c r="C133" s="254"/>
    </row>
    <row r="134" spans="1:3" s="33" customFormat="1" x14ac:dyDescent="0.25">
      <c r="A134" s="1"/>
      <c r="B134" s="32"/>
      <c r="C134" s="254"/>
    </row>
    <row r="135" spans="1:3" s="33" customFormat="1" x14ac:dyDescent="0.25">
      <c r="A135" s="1"/>
      <c r="B135" s="32"/>
      <c r="C135" s="254"/>
    </row>
    <row r="136" spans="1:3" s="33" customFormat="1" x14ac:dyDescent="0.25">
      <c r="A136" s="1"/>
      <c r="B136" s="32"/>
      <c r="C136" s="254"/>
    </row>
    <row r="137" spans="1:3" s="33" customFormat="1" x14ac:dyDescent="0.25">
      <c r="A137" s="1"/>
      <c r="B137" s="32"/>
      <c r="C137" s="254"/>
    </row>
    <row r="138" spans="1:3" s="33" customFormat="1" x14ac:dyDescent="0.25">
      <c r="A138" s="1"/>
      <c r="B138" s="32"/>
      <c r="C138" s="254"/>
    </row>
    <row r="139" spans="1:3" s="33" customFormat="1" x14ac:dyDescent="0.25">
      <c r="A139" s="1"/>
      <c r="B139" s="32"/>
      <c r="C139" s="254"/>
    </row>
    <row r="140" spans="1:3" s="33" customFormat="1" x14ac:dyDescent="0.25">
      <c r="A140" s="1"/>
      <c r="B140" s="32"/>
      <c r="C140" s="254"/>
    </row>
    <row r="141" spans="1:3" s="33" customFormat="1" x14ac:dyDescent="0.25">
      <c r="A141" s="1"/>
      <c r="B141" s="32"/>
      <c r="C141" s="254"/>
    </row>
    <row r="142" spans="1:3" s="33" customFormat="1" x14ac:dyDescent="0.25">
      <c r="A142" s="1"/>
      <c r="B142" s="32"/>
      <c r="C142" s="254"/>
    </row>
    <row r="143" spans="1:3" s="33" customFormat="1" x14ac:dyDescent="0.25">
      <c r="A143" s="1"/>
      <c r="B143" s="32"/>
      <c r="C143" s="254"/>
    </row>
    <row r="144" spans="1:3" s="33" customFormat="1" x14ac:dyDescent="0.25">
      <c r="A144" s="1"/>
      <c r="B144" s="32"/>
      <c r="C144" s="254"/>
    </row>
    <row r="145" spans="1:3" s="33" customFormat="1" x14ac:dyDescent="0.25">
      <c r="A145" s="1"/>
      <c r="B145" s="32"/>
      <c r="C145" s="254"/>
    </row>
    <row r="146" spans="1:3" s="33" customFormat="1" x14ac:dyDescent="0.25">
      <c r="A146" s="1"/>
      <c r="B146" s="32"/>
      <c r="C146" s="254"/>
    </row>
    <row r="147" spans="1:3" s="33" customFormat="1" x14ac:dyDescent="0.25">
      <c r="A147" s="1"/>
      <c r="B147" s="32"/>
      <c r="C147" s="254"/>
    </row>
    <row r="148" spans="1:3" s="33" customFormat="1" x14ac:dyDescent="0.25">
      <c r="A148" s="1"/>
      <c r="B148" s="32"/>
      <c r="C148" s="254"/>
    </row>
    <row r="149" spans="1:3" s="33" customFormat="1" x14ac:dyDescent="0.25">
      <c r="A149" s="1"/>
      <c r="B149" s="32"/>
      <c r="C149" s="254"/>
    </row>
    <row r="150" spans="1:3" s="33" customFormat="1" x14ac:dyDescent="0.25">
      <c r="A150" s="1"/>
      <c r="B150" s="32"/>
      <c r="C150" s="254"/>
    </row>
    <row r="151" spans="1:3" s="33" customFormat="1" x14ac:dyDescent="0.25">
      <c r="A151" s="1"/>
      <c r="B151" s="32"/>
      <c r="C151" s="254"/>
    </row>
    <row r="152" spans="1:3" s="33" customFormat="1" x14ac:dyDescent="0.25">
      <c r="A152" s="1"/>
      <c r="B152" s="32"/>
      <c r="C152" s="254"/>
    </row>
    <row r="153" spans="1:3" s="33" customFormat="1" x14ac:dyDescent="0.25">
      <c r="A153" s="1"/>
      <c r="B153" s="32"/>
      <c r="C153" s="254"/>
    </row>
    <row r="154" spans="1:3" s="33" customFormat="1" x14ac:dyDescent="0.25">
      <c r="A154" s="1"/>
      <c r="B154" s="32"/>
      <c r="C154" s="254"/>
    </row>
    <row r="155" spans="1:3" s="33" customFormat="1" x14ac:dyDescent="0.25">
      <c r="A155" s="1"/>
      <c r="B155" s="32"/>
      <c r="C155" s="254"/>
    </row>
    <row r="156" spans="1:3" s="33" customFormat="1" x14ac:dyDescent="0.25">
      <c r="A156" s="1"/>
      <c r="B156" s="32"/>
      <c r="C156" s="254"/>
    </row>
    <row r="157" spans="1:3" s="33" customFormat="1" x14ac:dyDescent="0.25">
      <c r="A157" s="1"/>
      <c r="B157" s="32"/>
      <c r="C157" s="254"/>
    </row>
    <row r="158" spans="1:3" s="33" customFormat="1" x14ac:dyDescent="0.25">
      <c r="A158" s="1"/>
      <c r="B158" s="32"/>
      <c r="C158" s="254"/>
    </row>
    <row r="159" spans="1:3" s="33" customFormat="1" x14ac:dyDescent="0.25">
      <c r="A159" s="1"/>
      <c r="B159" s="32"/>
      <c r="C159" s="254"/>
    </row>
    <row r="160" spans="1:3" s="33" customFormat="1" x14ac:dyDescent="0.25">
      <c r="A160" s="1"/>
      <c r="B160" s="32"/>
      <c r="C160" s="254"/>
    </row>
    <row r="161" spans="1:3" s="33" customFormat="1" x14ac:dyDescent="0.25">
      <c r="A161" s="1"/>
      <c r="B161" s="32"/>
      <c r="C161" s="254"/>
    </row>
    <row r="162" spans="1:3" s="33" customFormat="1" x14ac:dyDescent="0.25">
      <c r="A162" s="1"/>
      <c r="B162" s="32"/>
      <c r="C162" s="254"/>
    </row>
    <row r="163" spans="1:3" s="33" customFormat="1" x14ac:dyDescent="0.25">
      <c r="A163" s="1"/>
      <c r="B163" s="32"/>
      <c r="C163" s="254"/>
    </row>
    <row r="164" spans="1:3" s="33" customFormat="1" x14ac:dyDescent="0.25">
      <c r="A164" s="1"/>
      <c r="B164" s="32"/>
      <c r="C164" s="254"/>
    </row>
    <row r="165" spans="1:3" s="33" customFormat="1" x14ac:dyDescent="0.25">
      <c r="A165" s="1"/>
      <c r="B165" s="32"/>
      <c r="C165" s="254"/>
    </row>
    <row r="166" spans="1:3" s="33" customFormat="1" x14ac:dyDescent="0.25">
      <c r="A166" s="1"/>
      <c r="B166" s="32"/>
      <c r="C166" s="254"/>
    </row>
    <row r="167" spans="1:3" s="33" customFormat="1" x14ac:dyDescent="0.25">
      <c r="A167" s="1"/>
      <c r="B167" s="32"/>
      <c r="C167" s="254"/>
    </row>
    <row r="168" spans="1:3" s="33" customFormat="1" x14ac:dyDescent="0.25">
      <c r="A168" s="1"/>
      <c r="B168" s="32"/>
      <c r="C168" s="254"/>
    </row>
    <row r="169" spans="1:3" s="33" customFormat="1" x14ac:dyDescent="0.25">
      <c r="A169" s="1"/>
      <c r="B169" s="32"/>
      <c r="C169" s="254"/>
    </row>
    <row r="170" spans="1:3" s="33" customFormat="1" x14ac:dyDescent="0.25">
      <c r="A170" s="1"/>
      <c r="B170" s="32"/>
      <c r="C170" s="254"/>
    </row>
    <row r="171" spans="1:3" s="33" customFormat="1" x14ac:dyDescent="0.25">
      <c r="A171" s="1"/>
      <c r="B171" s="32"/>
      <c r="C171" s="254"/>
    </row>
    <row r="172" spans="1:3" s="33" customFormat="1" x14ac:dyDescent="0.25">
      <c r="A172" s="1"/>
      <c r="B172" s="32"/>
      <c r="C172" s="254"/>
    </row>
    <row r="173" spans="1:3" s="33" customFormat="1" x14ac:dyDescent="0.25">
      <c r="A173" s="1"/>
      <c r="B173" s="32"/>
      <c r="C173" s="254"/>
    </row>
    <row r="174" spans="1:3" s="33" customFormat="1" x14ac:dyDescent="0.25">
      <c r="A174" s="1"/>
      <c r="B174" s="32"/>
      <c r="C174" s="254"/>
    </row>
    <row r="175" spans="1:3" s="33" customFormat="1" x14ac:dyDescent="0.25">
      <c r="A175" s="1"/>
      <c r="B175" s="32"/>
      <c r="C175" s="254"/>
    </row>
    <row r="176" spans="1:3" s="33" customFormat="1" x14ac:dyDescent="0.25">
      <c r="A176" s="1"/>
      <c r="B176" s="32"/>
      <c r="C176" s="254"/>
    </row>
    <row r="177" spans="1:3" s="33" customFormat="1" x14ac:dyDescent="0.25">
      <c r="A177" s="1"/>
      <c r="B177" s="32"/>
      <c r="C177" s="254"/>
    </row>
    <row r="178" spans="1:3" s="33" customFormat="1" x14ac:dyDescent="0.25">
      <c r="A178" s="1"/>
      <c r="B178" s="32"/>
      <c r="C178" s="254"/>
    </row>
    <row r="179" spans="1:3" s="33" customFormat="1" x14ac:dyDescent="0.25">
      <c r="A179" s="1"/>
      <c r="B179" s="32"/>
      <c r="C179" s="254"/>
    </row>
    <row r="180" spans="1:3" s="33" customFormat="1" x14ac:dyDescent="0.25">
      <c r="A180" s="1"/>
      <c r="B180" s="32"/>
      <c r="C180" s="254"/>
    </row>
    <row r="181" spans="1:3" s="33" customFormat="1" x14ac:dyDescent="0.25">
      <c r="A181" s="1"/>
      <c r="B181" s="32"/>
      <c r="C181" s="254"/>
    </row>
    <row r="182" spans="1:3" s="33" customFormat="1" x14ac:dyDescent="0.25">
      <c r="A182" s="1"/>
      <c r="B182" s="32"/>
      <c r="C182" s="254"/>
    </row>
    <row r="183" spans="1:3" s="33" customFormat="1" x14ac:dyDescent="0.25">
      <c r="A183" s="1"/>
      <c r="B183" s="32"/>
      <c r="C183" s="254"/>
    </row>
    <row r="184" spans="1:3" s="33" customFormat="1" x14ac:dyDescent="0.25">
      <c r="A184" s="1"/>
      <c r="B184" s="32"/>
      <c r="C184" s="254"/>
    </row>
    <row r="185" spans="1:3" s="33" customFormat="1" x14ac:dyDescent="0.25">
      <c r="A185" s="1"/>
      <c r="B185" s="32"/>
      <c r="C185" s="254"/>
    </row>
    <row r="186" spans="1:3" s="33" customFormat="1" x14ac:dyDescent="0.25">
      <c r="A186" s="1"/>
      <c r="B186" s="32"/>
      <c r="C186" s="254"/>
    </row>
    <row r="187" spans="1:3" s="33" customFormat="1" x14ac:dyDescent="0.25">
      <c r="A187" s="1"/>
      <c r="B187" s="32"/>
      <c r="C187" s="254"/>
    </row>
    <row r="188" spans="1:3" s="33" customFormat="1" x14ac:dyDescent="0.25">
      <c r="A188" s="1"/>
      <c r="B188" s="32"/>
      <c r="C188" s="254"/>
    </row>
    <row r="189" spans="1:3" s="33" customFormat="1" x14ac:dyDescent="0.25">
      <c r="A189" s="1"/>
      <c r="B189" s="32"/>
      <c r="C189" s="254"/>
    </row>
    <row r="190" spans="1:3" s="33" customFormat="1" x14ac:dyDescent="0.25">
      <c r="A190" s="1"/>
      <c r="B190" s="32"/>
      <c r="C190" s="254"/>
    </row>
    <row r="191" spans="1:3" s="33" customFormat="1" x14ac:dyDescent="0.25">
      <c r="A191" s="1"/>
      <c r="B191" s="32"/>
      <c r="C191" s="254"/>
    </row>
    <row r="192" spans="1:3" s="33" customFormat="1" x14ac:dyDescent="0.25">
      <c r="A192" s="1"/>
      <c r="B192" s="32"/>
      <c r="C192" s="254"/>
    </row>
    <row r="193" spans="1:3" s="33" customFormat="1" x14ac:dyDescent="0.25">
      <c r="A193" s="1"/>
      <c r="B193" s="32"/>
      <c r="C193" s="254"/>
    </row>
    <row r="194" spans="1:3" s="33" customFormat="1" x14ac:dyDescent="0.25">
      <c r="A194" s="1"/>
      <c r="B194" s="32"/>
      <c r="C194" s="254"/>
    </row>
    <row r="195" spans="1:3" s="33" customFormat="1" x14ac:dyDescent="0.25">
      <c r="A195" s="1"/>
      <c r="B195" s="32"/>
      <c r="C195" s="254"/>
    </row>
    <row r="196" spans="1:3" s="33" customFormat="1" x14ac:dyDescent="0.25">
      <c r="A196" s="1"/>
      <c r="B196" s="32"/>
      <c r="C196" s="254"/>
    </row>
    <row r="197" spans="1:3" s="33" customFormat="1" x14ac:dyDescent="0.25">
      <c r="A197" s="1"/>
      <c r="B197" s="32"/>
      <c r="C197" s="254"/>
    </row>
    <row r="198" spans="1:3" s="33" customFormat="1" x14ac:dyDescent="0.25">
      <c r="A198" s="1"/>
      <c r="B198" s="32"/>
      <c r="C198" s="254"/>
    </row>
    <row r="199" spans="1:3" s="33" customFormat="1" x14ac:dyDescent="0.25">
      <c r="A199" s="1"/>
      <c r="B199" s="32"/>
      <c r="C199" s="254"/>
    </row>
    <row r="200" spans="1:3" s="33" customFormat="1" x14ac:dyDescent="0.25">
      <c r="A200" s="1"/>
      <c r="B200" s="32"/>
      <c r="C200" s="254"/>
    </row>
    <row r="201" spans="1:3" s="33" customFormat="1" x14ac:dyDescent="0.25">
      <c r="A201" s="1"/>
      <c r="B201" s="32"/>
      <c r="C201" s="254"/>
    </row>
    <row r="202" spans="1:3" s="33" customFormat="1" x14ac:dyDescent="0.25">
      <c r="A202" s="1"/>
      <c r="B202" s="32"/>
      <c r="C202" s="254"/>
    </row>
    <row r="203" spans="1:3" s="33" customFormat="1" x14ac:dyDescent="0.25">
      <c r="A203" s="1"/>
      <c r="B203" s="32"/>
      <c r="C203" s="254"/>
    </row>
    <row r="204" spans="1:3" s="33" customFormat="1" x14ac:dyDescent="0.25">
      <c r="A204" s="1"/>
      <c r="B204" s="32"/>
      <c r="C204" s="254"/>
    </row>
    <row r="205" spans="1:3" s="33" customFormat="1" x14ac:dyDescent="0.25">
      <c r="A205" s="1"/>
      <c r="B205" s="32"/>
      <c r="C205" s="254"/>
    </row>
    <row r="206" spans="1:3" s="33" customFormat="1" x14ac:dyDescent="0.25">
      <c r="A206" s="1"/>
      <c r="B206" s="32"/>
      <c r="C206" s="254"/>
    </row>
    <row r="207" spans="1:3" s="33" customFormat="1" x14ac:dyDescent="0.25">
      <c r="A207" s="1"/>
      <c r="B207" s="32"/>
      <c r="C207" s="254"/>
    </row>
    <row r="208" spans="1:3" s="33" customFormat="1" x14ac:dyDescent="0.25">
      <c r="A208" s="1"/>
      <c r="B208" s="32"/>
      <c r="C208" s="254"/>
    </row>
    <row r="209" spans="1:3" s="33" customFormat="1" x14ac:dyDescent="0.25">
      <c r="A209" s="1"/>
      <c r="B209" s="32"/>
      <c r="C209" s="254"/>
    </row>
    <row r="210" spans="1:3" s="33" customFormat="1" x14ac:dyDescent="0.25">
      <c r="A210" s="1"/>
      <c r="B210" s="32"/>
      <c r="C210" s="254"/>
    </row>
    <row r="211" spans="1:3" s="33" customFormat="1" x14ac:dyDescent="0.25">
      <c r="A211" s="1"/>
      <c r="B211" s="32"/>
      <c r="C211" s="254"/>
    </row>
    <row r="212" spans="1:3" s="33" customFormat="1" x14ac:dyDescent="0.25">
      <c r="A212" s="1"/>
      <c r="B212" s="32"/>
      <c r="C212" s="254"/>
    </row>
    <row r="213" spans="1:3" s="33" customFormat="1" x14ac:dyDescent="0.25">
      <c r="A213" s="1"/>
      <c r="B213" s="32"/>
      <c r="C213" s="254"/>
    </row>
    <row r="214" spans="1:3" s="33" customFormat="1" x14ac:dyDescent="0.25">
      <c r="A214" s="1"/>
      <c r="B214" s="32"/>
      <c r="C214" s="254"/>
    </row>
    <row r="215" spans="1:3" s="33" customFormat="1" x14ac:dyDescent="0.25">
      <c r="A215" s="1"/>
      <c r="B215" s="32"/>
      <c r="C215" s="254"/>
    </row>
    <row r="216" spans="1:3" s="33" customFormat="1" x14ac:dyDescent="0.25">
      <c r="A216" s="1"/>
      <c r="B216" s="32"/>
      <c r="C216" s="254"/>
    </row>
    <row r="217" spans="1:3" s="33" customFormat="1" x14ac:dyDescent="0.25">
      <c r="A217" s="1"/>
      <c r="B217" s="32"/>
      <c r="C217" s="254"/>
    </row>
    <row r="218" spans="1:3" s="33" customFormat="1" x14ac:dyDescent="0.25">
      <c r="A218" s="1"/>
      <c r="B218" s="32"/>
      <c r="C218" s="254"/>
    </row>
    <row r="219" spans="1:3" s="33" customFormat="1" x14ac:dyDescent="0.25">
      <c r="A219" s="1"/>
      <c r="B219" s="32"/>
      <c r="C219" s="254"/>
    </row>
    <row r="220" spans="1:3" s="33" customFormat="1" x14ac:dyDescent="0.25">
      <c r="A220" s="1"/>
      <c r="B220" s="32"/>
      <c r="C220" s="254"/>
    </row>
    <row r="221" spans="1:3" s="33" customFormat="1" x14ac:dyDescent="0.25">
      <c r="A221" s="1"/>
      <c r="B221" s="32"/>
      <c r="C221" s="254"/>
    </row>
    <row r="222" spans="1:3" s="33" customFormat="1" x14ac:dyDescent="0.25">
      <c r="A222" s="1"/>
      <c r="B222" s="32"/>
      <c r="C222" s="254"/>
    </row>
    <row r="223" spans="1:3" s="33" customFormat="1" x14ac:dyDescent="0.25">
      <c r="A223" s="1"/>
      <c r="B223" s="32"/>
      <c r="C223" s="254"/>
    </row>
    <row r="224" spans="1:3" s="33" customFormat="1" x14ac:dyDescent="0.25">
      <c r="A224" s="1"/>
      <c r="B224" s="32"/>
      <c r="C224" s="254"/>
    </row>
    <row r="225" spans="1:3" s="33" customFormat="1" x14ac:dyDescent="0.25">
      <c r="A225" s="1"/>
      <c r="B225" s="32"/>
      <c r="C225" s="254"/>
    </row>
    <row r="226" spans="1:3" s="33" customFormat="1" x14ac:dyDescent="0.25">
      <c r="A226" s="1"/>
      <c r="B226" s="32"/>
      <c r="C226" s="254"/>
    </row>
    <row r="227" spans="1:3" s="33" customFormat="1" x14ac:dyDescent="0.25">
      <c r="A227" s="1"/>
      <c r="B227" s="32"/>
      <c r="C227" s="254"/>
    </row>
    <row r="228" spans="1:3" s="33" customFormat="1" x14ac:dyDescent="0.25">
      <c r="A228" s="1"/>
      <c r="B228" s="32"/>
      <c r="C228" s="254"/>
    </row>
    <row r="229" spans="1:3" s="33" customFormat="1" x14ac:dyDescent="0.25">
      <c r="A229" s="1"/>
      <c r="B229" s="32"/>
      <c r="C229" s="254"/>
    </row>
    <row r="230" spans="1:3" s="33" customFormat="1" x14ac:dyDescent="0.25">
      <c r="A230" s="1"/>
      <c r="B230" s="32"/>
      <c r="C230" s="254"/>
    </row>
    <row r="231" spans="1:3" s="33" customFormat="1" x14ac:dyDescent="0.25">
      <c r="A231" s="1"/>
      <c r="B231" s="32"/>
      <c r="C231" s="254"/>
    </row>
    <row r="232" spans="1:3" s="33" customFormat="1" x14ac:dyDescent="0.25">
      <c r="A232" s="1"/>
      <c r="B232" s="32"/>
      <c r="C232" s="254"/>
    </row>
    <row r="233" spans="1:3" s="33" customFormat="1" x14ac:dyDescent="0.25">
      <c r="A233" s="1"/>
      <c r="B233" s="32"/>
      <c r="C233" s="254"/>
    </row>
    <row r="234" spans="1:3" s="33" customFormat="1" x14ac:dyDescent="0.25">
      <c r="A234" s="1"/>
      <c r="B234" s="32"/>
      <c r="C234" s="254"/>
    </row>
    <row r="235" spans="1:3" s="33" customFormat="1" x14ac:dyDescent="0.25">
      <c r="A235" s="1"/>
      <c r="B235" s="32"/>
      <c r="C235" s="254"/>
    </row>
    <row r="236" spans="1:3" s="33" customFormat="1" x14ac:dyDescent="0.25">
      <c r="A236" s="1"/>
      <c r="B236" s="32"/>
      <c r="C236" s="254"/>
    </row>
    <row r="237" spans="1:3" s="33" customFormat="1" x14ac:dyDescent="0.25">
      <c r="A237" s="1"/>
      <c r="B237" s="32"/>
      <c r="C237" s="254"/>
    </row>
    <row r="238" spans="1:3" s="33" customFormat="1" x14ac:dyDescent="0.25">
      <c r="A238" s="1"/>
      <c r="B238" s="32"/>
      <c r="C238" s="254"/>
    </row>
    <row r="239" spans="1:3" s="33" customFormat="1" x14ac:dyDescent="0.25">
      <c r="A239" s="1"/>
      <c r="B239" s="32"/>
      <c r="C239" s="254"/>
    </row>
    <row r="240" spans="1:3" s="33" customFormat="1" x14ac:dyDescent="0.25">
      <c r="A240" s="1"/>
      <c r="B240" s="32"/>
      <c r="C240" s="254"/>
    </row>
    <row r="241" spans="1:3" s="33" customFormat="1" x14ac:dyDescent="0.25">
      <c r="A241" s="1"/>
      <c r="B241" s="32"/>
      <c r="C241" s="254"/>
    </row>
    <row r="242" spans="1:3" s="33" customFormat="1" x14ac:dyDescent="0.25">
      <c r="A242" s="1"/>
      <c r="B242" s="32"/>
      <c r="C242" s="254"/>
    </row>
    <row r="243" spans="1:3" s="33" customFormat="1" x14ac:dyDescent="0.25">
      <c r="A243" s="1"/>
      <c r="B243" s="32"/>
      <c r="C243" s="254"/>
    </row>
    <row r="244" spans="1:3" s="33" customFormat="1" x14ac:dyDescent="0.25">
      <c r="A244" s="1"/>
      <c r="B244" s="32"/>
      <c r="C244" s="254"/>
    </row>
    <row r="245" spans="1:3" s="33" customFormat="1" x14ac:dyDescent="0.25">
      <c r="A245" s="1"/>
      <c r="B245" s="32"/>
      <c r="C245" s="254"/>
    </row>
    <row r="246" spans="1:3" s="33" customFormat="1" x14ac:dyDescent="0.25">
      <c r="A246" s="1"/>
      <c r="B246" s="32"/>
      <c r="C246" s="254"/>
    </row>
    <row r="247" spans="1:3" s="33" customFormat="1" x14ac:dyDescent="0.25">
      <c r="A247" s="1"/>
      <c r="B247" s="32"/>
      <c r="C247" s="254"/>
    </row>
    <row r="248" spans="1:3" s="33" customFormat="1" x14ac:dyDescent="0.25">
      <c r="A248" s="1"/>
      <c r="B248" s="32"/>
      <c r="C248" s="254"/>
    </row>
    <row r="249" spans="1:3" s="33" customFormat="1" x14ac:dyDescent="0.25">
      <c r="A249" s="1"/>
      <c r="B249" s="32"/>
      <c r="C249" s="254"/>
    </row>
    <row r="250" spans="1:3" s="33" customFormat="1" x14ac:dyDescent="0.25">
      <c r="A250" s="1"/>
      <c r="B250" s="32"/>
      <c r="C250" s="254"/>
    </row>
    <row r="251" spans="1:3" s="33" customFormat="1" x14ac:dyDescent="0.25">
      <c r="A251" s="1"/>
      <c r="B251" s="32"/>
      <c r="C251" s="254"/>
    </row>
    <row r="252" spans="1:3" s="33" customFormat="1" x14ac:dyDescent="0.25">
      <c r="A252" s="1"/>
      <c r="B252" s="32"/>
      <c r="C252" s="254"/>
    </row>
    <row r="253" spans="1:3" s="33" customFormat="1" x14ac:dyDescent="0.25">
      <c r="A253" s="1"/>
      <c r="B253" s="32"/>
      <c r="C253" s="254"/>
    </row>
    <row r="254" spans="1:3" s="33" customFormat="1" x14ac:dyDescent="0.25">
      <c r="A254" s="1"/>
      <c r="B254" s="32"/>
      <c r="C254" s="254"/>
    </row>
    <row r="255" spans="1:3" s="33" customFormat="1" x14ac:dyDescent="0.25">
      <c r="A255" s="1"/>
      <c r="B255" s="32"/>
      <c r="C255" s="254"/>
    </row>
    <row r="256" spans="1:3" s="33" customFormat="1" x14ac:dyDescent="0.25">
      <c r="A256" s="1"/>
      <c r="B256" s="32"/>
      <c r="C256" s="254"/>
    </row>
    <row r="257" spans="1:3" s="33" customFormat="1" x14ac:dyDescent="0.25">
      <c r="A257" s="1"/>
      <c r="B257" s="32"/>
      <c r="C257" s="254"/>
    </row>
    <row r="258" spans="1:3" s="33" customFormat="1" x14ac:dyDescent="0.25">
      <c r="A258" s="1"/>
      <c r="B258" s="32"/>
      <c r="C258" s="254"/>
    </row>
    <row r="259" spans="1:3" s="33" customFormat="1" x14ac:dyDescent="0.25">
      <c r="A259" s="1"/>
      <c r="B259" s="32"/>
      <c r="C259" s="254"/>
    </row>
    <row r="260" spans="1:3" s="33" customFormat="1" x14ac:dyDescent="0.25">
      <c r="A260" s="1"/>
      <c r="B260" s="32"/>
      <c r="C260" s="254"/>
    </row>
    <row r="261" spans="1:3" s="33" customFormat="1" x14ac:dyDescent="0.25">
      <c r="A261" s="1"/>
      <c r="B261" s="32"/>
      <c r="C261" s="254"/>
    </row>
    <row r="262" spans="1:3" s="33" customFormat="1" x14ac:dyDescent="0.25">
      <c r="A262" s="1"/>
      <c r="B262" s="32"/>
      <c r="C262" s="254"/>
    </row>
    <row r="263" spans="1:3" s="33" customFormat="1" x14ac:dyDescent="0.25">
      <c r="A263" s="1"/>
      <c r="B263" s="32"/>
      <c r="C263" s="254"/>
    </row>
    <row r="264" spans="1:3" s="33" customFormat="1" x14ac:dyDescent="0.25">
      <c r="A264" s="1"/>
      <c r="B264" s="32"/>
      <c r="C264" s="254"/>
    </row>
    <row r="265" spans="1:3" s="33" customFormat="1" x14ac:dyDescent="0.25">
      <c r="A265" s="1"/>
      <c r="B265" s="32"/>
      <c r="C265" s="254"/>
    </row>
    <row r="266" spans="1:3" s="33" customFormat="1" x14ac:dyDescent="0.25">
      <c r="A266" s="1"/>
      <c r="B266" s="32"/>
      <c r="C266" s="254"/>
    </row>
    <row r="267" spans="1:3" s="33" customFormat="1" x14ac:dyDescent="0.25">
      <c r="A267" s="1"/>
      <c r="B267" s="32"/>
      <c r="C267" s="254"/>
    </row>
    <row r="268" spans="1:3" s="33" customFormat="1" x14ac:dyDescent="0.25">
      <c r="A268" s="1"/>
      <c r="B268" s="32"/>
      <c r="C268" s="254"/>
    </row>
    <row r="269" spans="1:3" s="33" customFormat="1" x14ac:dyDescent="0.25">
      <c r="A269" s="1"/>
      <c r="B269" s="32"/>
      <c r="C269" s="254"/>
    </row>
    <row r="270" spans="1:3" s="33" customFormat="1" x14ac:dyDescent="0.25">
      <c r="A270" s="1"/>
      <c r="B270" s="32"/>
      <c r="C270" s="254"/>
    </row>
    <row r="271" spans="1:3" s="33" customFormat="1" x14ac:dyDescent="0.25">
      <c r="A271" s="1"/>
      <c r="B271" s="32"/>
      <c r="C271" s="254"/>
    </row>
    <row r="272" spans="1:3" s="33" customFormat="1" x14ac:dyDescent="0.25">
      <c r="A272" s="1"/>
      <c r="B272" s="32"/>
      <c r="C272" s="254"/>
    </row>
    <row r="273" spans="1:3" s="33" customFormat="1" x14ac:dyDescent="0.25">
      <c r="A273" s="1"/>
      <c r="B273" s="32"/>
      <c r="C273" s="254"/>
    </row>
    <row r="274" spans="1:3" s="33" customFormat="1" x14ac:dyDescent="0.25">
      <c r="A274" s="1"/>
      <c r="B274" s="32"/>
      <c r="C274" s="254"/>
    </row>
    <row r="275" spans="1:3" s="33" customFormat="1" x14ac:dyDescent="0.25">
      <c r="A275" s="1"/>
      <c r="B275" s="32"/>
      <c r="C275" s="254"/>
    </row>
    <row r="276" spans="1:3" s="33" customFormat="1" x14ac:dyDescent="0.25">
      <c r="A276" s="1"/>
      <c r="B276" s="32"/>
      <c r="C276" s="254"/>
    </row>
    <row r="277" spans="1:3" s="33" customFormat="1" x14ac:dyDescent="0.25">
      <c r="A277" s="1"/>
      <c r="B277" s="32"/>
      <c r="C277" s="254"/>
    </row>
    <row r="278" spans="1:3" s="33" customFormat="1" x14ac:dyDescent="0.25">
      <c r="A278" s="1"/>
      <c r="B278" s="32"/>
      <c r="C278" s="254"/>
    </row>
    <row r="279" spans="1:3" s="33" customFormat="1" x14ac:dyDescent="0.25">
      <c r="A279" s="1"/>
      <c r="B279" s="32"/>
      <c r="C279" s="254"/>
    </row>
    <row r="280" spans="1:3" s="33" customFormat="1" x14ac:dyDescent="0.25">
      <c r="A280" s="1"/>
      <c r="B280" s="32"/>
      <c r="C280" s="254"/>
    </row>
    <row r="281" spans="1:3" s="33" customFormat="1" x14ac:dyDescent="0.25">
      <c r="A281" s="1"/>
      <c r="B281" s="32"/>
      <c r="C281" s="254"/>
    </row>
    <row r="282" spans="1:3" s="33" customFormat="1" x14ac:dyDescent="0.25">
      <c r="A282" s="1"/>
      <c r="B282" s="32"/>
      <c r="C282" s="254"/>
    </row>
    <row r="283" spans="1:3" s="33" customFormat="1" x14ac:dyDescent="0.25">
      <c r="A283" s="1"/>
      <c r="B283" s="32"/>
      <c r="C283" s="254"/>
    </row>
    <row r="284" spans="1:3" s="33" customFormat="1" x14ac:dyDescent="0.25">
      <c r="A284" s="1"/>
      <c r="B284" s="32"/>
      <c r="C284" s="254"/>
    </row>
    <row r="285" spans="1:3" s="33" customFormat="1" x14ac:dyDescent="0.25">
      <c r="A285" s="1"/>
      <c r="B285" s="32"/>
      <c r="C285" s="254"/>
    </row>
    <row r="286" spans="1:3" s="33" customFormat="1" x14ac:dyDescent="0.25">
      <c r="A286" s="1"/>
      <c r="B286" s="32"/>
      <c r="C286" s="254"/>
    </row>
    <row r="287" spans="1:3" s="33" customFormat="1" x14ac:dyDescent="0.25">
      <c r="A287" s="1"/>
      <c r="B287" s="32"/>
      <c r="C287" s="254"/>
    </row>
    <row r="288" spans="1:3" s="33" customFormat="1" x14ac:dyDescent="0.25">
      <c r="A288" s="1"/>
      <c r="B288" s="32"/>
      <c r="C288" s="254"/>
    </row>
    <row r="289" spans="1:3" s="33" customFormat="1" x14ac:dyDescent="0.25">
      <c r="A289" s="1"/>
      <c r="B289" s="32"/>
      <c r="C289" s="254"/>
    </row>
    <row r="290" spans="1:3" s="33" customFormat="1" x14ac:dyDescent="0.25">
      <c r="A290" s="1"/>
      <c r="B290" s="32"/>
      <c r="C290" s="254"/>
    </row>
    <row r="291" spans="1:3" s="33" customFormat="1" x14ac:dyDescent="0.25">
      <c r="A291" s="1"/>
      <c r="B291" s="32"/>
      <c r="C291" s="254"/>
    </row>
    <row r="292" spans="1:3" s="33" customFormat="1" x14ac:dyDescent="0.25">
      <c r="A292" s="1"/>
      <c r="B292" s="32"/>
      <c r="C292" s="254"/>
    </row>
    <row r="293" spans="1:3" s="33" customFormat="1" x14ac:dyDescent="0.25">
      <c r="A293" s="1"/>
      <c r="B293" s="32"/>
      <c r="C293" s="254"/>
    </row>
    <row r="294" spans="1:3" s="33" customFormat="1" x14ac:dyDescent="0.25">
      <c r="A294" s="1"/>
      <c r="B294" s="32"/>
      <c r="C294" s="254"/>
    </row>
    <row r="295" spans="1:3" s="33" customFormat="1" x14ac:dyDescent="0.25">
      <c r="A295" s="1"/>
      <c r="B295" s="32"/>
      <c r="C295" s="254"/>
    </row>
    <row r="296" spans="1:3" s="33" customFormat="1" x14ac:dyDescent="0.25">
      <c r="A296" s="1"/>
      <c r="B296" s="32"/>
      <c r="C296" s="254"/>
    </row>
    <row r="297" spans="1:3" s="33" customFormat="1" x14ac:dyDescent="0.25">
      <c r="A297" s="1"/>
      <c r="B297" s="32"/>
      <c r="C297" s="254"/>
    </row>
    <row r="298" spans="1:3" s="33" customFormat="1" x14ac:dyDescent="0.25">
      <c r="A298" s="1"/>
      <c r="B298" s="32"/>
      <c r="C298" s="254"/>
    </row>
    <row r="299" spans="1:3" s="33" customFormat="1" x14ac:dyDescent="0.25">
      <c r="A299" s="1"/>
      <c r="B299" s="32"/>
      <c r="C299" s="254"/>
    </row>
    <row r="300" spans="1:3" s="33" customFormat="1" x14ac:dyDescent="0.25">
      <c r="A300" s="1"/>
      <c r="B300" s="32"/>
      <c r="C300" s="254"/>
    </row>
    <row r="301" spans="1:3" s="33" customFormat="1" x14ac:dyDescent="0.25">
      <c r="A301" s="1"/>
      <c r="B301" s="32"/>
      <c r="C301" s="254"/>
    </row>
    <row r="302" spans="1:3" s="33" customFormat="1" x14ac:dyDescent="0.25">
      <c r="A302" s="1"/>
      <c r="B302" s="32"/>
      <c r="C302" s="254"/>
    </row>
    <row r="303" spans="1:3" s="33" customFormat="1" x14ac:dyDescent="0.25">
      <c r="A303" s="1"/>
      <c r="B303" s="32"/>
      <c r="C303" s="254"/>
    </row>
    <row r="304" spans="1:3" s="33" customFormat="1" x14ac:dyDescent="0.25">
      <c r="A304" s="1"/>
      <c r="B304" s="32"/>
      <c r="C304" s="254"/>
    </row>
  </sheetData>
  <mergeCells count="9">
    <mergeCell ref="A9:D9"/>
    <mergeCell ref="A1:D1"/>
    <mergeCell ref="A2:D2"/>
    <mergeCell ref="A3:D3"/>
    <mergeCell ref="A4:D4"/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388"/>
  <sheetViews>
    <sheetView view="pageBreakPreview" zoomScale="91" zoomScaleNormal="100" zoomScaleSheetLayoutView="91" workbookViewId="0">
      <selection activeCell="A2" sqref="A2:D2"/>
    </sheetView>
  </sheetViews>
  <sheetFormatPr defaultRowHeight="12.75" x14ac:dyDescent="0.2"/>
  <cols>
    <col min="1" max="1" width="59.7109375" style="38" customWidth="1"/>
    <col min="2" max="2" width="7.140625" style="39" customWidth="1"/>
    <col min="3" max="3" width="8.7109375" style="43" customWidth="1"/>
    <col min="4" max="4" width="13.7109375" style="36" customWidth="1"/>
    <col min="5" max="5" width="9.5703125" style="35" customWidth="1"/>
    <col min="6" max="6" width="11.7109375" style="308" customWidth="1"/>
    <col min="7" max="7" width="12.42578125" style="35" customWidth="1"/>
    <col min="8" max="8" width="12.7109375" style="35" customWidth="1"/>
    <col min="9" max="226" width="9.140625" style="35"/>
    <col min="227" max="227" width="57.140625" style="35" customWidth="1"/>
    <col min="228" max="228" width="4.7109375" style="35" customWidth="1"/>
    <col min="229" max="229" width="5.28515625" style="35" customWidth="1"/>
    <col min="230" max="230" width="3.7109375" style="35" customWidth="1"/>
    <col min="231" max="231" width="13.5703125" style="35" customWidth="1"/>
    <col min="232" max="232" width="7.42578125" style="35" bestFit="1" customWidth="1"/>
    <col min="233" max="233" width="10.28515625" style="35" bestFit="1" customWidth="1"/>
    <col min="234" max="234" width="8.28515625" style="35" customWidth="1"/>
    <col min="235" max="235" width="9.42578125" style="35" bestFit="1" customWidth="1"/>
    <col min="236" max="482" width="9.140625" style="35"/>
    <col min="483" max="483" width="57.140625" style="35" customWidth="1"/>
    <col min="484" max="484" width="4.7109375" style="35" customWidth="1"/>
    <col min="485" max="485" width="5.28515625" style="35" customWidth="1"/>
    <col min="486" max="486" width="3.7109375" style="35" customWidth="1"/>
    <col min="487" max="487" width="13.5703125" style="35" customWidth="1"/>
    <col min="488" max="488" width="7.42578125" style="35" bestFit="1" customWidth="1"/>
    <col min="489" max="489" width="10.28515625" style="35" bestFit="1" customWidth="1"/>
    <col min="490" max="490" width="8.28515625" style="35" customWidth="1"/>
    <col min="491" max="491" width="9.42578125" style="35" bestFit="1" customWidth="1"/>
    <col min="492" max="738" width="9.140625" style="35"/>
    <col min="739" max="739" width="57.140625" style="35" customWidth="1"/>
    <col min="740" max="740" width="4.7109375" style="35" customWidth="1"/>
    <col min="741" max="741" width="5.28515625" style="35" customWidth="1"/>
    <col min="742" max="742" width="3.7109375" style="35" customWidth="1"/>
    <col min="743" max="743" width="13.5703125" style="35" customWidth="1"/>
    <col min="744" max="744" width="7.42578125" style="35" bestFit="1" customWidth="1"/>
    <col min="745" max="745" width="10.28515625" style="35" bestFit="1" customWidth="1"/>
    <col min="746" max="746" width="8.28515625" style="35" customWidth="1"/>
    <col min="747" max="747" width="9.42578125" style="35" bestFit="1" customWidth="1"/>
    <col min="748" max="994" width="9.140625" style="35"/>
    <col min="995" max="995" width="57.140625" style="35" customWidth="1"/>
    <col min="996" max="996" width="4.7109375" style="35" customWidth="1"/>
    <col min="997" max="997" width="5.28515625" style="35" customWidth="1"/>
    <col min="998" max="998" width="3.7109375" style="35" customWidth="1"/>
    <col min="999" max="999" width="13.5703125" style="35" customWidth="1"/>
    <col min="1000" max="1000" width="7.42578125" style="35" bestFit="1" customWidth="1"/>
    <col min="1001" max="1001" width="10.28515625" style="35" bestFit="1" customWidth="1"/>
    <col min="1002" max="1002" width="8.28515625" style="35" customWidth="1"/>
    <col min="1003" max="1003" width="9.42578125" style="35" bestFit="1" customWidth="1"/>
    <col min="1004" max="1250" width="9.140625" style="35"/>
    <col min="1251" max="1251" width="57.140625" style="35" customWidth="1"/>
    <col min="1252" max="1252" width="4.7109375" style="35" customWidth="1"/>
    <col min="1253" max="1253" width="5.28515625" style="35" customWidth="1"/>
    <col min="1254" max="1254" width="3.7109375" style="35" customWidth="1"/>
    <col min="1255" max="1255" width="13.5703125" style="35" customWidth="1"/>
    <col min="1256" max="1256" width="7.42578125" style="35" bestFit="1" customWidth="1"/>
    <col min="1257" max="1257" width="10.28515625" style="35" bestFit="1" customWidth="1"/>
    <col min="1258" max="1258" width="8.28515625" style="35" customWidth="1"/>
    <col min="1259" max="1259" width="9.42578125" style="35" bestFit="1" customWidth="1"/>
    <col min="1260" max="1506" width="9.140625" style="35"/>
    <col min="1507" max="1507" width="57.140625" style="35" customWidth="1"/>
    <col min="1508" max="1508" width="4.7109375" style="35" customWidth="1"/>
    <col min="1509" max="1509" width="5.28515625" style="35" customWidth="1"/>
    <col min="1510" max="1510" width="3.7109375" style="35" customWidth="1"/>
    <col min="1511" max="1511" width="13.5703125" style="35" customWidth="1"/>
    <col min="1512" max="1512" width="7.42578125" style="35" bestFit="1" customWidth="1"/>
    <col min="1513" max="1513" width="10.28515625" style="35" bestFit="1" customWidth="1"/>
    <col min="1514" max="1514" width="8.28515625" style="35" customWidth="1"/>
    <col min="1515" max="1515" width="9.42578125" style="35" bestFit="1" customWidth="1"/>
    <col min="1516" max="1762" width="9.140625" style="35"/>
    <col min="1763" max="1763" width="57.140625" style="35" customWidth="1"/>
    <col min="1764" max="1764" width="4.7109375" style="35" customWidth="1"/>
    <col min="1765" max="1765" width="5.28515625" style="35" customWidth="1"/>
    <col min="1766" max="1766" width="3.7109375" style="35" customWidth="1"/>
    <col min="1767" max="1767" width="13.5703125" style="35" customWidth="1"/>
    <col min="1768" max="1768" width="7.42578125" style="35" bestFit="1" customWidth="1"/>
    <col min="1769" max="1769" width="10.28515625" style="35" bestFit="1" customWidth="1"/>
    <col min="1770" max="1770" width="8.28515625" style="35" customWidth="1"/>
    <col min="1771" max="1771" width="9.42578125" style="35" bestFit="1" customWidth="1"/>
    <col min="1772" max="2018" width="9.140625" style="35"/>
    <col min="2019" max="2019" width="57.140625" style="35" customWidth="1"/>
    <col min="2020" max="2020" width="4.7109375" style="35" customWidth="1"/>
    <col min="2021" max="2021" width="5.28515625" style="35" customWidth="1"/>
    <col min="2022" max="2022" width="3.7109375" style="35" customWidth="1"/>
    <col min="2023" max="2023" width="13.5703125" style="35" customWidth="1"/>
    <col min="2024" max="2024" width="7.42578125" style="35" bestFit="1" customWidth="1"/>
    <col min="2025" max="2025" width="10.28515625" style="35" bestFit="1" customWidth="1"/>
    <col min="2026" max="2026" width="8.28515625" style="35" customWidth="1"/>
    <col min="2027" max="2027" width="9.42578125" style="35" bestFit="1" customWidth="1"/>
    <col min="2028" max="2274" width="9.140625" style="35"/>
    <col min="2275" max="2275" width="57.140625" style="35" customWidth="1"/>
    <col min="2276" max="2276" width="4.7109375" style="35" customWidth="1"/>
    <col min="2277" max="2277" width="5.28515625" style="35" customWidth="1"/>
    <col min="2278" max="2278" width="3.7109375" style="35" customWidth="1"/>
    <col min="2279" max="2279" width="13.5703125" style="35" customWidth="1"/>
    <col min="2280" max="2280" width="7.42578125" style="35" bestFit="1" customWidth="1"/>
    <col min="2281" max="2281" width="10.28515625" style="35" bestFit="1" customWidth="1"/>
    <col min="2282" max="2282" width="8.28515625" style="35" customWidth="1"/>
    <col min="2283" max="2283" width="9.42578125" style="35" bestFit="1" customWidth="1"/>
    <col min="2284" max="2530" width="9.140625" style="35"/>
    <col min="2531" max="2531" width="57.140625" style="35" customWidth="1"/>
    <col min="2532" max="2532" width="4.7109375" style="35" customWidth="1"/>
    <col min="2533" max="2533" width="5.28515625" style="35" customWidth="1"/>
    <col min="2534" max="2534" width="3.7109375" style="35" customWidth="1"/>
    <col min="2535" max="2535" width="13.5703125" style="35" customWidth="1"/>
    <col min="2536" max="2536" width="7.42578125" style="35" bestFit="1" customWidth="1"/>
    <col min="2537" max="2537" width="10.28515625" style="35" bestFit="1" customWidth="1"/>
    <col min="2538" max="2538" width="8.28515625" style="35" customWidth="1"/>
    <col min="2539" max="2539" width="9.42578125" style="35" bestFit="1" customWidth="1"/>
    <col min="2540" max="2786" width="9.140625" style="35"/>
    <col min="2787" max="2787" width="57.140625" style="35" customWidth="1"/>
    <col min="2788" max="2788" width="4.7109375" style="35" customWidth="1"/>
    <col min="2789" max="2789" width="5.28515625" style="35" customWidth="1"/>
    <col min="2790" max="2790" width="3.7109375" style="35" customWidth="1"/>
    <col min="2791" max="2791" width="13.5703125" style="35" customWidth="1"/>
    <col min="2792" max="2792" width="7.42578125" style="35" bestFit="1" customWidth="1"/>
    <col min="2793" max="2793" width="10.28515625" style="35" bestFit="1" customWidth="1"/>
    <col min="2794" max="2794" width="8.28515625" style="35" customWidth="1"/>
    <col min="2795" max="2795" width="9.42578125" style="35" bestFit="1" customWidth="1"/>
    <col min="2796" max="3042" width="9.140625" style="35"/>
    <col min="3043" max="3043" width="57.140625" style="35" customWidth="1"/>
    <col min="3044" max="3044" width="4.7109375" style="35" customWidth="1"/>
    <col min="3045" max="3045" width="5.28515625" style="35" customWidth="1"/>
    <col min="3046" max="3046" width="3.7109375" style="35" customWidth="1"/>
    <col min="3047" max="3047" width="13.5703125" style="35" customWidth="1"/>
    <col min="3048" max="3048" width="7.42578125" style="35" bestFit="1" customWidth="1"/>
    <col min="3049" max="3049" width="10.28515625" style="35" bestFit="1" customWidth="1"/>
    <col min="3050" max="3050" width="8.28515625" style="35" customWidth="1"/>
    <col min="3051" max="3051" width="9.42578125" style="35" bestFit="1" customWidth="1"/>
    <col min="3052" max="3298" width="9.140625" style="35"/>
    <col min="3299" max="3299" width="57.140625" style="35" customWidth="1"/>
    <col min="3300" max="3300" width="4.7109375" style="35" customWidth="1"/>
    <col min="3301" max="3301" width="5.28515625" style="35" customWidth="1"/>
    <col min="3302" max="3302" width="3.7109375" style="35" customWidth="1"/>
    <col min="3303" max="3303" width="13.5703125" style="35" customWidth="1"/>
    <col min="3304" max="3304" width="7.42578125" style="35" bestFit="1" customWidth="1"/>
    <col min="3305" max="3305" width="10.28515625" style="35" bestFit="1" customWidth="1"/>
    <col min="3306" max="3306" width="8.28515625" style="35" customWidth="1"/>
    <col min="3307" max="3307" width="9.42578125" style="35" bestFit="1" customWidth="1"/>
    <col min="3308" max="3554" width="9.140625" style="35"/>
    <col min="3555" max="3555" width="57.140625" style="35" customWidth="1"/>
    <col min="3556" max="3556" width="4.7109375" style="35" customWidth="1"/>
    <col min="3557" max="3557" width="5.28515625" style="35" customWidth="1"/>
    <col min="3558" max="3558" width="3.7109375" style="35" customWidth="1"/>
    <col min="3559" max="3559" width="13.5703125" style="35" customWidth="1"/>
    <col min="3560" max="3560" width="7.42578125" style="35" bestFit="1" customWidth="1"/>
    <col min="3561" max="3561" width="10.28515625" style="35" bestFit="1" customWidth="1"/>
    <col min="3562" max="3562" width="8.28515625" style="35" customWidth="1"/>
    <col min="3563" max="3563" width="9.42578125" style="35" bestFit="1" customWidth="1"/>
    <col min="3564" max="3810" width="9.140625" style="35"/>
    <col min="3811" max="3811" width="57.140625" style="35" customWidth="1"/>
    <col min="3812" max="3812" width="4.7109375" style="35" customWidth="1"/>
    <col min="3813" max="3813" width="5.28515625" style="35" customWidth="1"/>
    <col min="3814" max="3814" width="3.7109375" style="35" customWidth="1"/>
    <col min="3815" max="3815" width="13.5703125" style="35" customWidth="1"/>
    <col min="3816" max="3816" width="7.42578125" style="35" bestFit="1" customWidth="1"/>
    <col min="3817" max="3817" width="10.28515625" style="35" bestFit="1" customWidth="1"/>
    <col min="3818" max="3818" width="8.28515625" style="35" customWidth="1"/>
    <col min="3819" max="3819" width="9.42578125" style="35" bestFit="1" customWidth="1"/>
    <col min="3820" max="4066" width="9.140625" style="35"/>
    <col min="4067" max="4067" width="57.140625" style="35" customWidth="1"/>
    <col min="4068" max="4068" width="4.7109375" style="35" customWidth="1"/>
    <col min="4069" max="4069" width="5.28515625" style="35" customWidth="1"/>
    <col min="4070" max="4070" width="3.7109375" style="35" customWidth="1"/>
    <col min="4071" max="4071" width="13.5703125" style="35" customWidth="1"/>
    <col min="4072" max="4072" width="7.42578125" style="35" bestFit="1" customWidth="1"/>
    <col min="4073" max="4073" width="10.28515625" style="35" bestFit="1" customWidth="1"/>
    <col min="4074" max="4074" width="8.28515625" style="35" customWidth="1"/>
    <col min="4075" max="4075" width="9.42578125" style="35" bestFit="1" customWidth="1"/>
    <col min="4076" max="4322" width="9.140625" style="35"/>
    <col min="4323" max="4323" width="57.140625" style="35" customWidth="1"/>
    <col min="4324" max="4324" width="4.7109375" style="35" customWidth="1"/>
    <col min="4325" max="4325" width="5.28515625" style="35" customWidth="1"/>
    <col min="4326" max="4326" width="3.7109375" style="35" customWidth="1"/>
    <col min="4327" max="4327" width="13.5703125" style="35" customWidth="1"/>
    <col min="4328" max="4328" width="7.42578125" style="35" bestFit="1" customWidth="1"/>
    <col min="4329" max="4329" width="10.28515625" style="35" bestFit="1" customWidth="1"/>
    <col min="4330" max="4330" width="8.28515625" style="35" customWidth="1"/>
    <col min="4331" max="4331" width="9.42578125" style="35" bestFit="1" customWidth="1"/>
    <col min="4332" max="4578" width="9.140625" style="35"/>
    <col min="4579" max="4579" width="57.140625" style="35" customWidth="1"/>
    <col min="4580" max="4580" width="4.7109375" style="35" customWidth="1"/>
    <col min="4581" max="4581" width="5.28515625" style="35" customWidth="1"/>
    <col min="4582" max="4582" width="3.7109375" style="35" customWidth="1"/>
    <col min="4583" max="4583" width="13.5703125" style="35" customWidth="1"/>
    <col min="4584" max="4584" width="7.42578125" style="35" bestFit="1" customWidth="1"/>
    <col min="4585" max="4585" width="10.28515625" style="35" bestFit="1" customWidth="1"/>
    <col min="4586" max="4586" width="8.28515625" style="35" customWidth="1"/>
    <col min="4587" max="4587" width="9.42578125" style="35" bestFit="1" customWidth="1"/>
    <col min="4588" max="4834" width="9.140625" style="35"/>
    <col min="4835" max="4835" width="57.140625" style="35" customWidth="1"/>
    <col min="4836" max="4836" width="4.7109375" style="35" customWidth="1"/>
    <col min="4837" max="4837" width="5.28515625" style="35" customWidth="1"/>
    <col min="4838" max="4838" width="3.7109375" style="35" customWidth="1"/>
    <col min="4839" max="4839" width="13.5703125" style="35" customWidth="1"/>
    <col min="4840" max="4840" width="7.42578125" style="35" bestFit="1" customWidth="1"/>
    <col min="4841" max="4841" width="10.28515625" style="35" bestFit="1" customWidth="1"/>
    <col min="4842" max="4842" width="8.28515625" style="35" customWidth="1"/>
    <col min="4843" max="4843" width="9.42578125" style="35" bestFit="1" customWidth="1"/>
    <col min="4844" max="5090" width="9.140625" style="35"/>
    <col min="5091" max="5091" width="57.140625" style="35" customWidth="1"/>
    <col min="5092" max="5092" width="4.7109375" style="35" customWidth="1"/>
    <col min="5093" max="5093" width="5.28515625" style="35" customWidth="1"/>
    <col min="5094" max="5094" width="3.7109375" style="35" customWidth="1"/>
    <col min="5095" max="5095" width="13.5703125" style="35" customWidth="1"/>
    <col min="5096" max="5096" width="7.42578125" style="35" bestFit="1" customWidth="1"/>
    <col min="5097" max="5097" width="10.28515625" style="35" bestFit="1" customWidth="1"/>
    <col min="5098" max="5098" width="8.28515625" style="35" customWidth="1"/>
    <col min="5099" max="5099" width="9.42578125" style="35" bestFit="1" customWidth="1"/>
    <col min="5100" max="5346" width="9.140625" style="35"/>
    <col min="5347" max="5347" width="57.140625" style="35" customWidth="1"/>
    <col min="5348" max="5348" width="4.7109375" style="35" customWidth="1"/>
    <col min="5349" max="5349" width="5.28515625" style="35" customWidth="1"/>
    <col min="5350" max="5350" width="3.7109375" style="35" customWidth="1"/>
    <col min="5351" max="5351" width="13.5703125" style="35" customWidth="1"/>
    <col min="5352" max="5352" width="7.42578125" style="35" bestFit="1" customWidth="1"/>
    <col min="5353" max="5353" width="10.28515625" style="35" bestFit="1" customWidth="1"/>
    <col min="5354" max="5354" width="8.28515625" style="35" customWidth="1"/>
    <col min="5355" max="5355" width="9.42578125" style="35" bestFit="1" customWidth="1"/>
    <col min="5356" max="5602" width="9.140625" style="35"/>
    <col min="5603" max="5603" width="57.140625" style="35" customWidth="1"/>
    <col min="5604" max="5604" width="4.7109375" style="35" customWidth="1"/>
    <col min="5605" max="5605" width="5.28515625" style="35" customWidth="1"/>
    <col min="5606" max="5606" width="3.7109375" style="35" customWidth="1"/>
    <col min="5607" max="5607" width="13.5703125" style="35" customWidth="1"/>
    <col min="5608" max="5608" width="7.42578125" style="35" bestFit="1" customWidth="1"/>
    <col min="5609" max="5609" width="10.28515625" style="35" bestFit="1" customWidth="1"/>
    <col min="5610" max="5610" width="8.28515625" style="35" customWidth="1"/>
    <col min="5611" max="5611" width="9.42578125" style="35" bestFit="1" customWidth="1"/>
    <col min="5612" max="5858" width="9.140625" style="35"/>
    <col min="5859" max="5859" width="57.140625" style="35" customWidth="1"/>
    <col min="5860" max="5860" width="4.7109375" style="35" customWidth="1"/>
    <col min="5861" max="5861" width="5.28515625" style="35" customWidth="1"/>
    <col min="5862" max="5862" width="3.7109375" style="35" customWidth="1"/>
    <col min="5863" max="5863" width="13.5703125" style="35" customWidth="1"/>
    <col min="5864" max="5864" width="7.42578125" style="35" bestFit="1" customWidth="1"/>
    <col min="5865" max="5865" width="10.28515625" style="35" bestFit="1" customWidth="1"/>
    <col min="5866" max="5866" width="8.28515625" style="35" customWidth="1"/>
    <col min="5867" max="5867" width="9.42578125" style="35" bestFit="1" customWidth="1"/>
    <col min="5868" max="6114" width="9.140625" style="35"/>
    <col min="6115" max="6115" width="57.140625" style="35" customWidth="1"/>
    <col min="6116" max="6116" width="4.7109375" style="35" customWidth="1"/>
    <col min="6117" max="6117" width="5.28515625" style="35" customWidth="1"/>
    <col min="6118" max="6118" width="3.7109375" style="35" customWidth="1"/>
    <col min="6119" max="6119" width="13.5703125" style="35" customWidth="1"/>
    <col min="6120" max="6120" width="7.42578125" style="35" bestFit="1" customWidth="1"/>
    <col min="6121" max="6121" width="10.28515625" style="35" bestFit="1" customWidth="1"/>
    <col min="6122" max="6122" width="8.28515625" style="35" customWidth="1"/>
    <col min="6123" max="6123" width="9.42578125" style="35" bestFit="1" customWidth="1"/>
    <col min="6124" max="6370" width="9.140625" style="35"/>
    <col min="6371" max="6371" width="57.140625" style="35" customWidth="1"/>
    <col min="6372" max="6372" width="4.7109375" style="35" customWidth="1"/>
    <col min="6373" max="6373" width="5.28515625" style="35" customWidth="1"/>
    <col min="6374" max="6374" width="3.7109375" style="35" customWidth="1"/>
    <col min="6375" max="6375" width="13.5703125" style="35" customWidth="1"/>
    <col min="6376" max="6376" width="7.42578125" style="35" bestFit="1" customWidth="1"/>
    <col min="6377" max="6377" width="10.28515625" style="35" bestFit="1" customWidth="1"/>
    <col min="6378" max="6378" width="8.28515625" style="35" customWidth="1"/>
    <col min="6379" max="6379" width="9.42578125" style="35" bestFit="1" customWidth="1"/>
    <col min="6380" max="6626" width="9.140625" style="35"/>
    <col min="6627" max="6627" width="57.140625" style="35" customWidth="1"/>
    <col min="6628" max="6628" width="4.7109375" style="35" customWidth="1"/>
    <col min="6629" max="6629" width="5.28515625" style="35" customWidth="1"/>
    <col min="6630" max="6630" width="3.7109375" style="35" customWidth="1"/>
    <col min="6631" max="6631" width="13.5703125" style="35" customWidth="1"/>
    <col min="6632" max="6632" width="7.42578125" style="35" bestFit="1" customWidth="1"/>
    <col min="6633" max="6633" width="10.28515625" style="35" bestFit="1" customWidth="1"/>
    <col min="6634" max="6634" width="8.28515625" style="35" customWidth="1"/>
    <col min="6635" max="6635" width="9.42578125" style="35" bestFit="1" customWidth="1"/>
    <col min="6636" max="6882" width="9.140625" style="35"/>
    <col min="6883" max="6883" width="57.140625" style="35" customWidth="1"/>
    <col min="6884" max="6884" width="4.7109375" style="35" customWidth="1"/>
    <col min="6885" max="6885" width="5.28515625" style="35" customWidth="1"/>
    <col min="6886" max="6886" width="3.7109375" style="35" customWidth="1"/>
    <col min="6887" max="6887" width="13.5703125" style="35" customWidth="1"/>
    <col min="6888" max="6888" width="7.42578125" style="35" bestFit="1" customWidth="1"/>
    <col min="6889" max="6889" width="10.28515625" style="35" bestFit="1" customWidth="1"/>
    <col min="6890" max="6890" width="8.28515625" style="35" customWidth="1"/>
    <col min="6891" max="6891" width="9.42578125" style="35" bestFit="1" customWidth="1"/>
    <col min="6892" max="7138" width="9.140625" style="35"/>
    <col min="7139" max="7139" width="57.140625" style="35" customWidth="1"/>
    <col min="7140" max="7140" width="4.7109375" style="35" customWidth="1"/>
    <col min="7141" max="7141" width="5.28515625" style="35" customWidth="1"/>
    <col min="7142" max="7142" width="3.7109375" style="35" customWidth="1"/>
    <col min="7143" max="7143" width="13.5703125" style="35" customWidth="1"/>
    <col min="7144" max="7144" width="7.42578125" style="35" bestFit="1" customWidth="1"/>
    <col min="7145" max="7145" width="10.28515625" style="35" bestFit="1" customWidth="1"/>
    <col min="7146" max="7146" width="8.28515625" style="35" customWidth="1"/>
    <col min="7147" max="7147" width="9.42578125" style="35" bestFit="1" customWidth="1"/>
    <col min="7148" max="7394" width="9.140625" style="35"/>
    <col min="7395" max="7395" width="57.140625" style="35" customWidth="1"/>
    <col min="7396" max="7396" width="4.7109375" style="35" customWidth="1"/>
    <col min="7397" max="7397" width="5.28515625" style="35" customWidth="1"/>
    <col min="7398" max="7398" width="3.7109375" style="35" customWidth="1"/>
    <col min="7399" max="7399" width="13.5703125" style="35" customWidth="1"/>
    <col min="7400" max="7400" width="7.42578125" style="35" bestFit="1" customWidth="1"/>
    <col min="7401" max="7401" width="10.28515625" style="35" bestFit="1" customWidth="1"/>
    <col min="7402" max="7402" width="8.28515625" style="35" customWidth="1"/>
    <col min="7403" max="7403" width="9.42578125" style="35" bestFit="1" customWidth="1"/>
    <col min="7404" max="7650" width="9.140625" style="35"/>
    <col min="7651" max="7651" width="57.140625" style="35" customWidth="1"/>
    <col min="7652" max="7652" width="4.7109375" style="35" customWidth="1"/>
    <col min="7653" max="7653" width="5.28515625" style="35" customWidth="1"/>
    <col min="7654" max="7654" width="3.7109375" style="35" customWidth="1"/>
    <col min="7655" max="7655" width="13.5703125" style="35" customWidth="1"/>
    <col min="7656" max="7656" width="7.42578125" style="35" bestFit="1" customWidth="1"/>
    <col min="7657" max="7657" width="10.28515625" style="35" bestFit="1" customWidth="1"/>
    <col min="7658" max="7658" width="8.28515625" style="35" customWidth="1"/>
    <col min="7659" max="7659" width="9.42578125" style="35" bestFit="1" customWidth="1"/>
    <col min="7660" max="7906" width="9.140625" style="35"/>
    <col min="7907" max="7907" width="57.140625" style="35" customWidth="1"/>
    <col min="7908" max="7908" width="4.7109375" style="35" customWidth="1"/>
    <col min="7909" max="7909" width="5.28515625" style="35" customWidth="1"/>
    <col min="7910" max="7910" width="3.7109375" style="35" customWidth="1"/>
    <col min="7911" max="7911" width="13.5703125" style="35" customWidth="1"/>
    <col min="7912" max="7912" width="7.42578125" style="35" bestFit="1" customWidth="1"/>
    <col min="7913" max="7913" width="10.28515625" style="35" bestFit="1" customWidth="1"/>
    <col min="7914" max="7914" width="8.28515625" style="35" customWidth="1"/>
    <col min="7915" max="7915" width="9.42578125" style="35" bestFit="1" customWidth="1"/>
    <col min="7916" max="8162" width="9.140625" style="35"/>
    <col min="8163" max="8163" width="57.140625" style="35" customWidth="1"/>
    <col min="8164" max="8164" width="4.7109375" style="35" customWidth="1"/>
    <col min="8165" max="8165" width="5.28515625" style="35" customWidth="1"/>
    <col min="8166" max="8166" width="3.7109375" style="35" customWidth="1"/>
    <col min="8167" max="8167" width="13.5703125" style="35" customWidth="1"/>
    <col min="8168" max="8168" width="7.42578125" style="35" bestFit="1" customWidth="1"/>
    <col min="8169" max="8169" width="10.28515625" style="35" bestFit="1" customWidth="1"/>
    <col min="8170" max="8170" width="8.28515625" style="35" customWidth="1"/>
    <col min="8171" max="8171" width="9.42578125" style="35" bestFit="1" customWidth="1"/>
    <col min="8172" max="8418" width="9.140625" style="35"/>
    <col min="8419" max="8419" width="57.140625" style="35" customWidth="1"/>
    <col min="8420" max="8420" width="4.7109375" style="35" customWidth="1"/>
    <col min="8421" max="8421" width="5.28515625" style="35" customWidth="1"/>
    <col min="8422" max="8422" width="3.7109375" style="35" customWidth="1"/>
    <col min="8423" max="8423" width="13.5703125" style="35" customWidth="1"/>
    <col min="8424" max="8424" width="7.42578125" style="35" bestFit="1" customWidth="1"/>
    <col min="8425" max="8425" width="10.28515625" style="35" bestFit="1" customWidth="1"/>
    <col min="8426" max="8426" width="8.28515625" style="35" customWidth="1"/>
    <col min="8427" max="8427" width="9.42578125" style="35" bestFit="1" customWidth="1"/>
    <col min="8428" max="8674" width="9.140625" style="35"/>
    <col min="8675" max="8675" width="57.140625" style="35" customWidth="1"/>
    <col min="8676" max="8676" width="4.7109375" style="35" customWidth="1"/>
    <col min="8677" max="8677" width="5.28515625" style="35" customWidth="1"/>
    <col min="8678" max="8678" width="3.7109375" style="35" customWidth="1"/>
    <col min="8679" max="8679" width="13.5703125" style="35" customWidth="1"/>
    <col min="8680" max="8680" width="7.42578125" style="35" bestFit="1" customWidth="1"/>
    <col min="8681" max="8681" width="10.28515625" style="35" bestFit="1" customWidth="1"/>
    <col min="8682" max="8682" width="8.28515625" style="35" customWidth="1"/>
    <col min="8683" max="8683" width="9.42578125" style="35" bestFit="1" customWidth="1"/>
    <col min="8684" max="8930" width="9.140625" style="35"/>
    <col min="8931" max="8931" width="57.140625" style="35" customWidth="1"/>
    <col min="8932" max="8932" width="4.7109375" style="35" customWidth="1"/>
    <col min="8933" max="8933" width="5.28515625" style="35" customWidth="1"/>
    <col min="8934" max="8934" width="3.7109375" style="35" customWidth="1"/>
    <col min="8935" max="8935" width="13.5703125" style="35" customWidth="1"/>
    <col min="8936" max="8936" width="7.42578125" style="35" bestFit="1" customWidth="1"/>
    <col min="8937" max="8937" width="10.28515625" style="35" bestFit="1" customWidth="1"/>
    <col min="8938" max="8938" width="8.28515625" style="35" customWidth="1"/>
    <col min="8939" max="8939" width="9.42578125" style="35" bestFit="1" customWidth="1"/>
    <col min="8940" max="9186" width="9.140625" style="35"/>
    <col min="9187" max="9187" width="57.140625" style="35" customWidth="1"/>
    <col min="9188" max="9188" width="4.7109375" style="35" customWidth="1"/>
    <col min="9189" max="9189" width="5.28515625" style="35" customWidth="1"/>
    <col min="9190" max="9190" width="3.7109375" style="35" customWidth="1"/>
    <col min="9191" max="9191" width="13.5703125" style="35" customWidth="1"/>
    <col min="9192" max="9192" width="7.42578125" style="35" bestFit="1" customWidth="1"/>
    <col min="9193" max="9193" width="10.28515625" style="35" bestFit="1" customWidth="1"/>
    <col min="9194" max="9194" width="8.28515625" style="35" customWidth="1"/>
    <col min="9195" max="9195" width="9.42578125" style="35" bestFit="1" customWidth="1"/>
    <col min="9196" max="9442" width="9.140625" style="35"/>
    <col min="9443" max="9443" width="57.140625" style="35" customWidth="1"/>
    <col min="9444" max="9444" width="4.7109375" style="35" customWidth="1"/>
    <col min="9445" max="9445" width="5.28515625" style="35" customWidth="1"/>
    <col min="9446" max="9446" width="3.7109375" style="35" customWidth="1"/>
    <col min="9447" max="9447" width="13.5703125" style="35" customWidth="1"/>
    <col min="9448" max="9448" width="7.42578125" style="35" bestFit="1" customWidth="1"/>
    <col min="9449" max="9449" width="10.28515625" style="35" bestFit="1" customWidth="1"/>
    <col min="9450" max="9450" width="8.28515625" style="35" customWidth="1"/>
    <col min="9451" max="9451" width="9.42578125" style="35" bestFit="1" customWidth="1"/>
    <col min="9452" max="9698" width="9.140625" style="35"/>
    <col min="9699" max="9699" width="57.140625" style="35" customWidth="1"/>
    <col min="9700" max="9700" width="4.7109375" style="35" customWidth="1"/>
    <col min="9701" max="9701" width="5.28515625" style="35" customWidth="1"/>
    <col min="9702" max="9702" width="3.7109375" style="35" customWidth="1"/>
    <col min="9703" max="9703" width="13.5703125" style="35" customWidth="1"/>
    <col min="9704" max="9704" width="7.42578125" style="35" bestFit="1" customWidth="1"/>
    <col min="9705" max="9705" width="10.28515625" style="35" bestFit="1" customWidth="1"/>
    <col min="9706" max="9706" width="8.28515625" style="35" customWidth="1"/>
    <col min="9707" max="9707" width="9.42578125" style="35" bestFit="1" customWidth="1"/>
    <col min="9708" max="9954" width="9.140625" style="35"/>
    <col min="9955" max="9955" width="57.140625" style="35" customWidth="1"/>
    <col min="9956" max="9956" width="4.7109375" style="35" customWidth="1"/>
    <col min="9957" max="9957" width="5.28515625" style="35" customWidth="1"/>
    <col min="9958" max="9958" width="3.7109375" style="35" customWidth="1"/>
    <col min="9959" max="9959" width="13.5703125" style="35" customWidth="1"/>
    <col min="9960" max="9960" width="7.42578125" style="35" bestFit="1" customWidth="1"/>
    <col min="9961" max="9961" width="10.28515625" style="35" bestFit="1" customWidth="1"/>
    <col min="9962" max="9962" width="8.28515625" style="35" customWidth="1"/>
    <col min="9963" max="9963" width="9.42578125" style="35" bestFit="1" customWidth="1"/>
    <col min="9964" max="10210" width="9.140625" style="35"/>
    <col min="10211" max="10211" width="57.140625" style="35" customWidth="1"/>
    <col min="10212" max="10212" width="4.7109375" style="35" customWidth="1"/>
    <col min="10213" max="10213" width="5.28515625" style="35" customWidth="1"/>
    <col min="10214" max="10214" width="3.7109375" style="35" customWidth="1"/>
    <col min="10215" max="10215" width="13.5703125" style="35" customWidth="1"/>
    <col min="10216" max="10216" width="7.42578125" style="35" bestFit="1" customWidth="1"/>
    <col min="10217" max="10217" width="10.28515625" style="35" bestFit="1" customWidth="1"/>
    <col min="10218" max="10218" width="8.28515625" style="35" customWidth="1"/>
    <col min="10219" max="10219" width="9.42578125" style="35" bestFit="1" customWidth="1"/>
    <col min="10220" max="10466" width="9.140625" style="35"/>
    <col min="10467" max="10467" width="57.140625" style="35" customWidth="1"/>
    <col min="10468" max="10468" width="4.7109375" style="35" customWidth="1"/>
    <col min="10469" max="10469" width="5.28515625" style="35" customWidth="1"/>
    <col min="10470" max="10470" width="3.7109375" style="35" customWidth="1"/>
    <col min="10471" max="10471" width="13.5703125" style="35" customWidth="1"/>
    <col min="10472" max="10472" width="7.42578125" style="35" bestFit="1" customWidth="1"/>
    <col min="10473" max="10473" width="10.28515625" style="35" bestFit="1" customWidth="1"/>
    <col min="10474" max="10474" width="8.28515625" style="35" customWidth="1"/>
    <col min="10475" max="10475" width="9.42578125" style="35" bestFit="1" customWidth="1"/>
    <col min="10476" max="10722" width="9.140625" style="35"/>
    <col min="10723" max="10723" width="57.140625" style="35" customWidth="1"/>
    <col min="10724" max="10724" width="4.7109375" style="35" customWidth="1"/>
    <col min="10725" max="10725" width="5.28515625" style="35" customWidth="1"/>
    <col min="10726" max="10726" width="3.7109375" style="35" customWidth="1"/>
    <col min="10727" max="10727" width="13.5703125" style="35" customWidth="1"/>
    <col min="10728" max="10728" width="7.42578125" style="35" bestFit="1" customWidth="1"/>
    <col min="10729" max="10729" width="10.28515625" style="35" bestFit="1" customWidth="1"/>
    <col min="10730" max="10730" width="8.28515625" style="35" customWidth="1"/>
    <col min="10731" max="10731" width="9.42578125" style="35" bestFit="1" customWidth="1"/>
    <col min="10732" max="10978" width="9.140625" style="35"/>
    <col min="10979" max="10979" width="57.140625" style="35" customWidth="1"/>
    <col min="10980" max="10980" width="4.7109375" style="35" customWidth="1"/>
    <col min="10981" max="10981" width="5.28515625" style="35" customWidth="1"/>
    <col min="10982" max="10982" width="3.7109375" style="35" customWidth="1"/>
    <col min="10983" max="10983" width="13.5703125" style="35" customWidth="1"/>
    <col min="10984" max="10984" width="7.42578125" style="35" bestFit="1" customWidth="1"/>
    <col min="10985" max="10985" width="10.28515625" style="35" bestFit="1" customWidth="1"/>
    <col min="10986" max="10986" width="8.28515625" style="35" customWidth="1"/>
    <col min="10987" max="10987" width="9.42578125" style="35" bestFit="1" customWidth="1"/>
    <col min="10988" max="11234" width="9.140625" style="35"/>
    <col min="11235" max="11235" width="57.140625" style="35" customWidth="1"/>
    <col min="11236" max="11236" width="4.7109375" style="35" customWidth="1"/>
    <col min="11237" max="11237" width="5.28515625" style="35" customWidth="1"/>
    <col min="11238" max="11238" width="3.7109375" style="35" customWidth="1"/>
    <col min="11239" max="11239" width="13.5703125" style="35" customWidth="1"/>
    <col min="11240" max="11240" width="7.42578125" style="35" bestFit="1" customWidth="1"/>
    <col min="11241" max="11241" width="10.28515625" style="35" bestFit="1" customWidth="1"/>
    <col min="11242" max="11242" width="8.28515625" style="35" customWidth="1"/>
    <col min="11243" max="11243" width="9.42578125" style="35" bestFit="1" customWidth="1"/>
    <col min="11244" max="11490" width="9.140625" style="35"/>
    <col min="11491" max="11491" width="57.140625" style="35" customWidth="1"/>
    <col min="11492" max="11492" width="4.7109375" style="35" customWidth="1"/>
    <col min="11493" max="11493" width="5.28515625" style="35" customWidth="1"/>
    <col min="11494" max="11494" width="3.7109375" style="35" customWidth="1"/>
    <col min="11495" max="11495" width="13.5703125" style="35" customWidth="1"/>
    <col min="11496" max="11496" width="7.42578125" style="35" bestFit="1" customWidth="1"/>
    <col min="11497" max="11497" width="10.28515625" style="35" bestFit="1" customWidth="1"/>
    <col min="11498" max="11498" width="8.28515625" style="35" customWidth="1"/>
    <col min="11499" max="11499" width="9.42578125" style="35" bestFit="1" customWidth="1"/>
    <col min="11500" max="11746" width="9.140625" style="35"/>
    <col min="11747" max="11747" width="57.140625" style="35" customWidth="1"/>
    <col min="11748" max="11748" width="4.7109375" style="35" customWidth="1"/>
    <col min="11749" max="11749" width="5.28515625" style="35" customWidth="1"/>
    <col min="11750" max="11750" width="3.7109375" style="35" customWidth="1"/>
    <col min="11751" max="11751" width="13.5703125" style="35" customWidth="1"/>
    <col min="11752" max="11752" width="7.42578125" style="35" bestFit="1" customWidth="1"/>
    <col min="11753" max="11753" width="10.28515625" style="35" bestFit="1" customWidth="1"/>
    <col min="11754" max="11754" width="8.28515625" style="35" customWidth="1"/>
    <col min="11755" max="11755" width="9.42578125" style="35" bestFit="1" customWidth="1"/>
    <col min="11756" max="12002" width="9.140625" style="35"/>
    <col min="12003" max="12003" width="57.140625" style="35" customWidth="1"/>
    <col min="12004" max="12004" width="4.7109375" style="35" customWidth="1"/>
    <col min="12005" max="12005" width="5.28515625" style="35" customWidth="1"/>
    <col min="12006" max="12006" width="3.7109375" style="35" customWidth="1"/>
    <col min="12007" max="12007" width="13.5703125" style="35" customWidth="1"/>
    <col min="12008" max="12008" width="7.42578125" style="35" bestFit="1" customWidth="1"/>
    <col min="12009" max="12009" width="10.28515625" style="35" bestFit="1" customWidth="1"/>
    <col min="12010" max="12010" width="8.28515625" style="35" customWidth="1"/>
    <col min="12011" max="12011" width="9.42578125" style="35" bestFit="1" customWidth="1"/>
    <col min="12012" max="12258" width="9.140625" style="35"/>
    <col min="12259" max="12259" width="57.140625" style="35" customWidth="1"/>
    <col min="12260" max="12260" width="4.7109375" style="35" customWidth="1"/>
    <col min="12261" max="12261" width="5.28515625" style="35" customWidth="1"/>
    <col min="12262" max="12262" width="3.7109375" style="35" customWidth="1"/>
    <col min="12263" max="12263" width="13.5703125" style="35" customWidth="1"/>
    <col min="12264" max="12264" width="7.42578125" style="35" bestFit="1" customWidth="1"/>
    <col min="12265" max="12265" width="10.28515625" style="35" bestFit="1" customWidth="1"/>
    <col min="12266" max="12266" width="8.28515625" style="35" customWidth="1"/>
    <col min="12267" max="12267" width="9.42578125" style="35" bestFit="1" customWidth="1"/>
    <col min="12268" max="12514" width="9.140625" style="35"/>
    <col min="12515" max="12515" width="57.140625" style="35" customWidth="1"/>
    <col min="12516" max="12516" width="4.7109375" style="35" customWidth="1"/>
    <col min="12517" max="12517" width="5.28515625" style="35" customWidth="1"/>
    <col min="12518" max="12518" width="3.7109375" style="35" customWidth="1"/>
    <col min="12519" max="12519" width="13.5703125" style="35" customWidth="1"/>
    <col min="12520" max="12520" width="7.42578125" style="35" bestFit="1" customWidth="1"/>
    <col min="12521" max="12521" width="10.28515625" style="35" bestFit="1" customWidth="1"/>
    <col min="12522" max="12522" width="8.28515625" style="35" customWidth="1"/>
    <col min="12523" max="12523" width="9.42578125" style="35" bestFit="1" customWidth="1"/>
    <col min="12524" max="12770" width="9.140625" style="35"/>
    <col min="12771" max="12771" width="57.140625" style="35" customWidth="1"/>
    <col min="12772" max="12772" width="4.7109375" style="35" customWidth="1"/>
    <col min="12773" max="12773" width="5.28515625" style="35" customWidth="1"/>
    <col min="12774" max="12774" width="3.7109375" style="35" customWidth="1"/>
    <col min="12775" max="12775" width="13.5703125" style="35" customWidth="1"/>
    <col min="12776" max="12776" width="7.42578125" style="35" bestFit="1" customWidth="1"/>
    <col min="12777" max="12777" width="10.28515625" style="35" bestFit="1" customWidth="1"/>
    <col min="12778" max="12778" width="8.28515625" style="35" customWidth="1"/>
    <col min="12779" max="12779" width="9.42578125" style="35" bestFit="1" customWidth="1"/>
    <col min="12780" max="13026" width="9.140625" style="35"/>
    <col min="13027" max="13027" width="57.140625" style="35" customWidth="1"/>
    <col min="13028" max="13028" width="4.7109375" style="35" customWidth="1"/>
    <col min="13029" max="13029" width="5.28515625" style="35" customWidth="1"/>
    <col min="13030" max="13030" width="3.7109375" style="35" customWidth="1"/>
    <col min="13031" max="13031" width="13.5703125" style="35" customWidth="1"/>
    <col min="13032" max="13032" width="7.42578125" style="35" bestFit="1" customWidth="1"/>
    <col min="13033" max="13033" width="10.28515625" style="35" bestFit="1" customWidth="1"/>
    <col min="13034" max="13034" width="8.28515625" style="35" customWidth="1"/>
    <col min="13035" max="13035" width="9.42578125" style="35" bestFit="1" customWidth="1"/>
    <col min="13036" max="13282" width="9.140625" style="35"/>
    <col min="13283" max="13283" width="57.140625" style="35" customWidth="1"/>
    <col min="13284" max="13284" width="4.7109375" style="35" customWidth="1"/>
    <col min="13285" max="13285" width="5.28515625" style="35" customWidth="1"/>
    <col min="13286" max="13286" width="3.7109375" style="35" customWidth="1"/>
    <col min="13287" max="13287" width="13.5703125" style="35" customWidth="1"/>
    <col min="13288" max="13288" width="7.42578125" style="35" bestFit="1" customWidth="1"/>
    <col min="13289" max="13289" width="10.28515625" style="35" bestFit="1" customWidth="1"/>
    <col min="13290" max="13290" width="8.28515625" style="35" customWidth="1"/>
    <col min="13291" max="13291" width="9.42578125" style="35" bestFit="1" customWidth="1"/>
    <col min="13292" max="13538" width="9.140625" style="35"/>
    <col min="13539" max="13539" width="57.140625" style="35" customWidth="1"/>
    <col min="13540" max="13540" width="4.7109375" style="35" customWidth="1"/>
    <col min="13541" max="13541" width="5.28515625" style="35" customWidth="1"/>
    <col min="13542" max="13542" width="3.7109375" style="35" customWidth="1"/>
    <col min="13543" max="13543" width="13.5703125" style="35" customWidth="1"/>
    <col min="13544" max="13544" width="7.42578125" style="35" bestFit="1" customWidth="1"/>
    <col min="13545" max="13545" width="10.28515625" style="35" bestFit="1" customWidth="1"/>
    <col min="13546" max="13546" width="8.28515625" style="35" customWidth="1"/>
    <col min="13547" max="13547" width="9.42578125" style="35" bestFit="1" customWidth="1"/>
    <col min="13548" max="13794" width="9.140625" style="35"/>
    <col min="13795" max="13795" width="57.140625" style="35" customWidth="1"/>
    <col min="13796" max="13796" width="4.7109375" style="35" customWidth="1"/>
    <col min="13797" max="13797" width="5.28515625" style="35" customWidth="1"/>
    <col min="13798" max="13798" width="3.7109375" style="35" customWidth="1"/>
    <col min="13799" max="13799" width="13.5703125" style="35" customWidth="1"/>
    <col min="13800" max="13800" width="7.42578125" style="35" bestFit="1" customWidth="1"/>
    <col min="13801" max="13801" width="10.28515625" style="35" bestFit="1" customWidth="1"/>
    <col min="13802" max="13802" width="8.28515625" style="35" customWidth="1"/>
    <col min="13803" max="13803" width="9.42578125" style="35" bestFit="1" customWidth="1"/>
    <col min="13804" max="14050" width="9.140625" style="35"/>
    <col min="14051" max="14051" width="57.140625" style="35" customWidth="1"/>
    <col min="14052" max="14052" width="4.7109375" style="35" customWidth="1"/>
    <col min="14053" max="14053" width="5.28515625" style="35" customWidth="1"/>
    <col min="14054" max="14054" width="3.7109375" style="35" customWidth="1"/>
    <col min="14055" max="14055" width="13.5703125" style="35" customWidth="1"/>
    <col min="14056" max="14056" width="7.42578125" style="35" bestFit="1" customWidth="1"/>
    <col min="14057" max="14057" width="10.28515625" style="35" bestFit="1" customWidth="1"/>
    <col min="14058" max="14058" width="8.28515625" style="35" customWidth="1"/>
    <col min="14059" max="14059" width="9.42578125" style="35" bestFit="1" customWidth="1"/>
    <col min="14060" max="14306" width="9.140625" style="35"/>
    <col min="14307" max="14307" width="57.140625" style="35" customWidth="1"/>
    <col min="14308" max="14308" width="4.7109375" style="35" customWidth="1"/>
    <col min="14309" max="14309" width="5.28515625" style="35" customWidth="1"/>
    <col min="14310" max="14310" width="3.7109375" style="35" customWidth="1"/>
    <col min="14311" max="14311" width="13.5703125" style="35" customWidth="1"/>
    <col min="14312" max="14312" width="7.42578125" style="35" bestFit="1" customWidth="1"/>
    <col min="14313" max="14313" width="10.28515625" style="35" bestFit="1" customWidth="1"/>
    <col min="14314" max="14314" width="8.28515625" style="35" customWidth="1"/>
    <col min="14315" max="14315" width="9.42578125" style="35" bestFit="1" customWidth="1"/>
    <col min="14316" max="14562" width="9.140625" style="35"/>
    <col min="14563" max="14563" width="57.140625" style="35" customWidth="1"/>
    <col min="14564" max="14564" width="4.7109375" style="35" customWidth="1"/>
    <col min="14565" max="14565" width="5.28515625" style="35" customWidth="1"/>
    <col min="14566" max="14566" width="3.7109375" style="35" customWidth="1"/>
    <col min="14567" max="14567" width="13.5703125" style="35" customWidth="1"/>
    <col min="14568" max="14568" width="7.42578125" style="35" bestFit="1" customWidth="1"/>
    <col min="14569" max="14569" width="10.28515625" style="35" bestFit="1" customWidth="1"/>
    <col min="14570" max="14570" width="8.28515625" style="35" customWidth="1"/>
    <col min="14571" max="14571" width="9.42578125" style="35" bestFit="1" customWidth="1"/>
    <col min="14572" max="14818" width="9.140625" style="35"/>
    <col min="14819" max="14819" width="57.140625" style="35" customWidth="1"/>
    <col min="14820" max="14820" width="4.7109375" style="35" customWidth="1"/>
    <col min="14821" max="14821" width="5.28515625" style="35" customWidth="1"/>
    <col min="14822" max="14822" width="3.7109375" style="35" customWidth="1"/>
    <col min="14823" max="14823" width="13.5703125" style="35" customWidth="1"/>
    <col min="14824" max="14824" width="7.42578125" style="35" bestFit="1" customWidth="1"/>
    <col min="14825" max="14825" width="10.28515625" style="35" bestFit="1" customWidth="1"/>
    <col min="14826" max="14826" width="8.28515625" style="35" customWidth="1"/>
    <col min="14827" max="14827" width="9.42578125" style="35" bestFit="1" customWidth="1"/>
    <col min="14828" max="15074" width="9.140625" style="35"/>
    <col min="15075" max="15075" width="57.140625" style="35" customWidth="1"/>
    <col min="15076" max="15076" width="4.7109375" style="35" customWidth="1"/>
    <col min="15077" max="15077" width="5.28515625" style="35" customWidth="1"/>
    <col min="15078" max="15078" width="3.7109375" style="35" customWidth="1"/>
    <col min="15079" max="15079" width="13.5703125" style="35" customWidth="1"/>
    <col min="15080" max="15080" width="7.42578125" style="35" bestFit="1" customWidth="1"/>
    <col min="15081" max="15081" width="10.28515625" style="35" bestFit="1" customWidth="1"/>
    <col min="15082" max="15082" width="8.28515625" style="35" customWidth="1"/>
    <col min="15083" max="15083" width="9.42578125" style="35" bestFit="1" customWidth="1"/>
    <col min="15084" max="15330" width="9.140625" style="35"/>
    <col min="15331" max="15331" width="57.140625" style="35" customWidth="1"/>
    <col min="15332" max="15332" width="4.7109375" style="35" customWidth="1"/>
    <col min="15333" max="15333" width="5.28515625" style="35" customWidth="1"/>
    <col min="15334" max="15334" width="3.7109375" style="35" customWidth="1"/>
    <col min="15335" max="15335" width="13.5703125" style="35" customWidth="1"/>
    <col min="15336" max="15336" width="7.42578125" style="35" bestFit="1" customWidth="1"/>
    <col min="15337" max="15337" width="10.28515625" style="35" bestFit="1" customWidth="1"/>
    <col min="15338" max="15338" width="8.28515625" style="35" customWidth="1"/>
    <col min="15339" max="15339" width="9.42578125" style="35" bestFit="1" customWidth="1"/>
    <col min="15340" max="15586" width="9.140625" style="35"/>
    <col min="15587" max="15587" width="57.140625" style="35" customWidth="1"/>
    <col min="15588" max="15588" width="4.7109375" style="35" customWidth="1"/>
    <col min="15589" max="15589" width="5.28515625" style="35" customWidth="1"/>
    <col min="15590" max="15590" width="3.7109375" style="35" customWidth="1"/>
    <col min="15591" max="15591" width="13.5703125" style="35" customWidth="1"/>
    <col min="15592" max="15592" width="7.42578125" style="35" bestFit="1" customWidth="1"/>
    <col min="15593" max="15593" width="10.28515625" style="35" bestFit="1" customWidth="1"/>
    <col min="15594" max="15594" width="8.28515625" style="35" customWidth="1"/>
    <col min="15595" max="15595" width="9.42578125" style="35" bestFit="1" customWidth="1"/>
    <col min="15596" max="15842" width="9.140625" style="35"/>
    <col min="15843" max="15843" width="57.140625" style="35" customWidth="1"/>
    <col min="15844" max="15844" width="4.7109375" style="35" customWidth="1"/>
    <col min="15845" max="15845" width="5.28515625" style="35" customWidth="1"/>
    <col min="15846" max="15846" width="3.7109375" style="35" customWidth="1"/>
    <col min="15847" max="15847" width="13.5703125" style="35" customWidth="1"/>
    <col min="15848" max="15848" width="7.42578125" style="35" bestFit="1" customWidth="1"/>
    <col min="15849" max="15849" width="10.28515625" style="35" bestFit="1" customWidth="1"/>
    <col min="15850" max="15850" width="8.28515625" style="35" customWidth="1"/>
    <col min="15851" max="15851" width="9.42578125" style="35" bestFit="1" customWidth="1"/>
    <col min="15852" max="16098" width="9.140625" style="35"/>
    <col min="16099" max="16099" width="57.140625" style="35" customWidth="1"/>
    <col min="16100" max="16100" width="4.7109375" style="35" customWidth="1"/>
    <col min="16101" max="16101" width="5.28515625" style="35" customWidth="1"/>
    <col min="16102" max="16102" width="3.7109375" style="35" customWidth="1"/>
    <col min="16103" max="16103" width="13.5703125" style="35" customWidth="1"/>
    <col min="16104" max="16104" width="7.42578125" style="35" bestFit="1" customWidth="1"/>
    <col min="16105" max="16105" width="10.28515625" style="35" bestFit="1" customWidth="1"/>
    <col min="16106" max="16106" width="8.28515625" style="35" customWidth="1"/>
    <col min="16107" max="16107" width="9.42578125" style="35" bestFit="1" customWidth="1"/>
    <col min="16108" max="16384" width="9.140625" style="35"/>
  </cols>
  <sheetData>
    <row r="1" spans="1:7" ht="12.75" customHeight="1" x14ac:dyDescent="0.2">
      <c r="A1" s="382" t="s">
        <v>787</v>
      </c>
      <c r="B1" s="382"/>
      <c r="C1" s="382"/>
      <c r="D1" s="382"/>
    </row>
    <row r="2" spans="1:7" ht="12.75" customHeight="1" x14ac:dyDescent="0.2">
      <c r="A2" s="382" t="s">
        <v>902</v>
      </c>
      <c r="B2" s="382"/>
      <c r="C2" s="382"/>
      <c r="D2" s="382"/>
    </row>
    <row r="3" spans="1:7" ht="12.75" customHeight="1" x14ac:dyDescent="0.2">
      <c r="A3" s="382" t="s">
        <v>371</v>
      </c>
      <c r="B3" s="382"/>
      <c r="C3" s="382"/>
      <c r="D3" s="382"/>
    </row>
    <row r="4" spans="1:7" ht="12.75" customHeight="1" x14ac:dyDescent="0.2">
      <c r="A4" s="382" t="s">
        <v>372</v>
      </c>
      <c r="B4" s="382"/>
      <c r="C4" s="382"/>
      <c r="D4" s="382"/>
    </row>
    <row r="5" spans="1:7" ht="12.75" customHeight="1" x14ac:dyDescent="0.2">
      <c r="A5" s="382" t="s">
        <v>866</v>
      </c>
      <c r="B5" s="382"/>
      <c r="C5" s="382"/>
      <c r="D5" s="382"/>
    </row>
    <row r="6" spans="1:7" ht="12.75" customHeight="1" x14ac:dyDescent="0.2">
      <c r="A6" s="382" t="s">
        <v>812</v>
      </c>
      <c r="B6" s="382"/>
      <c r="C6" s="382"/>
      <c r="D6" s="382"/>
    </row>
    <row r="7" spans="1:7" ht="12.75" customHeight="1" x14ac:dyDescent="0.2">
      <c r="A7" s="382" t="s">
        <v>372</v>
      </c>
      <c r="B7" s="382"/>
      <c r="C7" s="382"/>
      <c r="D7" s="382"/>
    </row>
    <row r="8" spans="1:7" ht="12.75" customHeight="1" x14ac:dyDescent="0.2">
      <c r="A8" s="382" t="s">
        <v>867</v>
      </c>
      <c r="B8" s="382"/>
      <c r="C8" s="382"/>
      <c r="D8" s="382"/>
    </row>
    <row r="9" spans="1:7" s="91" customFormat="1" ht="28.5" customHeight="1" x14ac:dyDescent="0.2">
      <c r="A9" s="383" t="s">
        <v>868</v>
      </c>
      <c r="B9" s="383"/>
      <c r="C9" s="383"/>
      <c r="E9" s="90"/>
      <c r="F9" s="309"/>
    </row>
    <row r="10" spans="1:7" ht="22.5" customHeight="1" x14ac:dyDescent="0.2">
      <c r="A10" s="42"/>
      <c r="D10" s="384" t="s">
        <v>83</v>
      </c>
      <c r="E10" s="384"/>
    </row>
    <row r="11" spans="1:7" ht="40.5" customHeight="1" x14ac:dyDescent="0.2">
      <c r="A11" s="46" t="s">
        <v>84</v>
      </c>
      <c r="B11" s="48" t="s">
        <v>86</v>
      </c>
      <c r="C11" s="47" t="s">
        <v>87</v>
      </c>
      <c r="D11" s="47" t="s">
        <v>88</v>
      </c>
      <c r="E11" s="48" t="s">
        <v>89</v>
      </c>
      <c r="F11" s="293" t="s">
        <v>631</v>
      </c>
    </row>
    <row r="12" spans="1:7" ht="18.75" customHeight="1" x14ac:dyDescent="0.2">
      <c r="A12" s="44" t="s">
        <v>90</v>
      </c>
      <c r="B12" s="87"/>
      <c r="C12" s="63"/>
      <c r="D12" s="63"/>
      <c r="E12" s="87"/>
      <c r="F12" s="332">
        <v>858057.79999999993</v>
      </c>
      <c r="G12" s="308">
        <f>'Пр 5 вед'!G14-'Пр 4 функ'!F12</f>
        <v>0</v>
      </c>
    </row>
    <row r="13" spans="1:7" s="59" customFormat="1" x14ac:dyDescent="0.2">
      <c r="A13" s="44" t="s">
        <v>327</v>
      </c>
      <c r="B13" s="65" t="s">
        <v>95</v>
      </c>
      <c r="C13" s="66" t="s">
        <v>130</v>
      </c>
      <c r="D13" s="66" t="s">
        <v>131</v>
      </c>
      <c r="E13" s="65" t="s">
        <v>132</v>
      </c>
      <c r="F13" s="333">
        <v>47854.199649999995</v>
      </c>
      <c r="G13" s="59" t="e">
        <f>'Пр 5 вед'!G329+'Пр 5 вед'!#REF!+'Пр 5 вед'!G564+'Пр 5 вед'!G590</f>
        <v>#REF!</v>
      </c>
    </row>
    <row r="14" spans="1:7" s="59" customFormat="1" ht="30" customHeight="1" x14ac:dyDescent="0.2">
      <c r="A14" s="44" t="s">
        <v>328</v>
      </c>
      <c r="B14" s="65" t="s">
        <v>95</v>
      </c>
      <c r="C14" s="66" t="s">
        <v>193</v>
      </c>
      <c r="D14" s="66" t="s">
        <v>131</v>
      </c>
      <c r="E14" s="65" t="s">
        <v>132</v>
      </c>
      <c r="F14" s="333">
        <v>1241</v>
      </c>
    </row>
    <row r="15" spans="1:7" x14ac:dyDescent="0.2">
      <c r="A15" s="89" t="s">
        <v>329</v>
      </c>
      <c r="B15" s="68" t="s">
        <v>95</v>
      </c>
      <c r="C15" s="70" t="s">
        <v>193</v>
      </c>
      <c r="D15" s="70" t="s">
        <v>330</v>
      </c>
      <c r="E15" s="68" t="s">
        <v>132</v>
      </c>
      <c r="F15" s="334">
        <v>1241</v>
      </c>
    </row>
    <row r="16" spans="1:7" ht="22.5" x14ac:dyDescent="0.2">
      <c r="A16" s="125" t="s">
        <v>173</v>
      </c>
      <c r="B16" s="216" t="s">
        <v>95</v>
      </c>
      <c r="C16" s="58" t="s">
        <v>193</v>
      </c>
      <c r="D16" s="58" t="s">
        <v>331</v>
      </c>
      <c r="E16" s="216"/>
      <c r="F16" s="335">
        <v>1241</v>
      </c>
    </row>
    <row r="17" spans="1:6" ht="33.75" x14ac:dyDescent="0.2">
      <c r="A17" s="46" t="s">
        <v>106</v>
      </c>
      <c r="B17" s="216" t="s">
        <v>95</v>
      </c>
      <c r="C17" s="58" t="s">
        <v>193</v>
      </c>
      <c r="D17" s="58" t="s">
        <v>331</v>
      </c>
      <c r="E17" s="216" t="s">
        <v>107</v>
      </c>
      <c r="F17" s="335">
        <v>1241</v>
      </c>
    </row>
    <row r="18" spans="1:6" ht="31.5" x14ac:dyDescent="0.2">
      <c r="A18" s="44" t="s">
        <v>332</v>
      </c>
      <c r="B18" s="65" t="s">
        <v>95</v>
      </c>
      <c r="C18" s="66" t="s">
        <v>136</v>
      </c>
      <c r="D18" s="66" t="s">
        <v>131</v>
      </c>
      <c r="E18" s="65" t="s">
        <v>132</v>
      </c>
      <c r="F18" s="333">
        <v>2011.8</v>
      </c>
    </row>
    <row r="19" spans="1:6" x14ac:dyDescent="0.2">
      <c r="A19" s="89" t="s">
        <v>343</v>
      </c>
      <c r="B19" s="68" t="s">
        <v>95</v>
      </c>
      <c r="C19" s="70" t="s">
        <v>136</v>
      </c>
      <c r="D19" s="70" t="s">
        <v>333</v>
      </c>
      <c r="E19" s="68" t="s">
        <v>132</v>
      </c>
      <c r="F19" s="334">
        <v>2011.8</v>
      </c>
    </row>
    <row r="20" spans="1:6" ht="33.75" x14ac:dyDescent="0.2">
      <c r="A20" s="46" t="s">
        <v>106</v>
      </c>
      <c r="B20" s="216" t="s">
        <v>95</v>
      </c>
      <c r="C20" s="58" t="s">
        <v>136</v>
      </c>
      <c r="D20" s="58" t="s">
        <v>334</v>
      </c>
      <c r="E20" s="216" t="s">
        <v>107</v>
      </c>
      <c r="F20" s="335">
        <v>1209.3</v>
      </c>
    </row>
    <row r="21" spans="1:6" ht="33.75" x14ac:dyDescent="0.2">
      <c r="A21" s="46" t="s">
        <v>106</v>
      </c>
      <c r="B21" s="216" t="s">
        <v>95</v>
      </c>
      <c r="C21" s="58" t="s">
        <v>136</v>
      </c>
      <c r="D21" s="58" t="s">
        <v>335</v>
      </c>
      <c r="E21" s="216">
        <v>100</v>
      </c>
      <c r="F21" s="335">
        <v>0</v>
      </c>
    </row>
    <row r="22" spans="1:6" x14ac:dyDescent="0.2">
      <c r="A22" s="46" t="s">
        <v>373</v>
      </c>
      <c r="B22" s="216" t="s">
        <v>95</v>
      </c>
      <c r="C22" s="58" t="s">
        <v>136</v>
      </c>
      <c r="D22" s="58" t="s">
        <v>335</v>
      </c>
      <c r="E22" s="216">
        <v>200</v>
      </c>
      <c r="F22" s="335">
        <v>799</v>
      </c>
    </row>
    <row r="23" spans="1:6" s="59" customFormat="1" x14ac:dyDescent="0.2">
      <c r="A23" s="265" t="s">
        <v>124</v>
      </c>
      <c r="B23" s="216" t="s">
        <v>95</v>
      </c>
      <c r="C23" s="58" t="s">
        <v>136</v>
      </c>
      <c r="D23" s="58" t="s">
        <v>335</v>
      </c>
      <c r="E23" s="216" t="s">
        <v>176</v>
      </c>
      <c r="F23" s="335">
        <v>3.5</v>
      </c>
    </row>
    <row r="24" spans="1:6" ht="40.5" customHeight="1" x14ac:dyDescent="0.2">
      <c r="A24" s="44" t="s">
        <v>266</v>
      </c>
      <c r="B24" s="65" t="s">
        <v>95</v>
      </c>
      <c r="C24" s="66" t="s">
        <v>120</v>
      </c>
      <c r="D24" s="66"/>
      <c r="E24" s="65"/>
      <c r="F24" s="333">
        <v>27786.999649999998</v>
      </c>
    </row>
    <row r="25" spans="1:6" ht="13.5" customHeight="1" x14ac:dyDescent="0.2">
      <c r="A25" s="125" t="s">
        <v>267</v>
      </c>
      <c r="B25" s="216" t="s">
        <v>95</v>
      </c>
      <c r="C25" s="58" t="s">
        <v>120</v>
      </c>
      <c r="D25" s="58" t="s">
        <v>268</v>
      </c>
      <c r="E25" s="216" t="s">
        <v>132</v>
      </c>
      <c r="F25" s="335">
        <v>1329.6</v>
      </c>
    </row>
    <row r="26" spans="1:6" ht="40.5" customHeight="1" x14ac:dyDescent="0.2">
      <c r="A26" s="46" t="s">
        <v>106</v>
      </c>
      <c r="B26" s="216" t="s">
        <v>95</v>
      </c>
      <c r="C26" s="58" t="s">
        <v>120</v>
      </c>
      <c r="D26" s="58" t="s">
        <v>269</v>
      </c>
      <c r="E26" s="216" t="s">
        <v>107</v>
      </c>
      <c r="F26" s="335">
        <v>1329.6</v>
      </c>
    </row>
    <row r="27" spans="1:6" ht="21" customHeight="1" x14ac:dyDescent="0.2">
      <c r="A27" s="46" t="s">
        <v>270</v>
      </c>
      <c r="B27" s="216" t="s">
        <v>95</v>
      </c>
      <c r="C27" s="58" t="s">
        <v>120</v>
      </c>
      <c r="D27" s="58" t="s">
        <v>271</v>
      </c>
      <c r="E27" s="216" t="s">
        <v>132</v>
      </c>
      <c r="F27" s="335">
        <v>26457.399649999999</v>
      </c>
    </row>
    <row r="28" spans="1:6" ht="33.75" x14ac:dyDescent="0.2">
      <c r="A28" s="46" t="s">
        <v>106</v>
      </c>
      <c r="B28" s="216" t="s">
        <v>95</v>
      </c>
      <c r="C28" s="58" t="s">
        <v>120</v>
      </c>
      <c r="D28" s="58" t="s">
        <v>272</v>
      </c>
      <c r="E28" s="216" t="s">
        <v>107</v>
      </c>
      <c r="F28" s="335">
        <v>23176.6</v>
      </c>
    </row>
    <row r="29" spans="1:6" x14ac:dyDescent="0.2">
      <c r="A29" s="125" t="s">
        <v>460</v>
      </c>
      <c r="B29" s="216" t="s">
        <v>95</v>
      </c>
      <c r="C29" s="58" t="s">
        <v>120</v>
      </c>
      <c r="D29" s="58" t="s">
        <v>273</v>
      </c>
      <c r="E29" s="216"/>
      <c r="F29" s="335">
        <v>3280.7996500000004</v>
      </c>
    </row>
    <row r="30" spans="1:6" x14ac:dyDescent="0.2">
      <c r="A30" s="46" t="s">
        <v>373</v>
      </c>
      <c r="B30" s="216" t="s">
        <v>95</v>
      </c>
      <c r="C30" s="58" t="s">
        <v>120</v>
      </c>
      <c r="D30" s="58" t="s">
        <v>273</v>
      </c>
      <c r="E30" s="216" t="s">
        <v>115</v>
      </c>
      <c r="F30" s="335">
        <v>2631.3996500000003</v>
      </c>
    </row>
    <row r="31" spans="1:6" x14ac:dyDescent="0.2">
      <c r="A31" s="265" t="s">
        <v>124</v>
      </c>
      <c r="B31" s="216" t="s">
        <v>95</v>
      </c>
      <c r="C31" s="58" t="s">
        <v>120</v>
      </c>
      <c r="D31" s="58" t="s">
        <v>273</v>
      </c>
      <c r="E31" s="216" t="s">
        <v>176</v>
      </c>
      <c r="F31" s="335">
        <v>649.4</v>
      </c>
    </row>
    <row r="32" spans="1:6" x14ac:dyDescent="0.2">
      <c r="A32" s="44" t="s">
        <v>369</v>
      </c>
      <c r="B32" s="64" t="s">
        <v>95</v>
      </c>
      <c r="C32" s="62" t="s">
        <v>216</v>
      </c>
      <c r="D32" s="62"/>
      <c r="E32" s="64"/>
      <c r="F32" s="333">
        <v>18</v>
      </c>
    </row>
    <row r="33" spans="1:6" ht="21.75" customHeight="1" x14ac:dyDescent="0.2">
      <c r="A33" s="49" t="s">
        <v>376</v>
      </c>
      <c r="B33" s="48" t="s">
        <v>95</v>
      </c>
      <c r="C33" s="47" t="s">
        <v>216</v>
      </c>
      <c r="D33" s="47" t="s">
        <v>370</v>
      </c>
      <c r="E33" s="48"/>
      <c r="F33" s="335">
        <v>18</v>
      </c>
    </row>
    <row r="34" spans="1:6" ht="16.5" customHeight="1" x14ac:dyDescent="0.2">
      <c r="A34" s="46" t="s">
        <v>373</v>
      </c>
      <c r="B34" s="48" t="s">
        <v>95</v>
      </c>
      <c r="C34" s="47" t="s">
        <v>216</v>
      </c>
      <c r="D34" s="47" t="s">
        <v>370</v>
      </c>
      <c r="E34" s="48" t="s">
        <v>115</v>
      </c>
      <c r="F34" s="335">
        <v>18</v>
      </c>
    </row>
    <row r="35" spans="1:6" s="128" customFormat="1" ht="22.5" customHeight="1" x14ac:dyDescent="0.2">
      <c r="A35" s="44" t="s">
        <v>235</v>
      </c>
      <c r="B35" s="65" t="s">
        <v>95</v>
      </c>
      <c r="C35" s="66" t="s">
        <v>165</v>
      </c>
      <c r="D35" s="66" t="s">
        <v>131</v>
      </c>
      <c r="E35" s="65" t="s">
        <v>132</v>
      </c>
      <c r="F35" s="333">
        <v>11141.4</v>
      </c>
    </row>
    <row r="36" spans="1:6" ht="26.25" customHeight="1" x14ac:dyDescent="0.2">
      <c r="A36" s="346" t="s">
        <v>893</v>
      </c>
      <c r="B36" s="216" t="s">
        <v>95</v>
      </c>
      <c r="C36" s="58" t="s">
        <v>165</v>
      </c>
      <c r="D36" s="58" t="s">
        <v>236</v>
      </c>
      <c r="E36" s="216" t="s">
        <v>132</v>
      </c>
      <c r="F36" s="335">
        <v>8588.1</v>
      </c>
    </row>
    <row r="37" spans="1:6" ht="36.75" customHeight="1" x14ac:dyDescent="0.2">
      <c r="A37" s="46" t="s">
        <v>801</v>
      </c>
      <c r="B37" s="216" t="s">
        <v>95</v>
      </c>
      <c r="C37" s="58" t="s">
        <v>165</v>
      </c>
      <c r="D37" s="58" t="s">
        <v>237</v>
      </c>
      <c r="E37" s="216" t="s">
        <v>132</v>
      </c>
      <c r="F37" s="335">
        <v>8588.1</v>
      </c>
    </row>
    <row r="38" spans="1:6" ht="20.25" customHeight="1" x14ac:dyDescent="0.2">
      <c r="A38" s="46" t="s">
        <v>238</v>
      </c>
      <c r="B38" s="216" t="s">
        <v>95</v>
      </c>
      <c r="C38" s="58" t="s">
        <v>165</v>
      </c>
      <c r="D38" s="58" t="s">
        <v>239</v>
      </c>
      <c r="E38" s="216"/>
      <c r="F38" s="335">
        <v>8588.1</v>
      </c>
    </row>
    <row r="39" spans="1:6" ht="36.75" customHeight="1" x14ac:dyDescent="0.2">
      <c r="A39" s="46" t="s">
        <v>106</v>
      </c>
      <c r="B39" s="216" t="s">
        <v>95</v>
      </c>
      <c r="C39" s="58" t="s">
        <v>165</v>
      </c>
      <c r="D39" s="58" t="s">
        <v>240</v>
      </c>
      <c r="E39" s="216" t="s">
        <v>107</v>
      </c>
      <c r="F39" s="335">
        <v>7205.8</v>
      </c>
    </row>
    <row r="40" spans="1:6" ht="36.75" customHeight="1" x14ac:dyDescent="0.2">
      <c r="A40" s="46" t="s">
        <v>106</v>
      </c>
      <c r="B40" s="216" t="s">
        <v>95</v>
      </c>
      <c r="C40" s="58" t="s">
        <v>165</v>
      </c>
      <c r="D40" s="58" t="s">
        <v>241</v>
      </c>
      <c r="E40" s="216">
        <v>100</v>
      </c>
      <c r="F40" s="335">
        <v>7.6</v>
      </c>
    </row>
    <row r="41" spans="1:6" ht="15" customHeight="1" x14ac:dyDescent="0.2">
      <c r="A41" s="46" t="s">
        <v>373</v>
      </c>
      <c r="B41" s="216" t="s">
        <v>95</v>
      </c>
      <c r="C41" s="58" t="s">
        <v>165</v>
      </c>
      <c r="D41" s="58" t="s">
        <v>241</v>
      </c>
      <c r="E41" s="216" t="s">
        <v>115</v>
      </c>
      <c r="F41" s="335">
        <v>1357.6999999999998</v>
      </c>
    </row>
    <row r="42" spans="1:6" x14ac:dyDescent="0.2">
      <c r="A42" s="265" t="s">
        <v>124</v>
      </c>
      <c r="B42" s="216" t="s">
        <v>95</v>
      </c>
      <c r="C42" s="58" t="s">
        <v>165</v>
      </c>
      <c r="D42" s="58" t="s">
        <v>241</v>
      </c>
      <c r="E42" s="216" t="s">
        <v>176</v>
      </c>
      <c r="F42" s="335">
        <v>17</v>
      </c>
    </row>
    <row r="43" spans="1:6" s="59" customFormat="1" x14ac:dyDescent="0.2">
      <c r="A43" s="272" t="s">
        <v>338</v>
      </c>
      <c r="B43" s="68" t="s">
        <v>95</v>
      </c>
      <c r="C43" s="70" t="s">
        <v>165</v>
      </c>
      <c r="D43" s="70" t="s">
        <v>339</v>
      </c>
      <c r="E43" s="68" t="s">
        <v>132</v>
      </c>
      <c r="F43" s="334">
        <v>2553.2999999999997</v>
      </c>
    </row>
    <row r="44" spans="1:6" s="59" customFormat="1" ht="34.5" customHeight="1" x14ac:dyDescent="0.2">
      <c r="A44" s="46" t="s">
        <v>106</v>
      </c>
      <c r="B44" s="216" t="s">
        <v>95</v>
      </c>
      <c r="C44" s="58" t="s">
        <v>165</v>
      </c>
      <c r="D44" s="58" t="s">
        <v>340</v>
      </c>
      <c r="E44" s="216" t="s">
        <v>107</v>
      </c>
      <c r="F44" s="335">
        <v>2309.6999999999998</v>
      </c>
    </row>
    <row r="45" spans="1:6" s="59" customFormat="1" ht="34.5" customHeight="1" x14ac:dyDescent="0.2">
      <c r="A45" s="46" t="s">
        <v>106</v>
      </c>
      <c r="B45" s="216" t="s">
        <v>95</v>
      </c>
      <c r="C45" s="58" t="s">
        <v>165</v>
      </c>
      <c r="D45" s="58" t="s">
        <v>341</v>
      </c>
      <c r="E45" s="216">
        <v>100</v>
      </c>
      <c r="F45" s="335">
        <v>20.399999999999999</v>
      </c>
    </row>
    <row r="46" spans="1:6" ht="15" customHeight="1" x14ac:dyDescent="0.2">
      <c r="A46" s="46" t="s">
        <v>373</v>
      </c>
      <c r="B46" s="216" t="s">
        <v>95</v>
      </c>
      <c r="C46" s="58" t="s">
        <v>165</v>
      </c>
      <c r="D46" s="58" t="s">
        <v>341</v>
      </c>
      <c r="E46" s="216" t="s">
        <v>115</v>
      </c>
      <c r="F46" s="335">
        <v>171.7</v>
      </c>
    </row>
    <row r="47" spans="1:6" s="59" customFormat="1" x14ac:dyDescent="0.2">
      <c r="A47" s="265" t="s">
        <v>124</v>
      </c>
      <c r="B47" s="216" t="s">
        <v>95</v>
      </c>
      <c r="C47" s="58" t="s">
        <v>165</v>
      </c>
      <c r="D47" s="58" t="s">
        <v>341</v>
      </c>
      <c r="E47" s="216" t="s">
        <v>176</v>
      </c>
      <c r="F47" s="335">
        <v>51.5</v>
      </c>
    </row>
    <row r="48" spans="1:6" x14ac:dyDescent="0.2">
      <c r="A48" s="367" t="s">
        <v>886</v>
      </c>
      <c r="B48" s="64" t="s">
        <v>95</v>
      </c>
      <c r="C48" s="62" t="s">
        <v>182</v>
      </c>
      <c r="D48" s="47"/>
      <c r="E48" s="48"/>
      <c r="F48" s="295">
        <v>1000</v>
      </c>
    </row>
    <row r="49" spans="1:6" x14ac:dyDescent="0.2">
      <c r="A49" s="349" t="s">
        <v>888</v>
      </c>
      <c r="B49" s="48" t="s">
        <v>95</v>
      </c>
      <c r="C49" s="47" t="s">
        <v>182</v>
      </c>
      <c r="D49" s="47" t="s">
        <v>887</v>
      </c>
      <c r="E49" s="48"/>
      <c r="F49" s="293">
        <v>1000</v>
      </c>
    </row>
    <row r="50" spans="1:6" x14ac:dyDescent="0.2">
      <c r="A50" s="56" t="s">
        <v>373</v>
      </c>
      <c r="B50" s="48" t="s">
        <v>95</v>
      </c>
      <c r="C50" s="47" t="s">
        <v>182</v>
      </c>
      <c r="D50" s="47" t="s">
        <v>887</v>
      </c>
      <c r="E50" s="216">
        <v>800</v>
      </c>
      <c r="F50" s="293">
        <v>1000</v>
      </c>
    </row>
    <row r="51" spans="1:6" x14ac:dyDescent="0.2">
      <c r="A51" s="268" t="s">
        <v>374</v>
      </c>
      <c r="B51" s="65" t="s">
        <v>95</v>
      </c>
      <c r="C51" s="66" t="s">
        <v>316</v>
      </c>
      <c r="D51" s="58"/>
      <c r="E51" s="48"/>
      <c r="F51" s="335">
        <v>1500</v>
      </c>
    </row>
    <row r="52" spans="1:6" x14ac:dyDescent="0.2">
      <c r="A52" s="267" t="s">
        <v>384</v>
      </c>
      <c r="B52" s="216" t="s">
        <v>95</v>
      </c>
      <c r="C52" s="58" t="s">
        <v>316</v>
      </c>
      <c r="D52" s="58" t="s">
        <v>383</v>
      </c>
      <c r="E52" s="48"/>
      <c r="F52" s="335">
        <v>1500</v>
      </c>
    </row>
    <row r="53" spans="1:6" x14ac:dyDescent="0.2">
      <c r="A53" s="46" t="s">
        <v>373</v>
      </c>
      <c r="B53" s="216" t="s">
        <v>95</v>
      </c>
      <c r="C53" s="58" t="s">
        <v>316</v>
      </c>
      <c r="D53" s="58" t="s">
        <v>383</v>
      </c>
      <c r="E53" s="216">
        <v>800</v>
      </c>
      <c r="F53" s="335">
        <v>1500</v>
      </c>
    </row>
    <row r="54" spans="1:6" ht="17.25" customHeight="1" x14ac:dyDescent="0.2">
      <c r="A54" s="44" t="s">
        <v>242</v>
      </c>
      <c r="B54" s="65" t="s">
        <v>95</v>
      </c>
      <c r="C54" s="66" t="s">
        <v>243</v>
      </c>
      <c r="D54" s="66"/>
      <c r="E54" s="65"/>
      <c r="F54" s="333">
        <v>3155</v>
      </c>
    </row>
    <row r="55" spans="1:6" ht="27" customHeight="1" x14ac:dyDescent="0.2">
      <c r="A55" s="46" t="s">
        <v>802</v>
      </c>
      <c r="B55" s="216" t="s">
        <v>95</v>
      </c>
      <c r="C55" s="58" t="s">
        <v>243</v>
      </c>
      <c r="D55" s="58" t="s">
        <v>274</v>
      </c>
      <c r="E55" s="216"/>
      <c r="F55" s="335">
        <v>2480</v>
      </c>
    </row>
    <row r="56" spans="1:6" ht="22.5" customHeight="1" x14ac:dyDescent="0.2">
      <c r="A56" s="330" t="s">
        <v>699</v>
      </c>
      <c r="B56" s="216" t="s">
        <v>95</v>
      </c>
      <c r="C56" s="58" t="s">
        <v>243</v>
      </c>
      <c r="D56" s="58" t="s">
        <v>698</v>
      </c>
      <c r="E56" s="216"/>
      <c r="F56" s="335">
        <v>40</v>
      </c>
    </row>
    <row r="57" spans="1:6" x14ac:dyDescent="0.2">
      <c r="A57" s="46" t="s">
        <v>373</v>
      </c>
      <c r="B57" s="216" t="s">
        <v>95</v>
      </c>
      <c r="C57" s="58" t="s">
        <v>243</v>
      </c>
      <c r="D57" s="58" t="s">
        <v>698</v>
      </c>
      <c r="E57" s="216" t="s">
        <v>115</v>
      </c>
      <c r="F57" s="335">
        <v>40</v>
      </c>
    </row>
    <row r="58" spans="1:6" ht="34.5" customHeight="1" x14ac:dyDescent="0.2">
      <c r="A58" s="330" t="s">
        <v>701</v>
      </c>
      <c r="B58" s="216" t="s">
        <v>95</v>
      </c>
      <c r="C58" s="58" t="s">
        <v>243</v>
      </c>
      <c r="D58" s="58" t="s">
        <v>700</v>
      </c>
      <c r="E58" s="216"/>
      <c r="F58" s="335">
        <v>300</v>
      </c>
    </row>
    <row r="59" spans="1:6" x14ac:dyDescent="0.2">
      <c r="A59" s="46" t="s">
        <v>373</v>
      </c>
      <c r="B59" s="216" t="s">
        <v>95</v>
      </c>
      <c r="C59" s="58" t="s">
        <v>243</v>
      </c>
      <c r="D59" s="58" t="s">
        <v>700</v>
      </c>
      <c r="E59" s="216" t="s">
        <v>115</v>
      </c>
      <c r="F59" s="335">
        <v>300</v>
      </c>
    </row>
    <row r="60" spans="1:6" ht="22.5" x14ac:dyDescent="0.2">
      <c r="A60" s="265" t="s">
        <v>458</v>
      </c>
      <c r="B60" s="216" t="s">
        <v>95</v>
      </c>
      <c r="C60" s="58" t="s">
        <v>243</v>
      </c>
      <c r="D60" s="58" t="s">
        <v>457</v>
      </c>
      <c r="E60" s="216"/>
      <c r="F60" s="336">
        <v>2140</v>
      </c>
    </row>
    <row r="61" spans="1:6" ht="16.5" customHeight="1" x14ac:dyDescent="0.2">
      <c r="A61" s="46" t="s">
        <v>373</v>
      </c>
      <c r="B61" s="216" t="s">
        <v>95</v>
      </c>
      <c r="C61" s="58" t="s">
        <v>243</v>
      </c>
      <c r="D61" s="58" t="s">
        <v>457</v>
      </c>
      <c r="E61" s="216" t="s">
        <v>115</v>
      </c>
      <c r="F61" s="336">
        <v>2140</v>
      </c>
    </row>
    <row r="62" spans="1:6" ht="14.25" customHeight="1" x14ac:dyDescent="0.2">
      <c r="A62" s="270" t="s">
        <v>275</v>
      </c>
      <c r="B62" s="216" t="s">
        <v>95</v>
      </c>
      <c r="C62" s="58" t="s">
        <v>243</v>
      </c>
      <c r="D62" s="58" t="s">
        <v>276</v>
      </c>
      <c r="E62" s="216"/>
      <c r="F62" s="335">
        <v>100</v>
      </c>
    </row>
    <row r="63" spans="1:6" x14ac:dyDescent="0.2">
      <c r="A63" s="265" t="s">
        <v>124</v>
      </c>
      <c r="B63" s="216" t="s">
        <v>95</v>
      </c>
      <c r="C63" s="58" t="s">
        <v>243</v>
      </c>
      <c r="D63" s="58" t="s">
        <v>276</v>
      </c>
      <c r="E63" s="216" t="s">
        <v>176</v>
      </c>
      <c r="F63" s="335">
        <v>100</v>
      </c>
    </row>
    <row r="64" spans="1:6" ht="23.25" customHeight="1" x14ac:dyDescent="0.2">
      <c r="A64" s="125" t="s">
        <v>66</v>
      </c>
      <c r="B64" s="216" t="s">
        <v>95</v>
      </c>
      <c r="C64" s="58" t="s">
        <v>243</v>
      </c>
      <c r="D64" s="58" t="s">
        <v>245</v>
      </c>
      <c r="E64" s="216"/>
      <c r="F64" s="335">
        <v>7</v>
      </c>
    </row>
    <row r="65" spans="1:7" ht="15" customHeight="1" x14ac:dyDescent="0.2">
      <c r="A65" s="46" t="s">
        <v>373</v>
      </c>
      <c r="B65" s="216" t="s">
        <v>95</v>
      </c>
      <c r="C65" s="58" t="s">
        <v>243</v>
      </c>
      <c r="D65" s="58" t="s">
        <v>245</v>
      </c>
      <c r="E65" s="216">
        <v>200</v>
      </c>
      <c r="F65" s="335">
        <v>1</v>
      </c>
    </row>
    <row r="66" spans="1:7" x14ac:dyDescent="0.2">
      <c r="A66" s="46" t="s">
        <v>246</v>
      </c>
      <c r="B66" s="216" t="s">
        <v>95</v>
      </c>
      <c r="C66" s="58" t="s">
        <v>243</v>
      </c>
      <c r="D66" s="58" t="s">
        <v>245</v>
      </c>
      <c r="E66" s="216">
        <v>500</v>
      </c>
      <c r="F66" s="335">
        <v>6</v>
      </c>
    </row>
    <row r="67" spans="1:7" ht="25.5" customHeight="1" x14ac:dyDescent="0.2">
      <c r="A67" s="271" t="s">
        <v>378</v>
      </c>
      <c r="B67" s="68" t="s">
        <v>95</v>
      </c>
      <c r="C67" s="70" t="s">
        <v>243</v>
      </c>
      <c r="D67" s="70" t="s">
        <v>277</v>
      </c>
      <c r="E67" s="68" t="s">
        <v>132</v>
      </c>
      <c r="F67" s="334">
        <v>568</v>
      </c>
    </row>
    <row r="68" spans="1:7" ht="39" customHeight="1" x14ac:dyDescent="0.2">
      <c r="A68" s="46" t="s">
        <v>106</v>
      </c>
      <c r="B68" s="216" t="s">
        <v>95</v>
      </c>
      <c r="C68" s="58" t="s">
        <v>243</v>
      </c>
      <c r="D68" s="58" t="s">
        <v>277</v>
      </c>
      <c r="E68" s="216" t="s">
        <v>107</v>
      </c>
      <c r="F68" s="335">
        <v>568</v>
      </c>
    </row>
    <row r="69" spans="1:7" x14ac:dyDescent="0.2">
      <c r="A69" s="44" t="s">
        <v>247</v>
      </c>
      <c r="B69" s="66" t="s">
        <v>193</v>
      </c>
      <c r="C69" s="66"/>
      <c r="D69" s="66"/>
      <c r="E69" s="65"/>
      <c r="F69" s="333">
        <v>1732.9</v>
      </c>
      <c r="G69" s="35" t="e">
        <f>'Пр 5 вед'!G401+'Пр 5 вед'!#REF!</f>
        <v>#REF!</v>
      </c>
    </row>
    <row r="70" spans="1:7" ht="14.25" customHeight="1" x14ac:dyDescent="0.2">
      <c r="A70" s="44" t="s">
        <v>248</v>
      </c>
      <c r="B70" s="66" t="s">
        <v>193</v>
      </c>
      <c r="C70" s="66" t="s">
        <v>136</v>
      </c>
      <c r="D70" s="66"/>
      <c r="E70" s="58"/>
      <c r="F70" s="333">
        <v>1732.9</v>
      </c>
    </row>
    <row r="71" spans="1:7" x14ac:dyDescent="0.2">
      <c r="A71" s="46" t="s">
        <v>117</v>
      </c>
      <c r="B71" s="58" t="s">
        <v>193</v>
      </c>
      <c r="C71" s="58" t="s">
        <v>136</v>
      </c>
      <c r="D71" s="75" t="s">
        <v>244</v>
      </c>
      <c r="E71" s="216"/>
      <c r="F71" s="335">
        <v>1732.9</v>
      </c>
    </row>
    <row r="72" spans="1:7" ht="44.25" customHeight="1" x14ac:dyDescent="0.2">
      <c r="A72" s="272" t="s">
        <v>278</v>
      </c>
      <c r="B72" s="70" t="s">
        <v>193</v>
      </c>
      <c r="C72" s="70" t="s">
        <v>136</v>
      </c>
      <c r="D72" s="70" t="s">
        <v>249</v>
      </c>
      <c r="E72" s="68"/>
      <c r="F72" s="334">
        <v>509.70000000000005</v>
      </c>
    </row>
    <row r="73" spans="1:7" s="42" customFormat="1" ht="35.25" customHeight="1" x14ac:dyDescent="0.2">
      <c r="A73" s="46" t="s">
        <v>106</v>
      </c>
      <c r="B73" s="58" t="s">
        <v>193</v>
      </c>
      <c r="C73" s="58" t="s">
        <v>136</v>
      </c>
      <c r="D73" s="58" t="s">
        <v>249</v>
      </c>
      <c r="E73" s="216" t="s">
        <v>107</v>
      </c>
      <c r="F73" s="335">
        <v>404.22900000000004</v>
      </c>
    </row>
    <row r="74" spans="1:7" ht="12.75" customHeight="1" x14ac:dyDescent="0.2">
      <c r="A74" s="46" t="s">
        <v>373</v>
      </c>
      <c r="B74" s="58" t="s">
        <v>193</v>
      </c>
      <c r="C74" s="58" t="s">
        <v>136</v>
      </c>
      <c r="D74" s="58" t="s">
        <v>249</v>
      </c>
      <c r="E74" s="216">
        <v>200</v>
      </c>
      <c r="F74" s="335">
        <v>105.471</v>
      </c>
    </row>
    <row r="75" spans="1:7" s="42" customFormat="1" ht="11.25" x14ac:dyDescent="0.2">
      <c r="A75" s="46" t="s">
        <v>246</v>
      </c>
      <c r="B75" s="58" t="s">
        <v>193</v>
      </c>
      <c r="C75" s="58" t="s">
        <v>136</v>
      </c>
      <c r="D75" s="58" t="s">
        <v>249</v>
      </c>
      <c r="E75" s="58" t="s">
        <v>250</v>
      </c>
      <c r="F75" s="335">
        <v>1223.2</v>
      </c>
    </row>
    <row r="76" spans="1:7" ht="21" x14ac:dyDescent="0.2">
      <c r="A76" s="44" t="s">
        <v>279</v>
      </c>
      <c r="B76" s="65" t="s">
        <v>136</v>
      </c>
      <c r="C76" s="66" t="s">
        <v>130</v>
      </c>
      <c r="D76" s="66" t="s">
        <v>131</v>
      </c>
      <c r="E76" s="65" t="s">
        <v>132</v>
      </c>
      <c r="F76" s="333">
        <v>3941</v>
      </c>
      <c r="G76" s="35" t="e">
        <f>'Пр 5 вед'!#REF!</f>
        <v>#REF!</v>
      </c>
    </row>
    <row r="77" spans="1:7" ht="24.75" customHeight="1" x14ac:dyDescent="0.2">
      <c r="A77" s="44" t="s">
        <v>280</v>
      </c>
      <c r="B77" s="65" t="s">
        <v>136</v>
      </c>
      <c r="C77" s="66" t="s">
        <v>197</v>
      </c>
      <c r="D77" s="66"/>
      <c r="E77" s="65"/>
      <c r="F77" s="333">
        <v>3204</v>
      </c>
    </row>
    <row r="78" spans="1:7" x14ac:dyDescent="0.2">
      <c r="A78" s="125" t="s">
        <v>281</v>
      </c>
      <c r="B78" s="216" t="s">
        <v>136</v>
      </c>
      <c r="C78" s="58" t="s">
        <v>197</v>
      </c>
      <c r="D78" s="58" t="s">
        <v>282</v>
      </c>
      <c r="E78" s="216"/>
      <c r="F78" s="335">
        <v>2504</v>
      </c>
    </row>
    <row r="79" spans="1:7" ht="33.75" x14ac:dyDescent="0.2">
      <c r="A79" s="46" t="s">
        <v>106</v>
      </c>
      <c r="B79" s="216" t="s">
        <v>136</v>
      </c>
      <c r="C79" s="58" t="s">
        <v>197</v>
      </c>
      <c r="D79" s="58" t="s">
        <v>282</v>
      </c>
      <c r="E79" s="216" t="s">
        <v>107</v>
      </c>
      <c r="F79" s="335">
        <v>2355</v>
      </c>
    </row>
    <row r="80" spans="1:7" s="42" customFormat="1" ht="16.5" customHeight="1" x14ac:dyDescent="0.2">
      <c r="A80" s="46" t="s">
        <v>373</v>
      </c>
      <c r="B80" s="216" t="s">
        <v>136</v>
      </c>
      <c r="C80" s="58" t="s">
        <v>197</v>
      </c>
      <c r="D80" s="58" t="s">
        <v>282</v>
      </c>
      <c r="E80" s="216">
        <v>200</v>
      </c>
      <c r="F80" s="335">
        <v>149</v>
      </c>
    </row>
    <row r="81" spans="1:7" s="42" customFormat="1" ht="35.25" customHeight="1" x14ac:dyDescent="0.2">
      <c r="A81" s="125" t="s">
        <v>702</v>
      </c>
      <c r="B81" s="216" t="s">
        <v>136</v>
      </c>
      <c r="C81" s="58" t="s">
        <v>197</v>
      </c>
      <c r="D81" s="58" t="s">
        <v>283</v>
      </c>
      <c r="E81" s="216"/>
      <c r="F81" s="335">
        <v>700</v>
      </c>
    </row>
    <row r="82" spans="1:7" s="42" customFormat="1" ht="22.5" x14ac:dyDescent="0.2">
      <c r="A82" s="125" t="s">
        <v>409</v>
      </c>
      <c r="B82" s="216" t="s">
        <v>136</v>
      </c>
      <c r="C82" s="58" t="s">
        <v>197</v>
      </c>
      <c r="D82" s="58" t="s">
        <v>408</v>
      </c>
      <c r="E82" s="216"/>
      <c r="F82" s="335">
        <v>250</v>
      </c>
    </row>
    <row r="83" spans="1:7" s="42" customFormat="1" ht="16.5" customHeight="1" x14ac:dyDescent="0.2">
      <c r="A83" s="46" t="s">
        <v>373</v>
      </c>
      <c r="B83" s="216" t="s">
        <v>136</v>
      </c>
      <c r="C83" s="58" t="s">
        <v>197</v>
      </c>
      <c r="D83" s="58" t="s">
        <v>408</v>
      </c>
      <c r="E83" s="216">
        <v>200</v>
      </c>
      <c r="F83" s="335">
        <v>250</v>
      </c>
    </row>
    <row r="84" spans="1:7" s="42" customFormat="1" ht="36.75" customHeight="1" x14ac:dyDescent="0.2">
      <c r="A84" s="125" t="s">
        <v>284</v>
      </c>
      <c r="B84" s="216" t="s">
        <v>136</v>
      </c>
      <c r="C84" s="58" t="s">
        <v>197</v>
      </c>
      <c r="D84" s="58" t="s">
        <v>285</v>
      </c>
      <c r="E84" s="216"/>
      <c r="F84" s="335">
        <v>439</v>
      </c>
    </row>
    <row r="85" spans="1:7" s="42" customFormat="1" ht="13.5" customHeight="1" x14ac:dyDescent="0.2">
      <c r="A85" s="46" t="s">
        <v>373</v>
      </c>
      <c r="B85" s="216" t="s">
        <v>136</v>
      </c>
      <c r="C85" s="58" t="s">
        <v>197</v>
      </c>
      <c r="D85" s="58" t="s">
        <v>285</v>
      </c>
      <c r="E85" s="216">
        <v>200</v>
      </c>
      <c r="F85" s="335">
        <v>439</v>
      </c>
    </row>
    <row r="86" spans="1:7" s="42" customFormat="1" ht="22.5" x14ac:dyDescent="0.2">
      <c r="A86" s="125" t="s">
        <v>448</v>
      </c>
      <c r="B86" s="216" t="s">
        <v>136</v>
      </c>
      <c r="C86" s="58" t="s">
        <v>197</v>
      </c>
      <c r="D86" s="58" t="s">
        <v>410</v>
      </c>
      <c r="E86" s="216"/>
      <c r="F86" s="335">
        <v>11</v>
      </c>
    </row>
    <row r="87" spans="1:7" s="42" customFormat="1" ht="15.75" customHeight="1" x14ac:dyDescent="0.2">
      <c r="A87" s="46" t="s">
        <v>373</v>
      </c>
      <c r="B87" s="216" t="s">
        <v>136</v>
      </c>
      <c r="C87" s="58" t="s">
        <v>197</v>
      </c>
      <c r="D87" s="58" t="s">
        <v>410</v>
      </c>
      <c r="E87" s="216">
        <v>200</v>
      </c>
      <c r="F87" s="335">
        <v>11</v>
      </c>
    </row>
    <row r="88" spans="1:7" s="42" customFormat="1" ht="21" x14ac:dyDescent="0.2">
      <c r="A88" s="44" t="s">
        <v>286</v>
      </c>
      <c r="B88" s="65" t="s">
        <v>136</v>
      </c>
      <c r="C88" s="66" t="s">
        <v>252</v>
      </c>
      <c r="D88" s="66" t="s">
        <v>131</v>
      </c>
      <c r="E88" s="65" t="s">
        <v>132</v>
      </c>
      <c r="F88" s="333">
        <v>737</v>
      </c>
    </row>
    <row r="89" spans="1:7" s="42" customFormat="1" ht="28.5" customHeight="1" x14ac:dyDescent="0.2">
      <c r="A89" s="44" t="s">
        <v>803</v>
      </c>
      <c r="B89" s="65" t="s">
        <v>136</v>
      </c>
      <c r="C89" s="66" t="s">
        <v>252</v>
      </c>
      <c r="D89" s="66" t="s">
        <v>287</v>
      </c>
      <c r="E89" s="65" t="s">
        <v>132</v>
      </c>
      <c r="F89" s="333">
        <v>737</v>
      </c>
    </row>
    <row r="90" spans="1:7" ht="22.5" x14ac:dyDescent="0.2">
      <c r="A90" s="89" t="s">
        <v>288</v>
      </c>
      <c r="B90" s="68" t="s">
        <v>136</v>
      </c>
      <c r="C90" s="68" t="s">
        <v>252</v>
      </c>
      <c r="D90" s="70" t="s">
        <v>289</v>
      </c>
      <c r="E90" s="68" t="s">
        <v>132</v>
      </c>
      <c r="F90" s="334">
        <v>30</v>
      </c>
    </row>
    <row r="91" spans="1:7" ht="14.25" customHeight="1" x14ac:dyDescent="0.2">
      <c r="A91" s="46" t="s">
        <v>373</v>
      </c>
      <c r="B91" s="216" t="s">
        <v>136</v>
      </c>
      <c r="C91" s="216" t="s">
        <v>252</v>
      </c>
      <c r="D91" s="58" t="s">
        <v>289</v>
      </c>
      <c r="E91" s="216" t="s">
        <v>115</v>
      </c>
      <c r="F91" s="335">
        <v>30</v>
      </c>
    </row>
    <row r="92" spans="1:7" s="42" customFormat="1" ht="22.5" x14ac:dyDescent="0.2">
      <c r="A92" s="354" t="s">
        <v>704</v>
      </c>
      <c r="B92" s="68" t="s">
        <v>136</v>
      </c>
      <c r="C92" s="68" t="s">
        <v>252</v>
      </c>
      <c r="D92" s="70" t="s">
        <v>703</v>
      </c>
      <c r="E92" s="68" t="s">
        <v>132</v>
      </c>
      <c r="F92" s="296">
        <v>707</v>
      </c>
    </row>
    <row r="93" spans="1:7" x14ac:dyDescent="0.2">
      <c r="A93" s="46" t="s">
        <v>373</v>
      </c>
      <c r="B93" s="216" t="s">
        <v>136</v>
      </c>
      <c r="C93" s="216" t="s">
        <v>252</v>
      </c>
      <c r="D93" s="70" t="s">
        <v>703</v>
      </c>
      <c r="E93" s="216" t="s">
        <v>115</v>
      </c>
      <c r="F93" s="293">
        <v>707</v>
      </c>
    </row>
    <row r="94" spans="1:7" x14ac:dyDescent="0.2">
      <c r="A94" s="44" t="s">
        <v>214</v>
      </c>
      <c r="B94" s="65" t="s">
        <v>120</v>
      </c>
      <c r="C94" s="66" t="s">
        <v>130</v>
      </c>
      <c r="D94" s="66" t="s">
        <v>131</v>
      </c>
      <c r="E94" s="65" t="s">
        <v>132</v>
      </c>
      <c r="F94" s="333">
        <v>17263.510000000002</v>
      </c>
      <c r="G94" s="35">
        <f>'Пр 5 вед'!G422+'Пр 5 вед'!G296</f>
        <v>561.20000000000005</v>
      </c>
    </row>
    <row r="95" spans="1:7" x14ac:dyDescent="0.2">
      <c r="A95" s="44" t="s">
        <v>215</v>
      </c>
      <c r="B95" s="65" t="s">
        <v>120</v>
      </c>
      <c r="C95" s="66" t="s">
        <v>216</v>
      </c>
      <c r="D95" s="66" t="s">
        <v>131</v>
      </c>
      <c r="E95" s="65" t="s">
        <v>132</v>
      </c>
      <c r="F95" s="333">
        <v>3831.1</v>
      </c>
    </row>
    <row r="96" spans="1:7" ht="31.5" x14ac:dyDescent="0.2">
      <c r="A96" s="44" t="s">
        <v>655</v>
      </c>
      <c r="B96" s="58" t="s">
        <v>120</v>
      </c>
      <c r="C96" s="58" t="s">
        <v>216</v>
      </c>
      <c r="D96" s="58" t="s">
        <v>683</v>
      </c>
      <c r="E96" s="216"/>
      <c r="F96" s="335">
        <v>121</v>
      </c>
    </row>
    <row r="97" spans="1:6" x14ac:dyDescent="0.2">
      <c r="A97" s="46" t="s">
        <v>373</v>
      </c>
      <c r="B97" s="58" t="s">
        <v>120</v>
      </c>
      <c r="C97" s="58" t="s">
        <v>216</v>
      </c>
      <c r="D97" s="58" t="s">
        <v>683</v>
      </c>
      <c r="E97" s="216" t="s">
        <v>115</v>
      </c>
      <c r="F97" s="335">
        <v>121</v>
      </c>
    </row>
    <row r="98" spans="1:6" s="54" customFormat="1" ht="11.25" x14ac:dyDescent="0.2">
      <c r="A98" s="46" t="s">
        <v>686</v>
      </c>
      <c r="B98" s="216" t="s">
        <v>120</v>
      </c>
      <c r="C98" s="58" t="s">
        <v>216</v>
      </c>
      <c r="D98" s="58" t="s">
        <v>218</v>
      </c>
      <c r="E98" s="216" t="s">
        <v>132</v>
      </c>
      <c r="F98" s="335">
        <v>3710.1</v>
      </c>
    </row>
    <row r="99" spans="1:6" s="54" customFormat="1" ht="22.5" x14ac:dyDescent="0.2">
      <c r="A99" s="46" t="s">
        <v>219</v>
      </c>
      <c r="B99" s="216" t="s">
        <v>120</v>
      </c>
      <c r="C99" s="58" t="s">
        <v>216</v>
      </c>
      <c r="D99" s="58" t="s">
        <v>220</v>
      </c>
      <c r="E99" s="216" t="s">
        <v>132</v>
      </c>
      <c r="F99" s="335">
        <v>3710.1</v>
      </c>
    </row>
    <row r="100" spans="1:6" ht="34.5" customHeight="1" x14ac:dyDescent="0.2">
      <c r="A100" s="46" t="s">
        <v>106</v>
      </c>
      <c r="B100" s="216" t="s">
        <v>120</v>
      </c>
      <c r="C100" s="58" t="s">
        <v>216</v>
      </c>
      <c r="D100" s="58" t="s">
        <v>221</v>
      </c>
      <c r="E100" s="216" t="s">
        <v>107</v>
      </c>
      <c r="F100" s="335">
        <v>3428</v>
      </c>
    </row>
    <row r="101" spans="1:6" ht="15.75" customHeight="1" x14ac:dyDescent="0.2">
      <c r="A101" s="46" t="s">
        <v>373</v>
      </c>
      <c r="B101" s="216" t="s">
        <v>120</v>
      </c>
      <c r="C101" s="58" t="s">
        <v>216</v>
      </c>
      <c r="D101" s="58" t="s">
        <v>222</v>
      </c>
      <c r="E101" s="216" t="s">
        <v>115</v>
      </c>
      <c r="F101" s="335">
        <v>272.10000000000002</v>
      </c>
    </row>
    <row r="102" spans="1:6" x14ac:dyDescent="0.2">
      <c r="A102" s="265" t="s">
        <v>124</v>
      </c>
      <c r="B102" s="216" t="s">
        <v>120</v>
      </c>
      <c r="C102" s="58" t="s">
        <v>216</v>
      </c>
      <c r="D102" s="58" t="s">
        <v>222</v>
      </c>
      <c r="E102" s="216" t="s">
        <v>176</v>
      </c>
      <c r="F102" s="335">
        <v>10</v>
      </c>
    </row>
    <row r="103" spans="1:6" x14ac:dyDescent="0.2">
      <c r="A103" s="263" t="s">
        <v>291</v>
      </c>
      <c r="B103" s="66" t="s">
        <v>120</v>
      </c>
      <c r="C103" s="66" t="s">
        <v>197</v>
      </c>
      <c r="D103" s="66"/>
      <c r="E103" s="65"/>
      <c r="F103" s="333">
        <v>5936</v>
      </c>
    </row>
    <row r="104" spans="1:6" ht="36.75" customHeight="1" x14ac:dyDescent="0.2">
      <c r="A104" s="44" t="s">
        <v>804</v>
      </c>
      <c r="B104" s="66" t="s">
        <v>120</v>
      </c>
      <c r="C104" s="66" t="s">
        <v>197</v>
      </c>
      <c r="D104" s="66" t="s">
        <v>400</v>
      </c>
      <c r="E104" s="65"/>
      <c r="F104" s="333">
        <v>5936</v>
      </c>
    </row>
    <row r="105" spans="1:6" ht="104.25" customHeight="1" x14ac:dyDescent="0.2">
      <c r="A105" s="125" t="s">
        <v>292</v>
      </c>
      <c r="B105" s="58" t="s">
        <v>120</v>
      </c>
      <c r="C105" s="58" t="s">
        <v>197</v>
      </c>
      <c r="D105" s="58" t="s">
        <v>705</v>
      </c>
      <c r="E105" s="216"/>
      <c r="F105" s="335">
        <v>5936</v>
      </c>
    </row>
    <row r="106" spans="1:6" ht="15.75" customHeight="1" x14ac:dyDescent="0.2">
      <c r="A106" s="46" t="s">
        <v>373</v>
      </c>
      <c r="B106" s="58" t="s">
        <v>120</v>
      </c>
      <c r="C106" s="58" t="s">
        <v>197</v>
      </c>
      <c r="D106" s="58" t="s">
        <v>705</v>
      </c>
      <c r="E106" s="216" t="s">
        <v>115</v>
      </c>
      <c r="F106" s="335">
        <v>5936</v>
      </c>
    </row>
    <row r="107" spans="1:6" x14ac:dyDescent="0.2">
      <c r="A107" s="44" t="s">
        <v>223</v>
      </c>
      <c r="B107" s="66" t="s">
        <v>120</v>
      </c>
      <c r="C107" s="66" t="s">
        <v>224</v>
      </c>
      <c r="D107" s="66"/>
      <c r="E107" s="65"/>
      <c r="F107" s="333">
        <v>7496.41</v>
      </c>
    </row>
    <row r="108" spans="1:6" ht="31.5" x14ac:dyDescent="0.2">
      <c r="A108" s="44" t="s">
        <v>799</v>
      </c>
      <c r="B108" s="66" t="s">
        <v>120</v>
      </c>
      <c r="C108" s="66" t="s">
        <v>224</v>
      </c>
      <c r="D108" s="66" t="s">
        <v>217</v>
      </c>
      <c r="E108" s="65" t="s">
        <v>132</v>
      </c>
      <c r="F108" s="333">
        <v>1950</v>
      </c>
    </row>
    <row r="109" spans="1:6" x14ac:dyDescent="0.2">
      <c r="A109" s="46" t="s">
        <v>225</v>
      </c>
      <c r="B109" s="58" t="s">
        <v>120</v>
      </c>
      <c r="C109" s="58" t="s">
        <v>224</v>
      </c>
      <c r="D109" s="58" t="s">
        <v>226</v>
      </c>
      <c r="E109" s="216"/>
      <c r="F109" s="335">
        <v>1800</v>
      </c>
    </row>
    <row r="110" spans="1:6" ht="24" customHeight="1" x14ac:dyDescent="0.2">
      <c r="A110" s="46" t="s">
        <v>227</v>
      </c>
      <c r="B110" s="58" t="s">
        <v>120</v>
      </c>
      <c r="C110" s="58" t="s">
        <v>224</v>
      </c>
      <c r="D110" s="58" t="s">
        <v>228</v>
      </c>
      <c r="E110" s="216"/>
      <c r="F110" s="335">
        <v>100</v>
      </c>
    </row>
    <row r="111" spans="1:6" ht="14.25" customHeight="1" x14ac:dyDescent="0.2">
      <c r="A111" s="46" t="s">
        <v>373</v>
      </c>
      <c r="B111" s="58" t="s">
        <v>120</v>
      </c>
      <c r="C111" s="58" t="s">
        <v>224</v>
      </c>
      <c r="D111" s="58" t="s">
        <v>228</v>
      </c>
      <c r="E111" s="216" t="s">
        <v>115</v>
      </c>
      <c r="F111" s="335">
        <v>100</v>
      </c>
    </row>
    <row r="112" spans="1:6" ht="22.5" x14ac:dyDescent="0.2">
      <c r="A112" s="49" t="s">
        <v>673</v>
      </c>
      <c r="B112" s="58" t="s">
        <v>120</v>
      </c>
      <c r="C112" s="58" t="s">
        <v>224</v>
      </c>
      <c r="D112" s="58" t="s">
        <v>672</v>
      </c>
      <c r="E112" s="216"/>
      <c r="F112" s="335">
        <v>100</v>
      </c>
    </row>
    <row r="113" spans="1:6" ht="15.75" customHeight="1" x14ac:dyDescent="0.2">
      <c r="A113" s="46" t="s">
        <v>373</v>
      </c>
      <c r="B113" s="58" t="s">
        <v>120</v>
      </c>
      <c r="C113" s="58" t="s">
        <v>224</v>
      </c>
      <c r="D113" s="58" t="s">
        <v>672</v>
      </c>
      <c r="E113" s="216" t="s">
        <v>115</v>
      </c>
      <c r="F113" s="335">
        <v>100</v>
      </c>
    </row>
    <row r="114" spans="1:6" ht="15.75" customHeight="1" x14ac:dyDescent="0.2">
      <c r="A114" s="125" t="s">
        <v>674</v>
      </c>
      <c r="B114" s="58" t="s">
        <v>120</v>
      </c>
      <c r="C114" s="58" t="s">
        <v>224</v>
      </c>
      <c r="D114" s="58" t="s">
        <v>675</v>
      </c>
      <c r="E114" s="216"/>
      <c r="F114" s="335">
        <v>570</v>
      </c>
    </row>
    <row r="115" spans="1:6" x14ac:dyDescent="0.2">
      <c r="A115" s="46" t="s">
        <v>124</v>
      </c>
      <c r="B115" s="58" t="s">
        <v>120</v>
      </c>
      <c r="C115" s="58" t="s">
        <v>224</v>
      </c>
      <c r="D115" s="58" t="s">
        <v>675</v>
      </c>
      <c r="E115" s="216">
        <v>800</v>
      </c>
      <c r="F115" s="335">
        <v>570</v>
      </c>
    </row>
    <row r="116" spans="1:6" ht="22.5" x14ac:dyDescent="0.2">
      <c r="A116" s="49" t="s">
        <v>676</v>
      </c>
      <c r="B116" s="58" t="s">
        <v>120</v>
      </c>
      <c r="C116" s="58" t="s">
        <v>224</v>
      </c>
      <c r="D116" s="58" t="s">
        <v>677</v>
      </c>
      <c r="E116" s="216"/>
      <c r="F116" s="335">
        <v>600</v>
      </c>
    </row>
    <row r="117" spans="1:6" ht="16.5" customHeight="1" x14ac:dyDescent="0.2">
      <c r="A117" s="46" t="s">
        <v>373</v>
      </c>
      <c r="B117" s="58" t="s">
        <v>120</v>
      </c>
      <c r="C117" s="58" t="s">
        <v>224</v>
      </c>
      <c r="D117" s="58" t="s">
        <v>677</v>
      </c>
      <c r="E117" s="216" t="s">
        <v>115</v>
      </c>
      <c r="F117" s="335">
        <v>600</v>
      </c>
    </row>
    <row r="118" spans="1:6" ht="14.25" customHeight="1" x14ac:dyDescent="0.2">
      <c r="A118" s="49" t="s">
        <v>678</v>
      </c>
      <c r="B118" s="58" t="s">
        <v>120</v>
      </c>
      <c r="C118" s="58" t="s">
        <v>224</v>
      </c>
      <c r="D118" s="58" t="s">
        <v>229</v>
      </c>
      <c r="E118" s="216"/>
      <c r="F118" s="335">
        <v>400</v>
      </c>
    </row>
    <row r="119" spans="1:6" ht="14.25" customHeight="1" x14ac:dyDescent="0.2">
      <c r="A119" s="46" t="s">
        <v>373</v>
      </c>
      <c r="B119" s="58" t="s">
        <v>120</v>
      </c>
      <c r="C119" s="58" t="s">
        <v>224</v>
      </c>
      <c r="D119" s="58" t="s">
        <v>229</v>
      </c>
      <c r="E119" s="216" t="s">
        <v>115</v>
      </c>
      <c r="F119" s="335">
        <v>400</v>
      </c>
    </row>
    <row r="120" spans="1:6" ht="24" customHeight="1" x14ac:dyDescent="0.2">
      <c r="A120" s="49" t="s">
        <v>679</v>
      </c>
      <c r="B120" s="58" t="s">
        <v>120</v>
      </c>
      <c r="C120" s="58" t="s">
        <v>224</v>
      </c>
      <c r="D120" s="58" t="s">
        <v>230</v>
      </c>
      <c r="E120" s="216"/>
      <c r="F120" s="335">
        <v>30</v>
      </c>
    </row>
    <row r="121" spans="1:6" x14ac:dyDescent="0.2">
      <c r="A121" s="46" t="s">
        <v>373</v>
      </c>
      <c r="B121" s="58" t="s">
        <v>120</v>
      </c>
      <c r="C121" s="58" t="s">
        <v>224</v>
      </c>
      <c r="D121" s="58" t="s">
        <v>230</v>
      </c>
      <c r="E121" s="216" t="s">
        <v>115</v>
      </c>
      <c r="F121" s="335">
        <v>30</v>
      </c>
    </row>
    <row r="122" spans="1:6" ht="13.5" customHeight="1" x14ac:dyDescent="0.2">
      <c r="A122" s="49" t="s">
        <v>680</v>
      </c>
      <c r="B122" s="58" t="s">
        <v>120</v>
      </c>
      <c r="C122" s="58" t="s">
        <v>224</v>
      </c>
      <c r="D122" s="58" t="s">
        <v>231</v>
      </c>
      <c r="E122" s="216"/>
      <c r="F122" s="335">
        <v>150</v>
      </c>
    </row>
    <row r="123" spans="1:6" x14ac:dyDescent="0.2">
      <c r="A123" s="49" t="s">
        <v>681</v>
      </c>
      <c r="B123" s="58" t="s">
        <v>120</v>
      </c>
      <c r="C123" s="58" t="s">
        <v>224</v>
      </c>
      <c r="D123" s="58" t="s">
        <v>682</v>
      </c>
      <c r="E123" s="216"/>
      <c r="F123" s="335">
        <v>50</v>
      </c>
    </row>
    <row r="124" spans="1:6" ht="15.75" customHeight="1" x14ac:dyDescent="0.2">
      <c r="A124" s="46" t="s">
        <v>373</v>
      </c>
      <c r="B124" s="58" t="s">
        <v>120</v>
      </c>
      <c r="C124" s="58" t="s">
        <v>224</v>
      </c>
      <c r="D124" s="58" t="s">
        <v>682</v>
      </c>
      <c r="E124" s="216" t="s">
        <v>115</v>
      </c>
      <c r="F124" s="335">
        <v>50</v>
      </c>
    </row>
    <row r="125" spans="1:6" x14ac:dyDescent="0.2">
      <c r="A125" s="125" t="s">
        <v>685</v>
      </c>
      <c r="B125" s="58" t="s">
        <v>120</v>
      </c>
      <c r="C125" s="58" t="s">
        <v>224</v>
      </c>
      <c r="D125" s="58" t="s">
        <v>684</v>
      </c>
      <c r="E125" s="216"/>
      <c r="F125" s="335">
        <v>100</v>
      </c>
    </row>
    <row r="126" spans="1:6" ht="14.25" customHeight="1" x14ac:dyDescent="0.2">
      <c r="A126" s="46" t="s">
        <v>373</v>
      </c>
      <c r="B126" s="58" t="s">
        <v>120</v>
      </c>
      <c r="C126" s="58" t="s">
        <v>224</v>
      </c>
      <c r="D126" s="58" t="s">
        <v>684</v>
      </c>
      <c r="E126" s="216" t="s">
        <v>115</v>
      </c>
      <c r="F126" s="335">
        <v>100</v>
      </c>
    </row>
    <row r="127" spans="1:6" ht="24" customHeight="1" x14ac:dyDescent="0.2">
      <c r="A127" s="224" t="s">
        <v>805</v>
      </c>
      <c r="B127" s="66" t="s">
        <v>120</v>
      </c>
      <c r="C127" s="66" t="s">
        <v>224</v>
      </c>
      <c r="D127" s="66" t="s">
        <v>293</v>
      </c>
      <c r="E127" s="65" t="s">
        <v>132</v>
      </c>
      <c r="F127" s="333">
        <v>825</v>
      </c>
    </row>
    <row r="128" spans="1:6" ht="27.75" customHeight="1" x14ac:dyDescent="0.2">
      <c r="A128" s="125" t="s">
        <v>294</v>
      </c>
      <c r="B128" s="58" t="s">
        <v>120</v>
      </c>
      <c r="C128" s="58" t="s">
        <v>224</v>
      </c>
      <c r="D128" s="58" t="s">
        <v>295</v>
      </c>
      <c r="E128" s="216"/>
      <c r="F128" s="335">
        <v>100</v>
      </c>
    </row>
    <row r="129" spans="1:7" ht="18" customHeight="1" x14ac:dyDescent="0.2">
      <c r="A129" s="233" t="s">
        <v>451</v>
      </c>
      <c r="B129" s="58" t="s">
        <v>120</v>
      </c>
      <c r="C129" s="58" t="s">
        <v>224</v>
      </c>
      <c r="D129" s="58" t="s">
        <v>411</v>
      </c>
      <c r="E129" s="216"/>
      <c r="F129" s="335">
        <v>100</v>
      </c>
    </row>
    <row r="130" spans="1:7" ht="13.5" customHeight="1" x14ac:dyDescent="0.2">
      <c r="A130" s="46" t="s">
        <v>373</v>
      </c>
      <c r="B130" s="58" t="s">
        <v>120</v>
      </c>
      <c r="C130" s="58" t="s">
        <v>224</v>
      </c>
      <c r="D130" s="58" t="s">
        <v>411</v>
      </c>
      <c r="E130" s="216" t="s">
        <v>115</v>
      </c>
      <c r="F130" s="335">
        <v>100</v>
      </c>
    </row>
    <row r="131" spans="1:7" ht="22.5" x14ac:dyDescent="0.2">
      <c r="A131" s="125" t="s">
        <v>296</v>
      </c>
      <c r="B131" s="58" t="s">
        <v>120</v>
      </c>
      <c r="C131" s="58" t="s">
        <v>224</v>
      </c>
      <c r="D131" s="58" t="s">
        <v>297</v>
      </c>
      <c r="E131" s="216"/>
      <c r="F131" s="335">
        <v>725</v>
      </c>
    </row>
    <row r="132" spans="1:7" ht="21.75" customHeight="1" x14ac:dyDescent="0.2">
      <c r="A132" s="49" t="s">
        <v>724</v>
      </c>
      <c r="B132" s="58" t="s">
        <v>120</v>
      </c>
      <c r="C132" s="58" t="s">
        <v>224</v>
      </c>
      <c r="D132" s="58" t="s">
        <v>723</v>
      </c>
      <c r="E132" s="216"/>
      <c r="F132" s="335">
        <v>50</v>
      </c>
    </row>
    <row r="133" spans="1:7" ht="15.75" customHeight="1" x14ac:dyDescent="0.2">
      <c r="A133" s="46" t="s">
        <v>373</v>
      </c>
      <c r="B133" s="58" t="s">
        <v>120</v>
      </c>
      <c r="C133" s="58" t="s">
        <v>224</v>
      </c>
      <c r="D133" s="58" t="s">
        <v>723</v>
      </c>
      <c r="E133" s="216" t="s">
        <v>115</v>
      </c>
      <c r="F133" s="335">
        <v>50</v>
      </c>
    </row>
    <row r="134" spans="1:7" ht="33.75" customHeight="1" x14ac:dyDescent="0.2">
      <c r="A134" s="125" t="s">
        <v>298</v>
      </c>
      <c r="B134" s="58" t="s">
        <v>120</v>
      </c>
      <c r="C134" s="58" t="s">
        <v>224</v>
      </c>
      <c r="D134" s="58" t="s">
        <v>299</v>
      </c>
      <c r="E134" s="216"/>
      <c r="F134" s="335">
        <v>600</v>
      </c>
    </row>
    <row r="135" spans="1:7" x14ac:dyDescent="0.2">
      <c r="A135" s="273" t="s">
        <v>405</v>
      </c>
      <c r="B135" s="58" t="s">
        <v>120</v>
      </c>
      <c r="C135" s="58" t="s">
        <v>224</v>
      </c>
      <c r="D135" s="58" t="s">
        <v>299</v>
      </c>
      <c r="E135" s="216">
        <v>800</v>
      </c>
      <c r="F135" s="335">
        <v>600</v>
      </c>
    </row>
    <row r="136" spans="1:7" ht="22.5" x14ac:dyDescent="0.2">
      <c r="A136" s="49" t="s">
        <v>449</v>
      </c>
      <c r="B136" s="58" t="s">
        <v>120</v>
      </c>
      <c r="C136" s="58" t="s">
        <v>224</v>
      </c>
      <c r="D136" s="58" t="s">
        <v>412</v>
      </c>
      <c r="E136" s="216"/>
      <c r="F136" s="335">
        <v>15</v>
      </c>
    </row>
    <row r="137" spans="1:7" x14ac:dyDescent="0.2">
      <c r="A137" s="46" t="s">
        <v>373</v>
      </c>
      <c r="B137" s="58" t="s">
        <v>120</v>
      </c>
      <c r="C137" s="58" t="s">
        <v>224</v>
      </c>
      <c r="D137" s="58" t="s">
        <v>412</v>
      </c>
      <c r="E137" s="216" t="s">
        <v>115</v>
      </c>
      <c r="F137" s="335">
        <v>15</v>
      </c>
    </row>
    <row r="138" spans="1:7" ht="22.5" x14ac:dyDescent="0.2">
      <c r="A138" s="49" t="s">
        <v>450</v>
      </c>
      <c r="B138" s="58" t="s">
        <v>120</v>
      </c>
      <c r="C138" s="58" t="s">
        <v>224</v>
      </c>
      <c r="D138" s="58" t="s">
        <v>413</v>
      </c>
      <c r="E138" s="216"/>
      <c r="F138" s="335">
        <v>60</v>
      </c>
    </row>
    <row r="139" spans="1:7" x14ac:dyDescent="0.2">
      <c r="A139" s="46" t="s">
        <v>373</v>
      </c>
      <c r="B139" s="58" t="s">
        <v>120</v>
      </c>
      <c r="C139" s="58" t="s">
        <v>224</v>
      </c>
      <c r="D139" s="58" t="s">
        <v>413</v>
      </c>
      <c r="E139" s="216" t="s">
        <v>115</v>
      </c>
      <c r="F139" s="335">
        <v>60</v>
      </c>
    </row>
    <row r="140" spans="1:7" x14ac:dyDescent="0.2">
      <c r="A140" s="330" t="s">
        <v>725</v>
      </c>
      <c r="B140" s="58" t="s">
        <v>120</v>
      </c>
      <c r="C140" s="58" t="s">
        <v>224</v>
      </c>
      <c r="D140" s="58" t="s">
        <v>727</v>
      </c>
      <c r="E140" s="216"/>
      <c r="F140" s="335">
        <v>4721.41</v>
      </c>
      <c r="G140" s="308">
        <f>F140-'Пр 5 вед'!G451</f>
        <v>4721.41</v>
      </c>
    </row>
    <row r="141" spans="1:7" ht="22.5" x14ac:dyDescent="0.2">
      <c r="A141" s="49" t="s">
        <v>728</v>
      </c>
      <c r="B141" s="58" t="s">
        <v>120</v>
      </c>
      <c r="C141" s="58" t="s">
        <v>224</v>
      </c>
      <c r="D141" s="58" t="s">
        <v>726</v>
      </c>
      <c r="E141" s="216"/>
      <c r="F141" s="335">
        <v>120</v>
      </c>
    </row>
    <row r="142" spans="1:7" x14ac:dyDescent="0.2">
      <c r="A142" s="46" t="s">
        <v>373</v>
      </c>
      <c r="B142" s="58" t="s">
        <v>120</v>
      </c>
      <c r="C142" s="58" t="s">
        <v>224</v>
      </c>
      <c r="D142" s="58" t="s">
        <v>726</v>
      </c>
      <c r="E142" s="216" t="s">
        <v>115</v>
      </c>
      <c r="F142" s="335">
        <v>120</v>
      </c>
    </row>
    <row r="143" spans="1:7" ht="15" customHeight="1" x14ac:dyDescent="0.2">
      <c r="A143" s="49" t="s">
        <v>729</v>
      </c>
      <c r="B143" s="58" t="s">
        <v>120</v>
      </c>
      <c r="C143" s="58" t="s">
        <v>224</v>
      </c>
      <c r="D143" s="58" t="s">
        <v>730</v>
      </c>
      <c r="E143" s="216"/>
      <c r="F143" s="335">
        <v>4351.41</v>
      </c>
    </row>
    <row r="144" spans="1:7" ht="19.5" customHeight="1" x14ac:dyDescent="0.2">
      <c r="A144" s="351" t="s">
        <v>729</v>
      </c>
      <c r="B144" s="58" t="s">
        <v>120</v>
      </c>
      <c r="C144" s="58" t="s">
        <v>224</v>
      </c>
      <c r="D144" s="58" t="s">
        <v>884</v>
      </c>
      <c r="E144" s="216"/>
      <c r="F144" s="293">
        <v>270</v>
      </c>
    </row>
    <row r="145" spans="1:8" ht="12.75" customHeight="1" x14ac:dyDescent="0.2">
      <c r="A145" s="346" t="s">
        <v>373</v>
      </c>
      <c r="B145" s="58" t="s">
        <v>120</v>
      </c>
      <c r="C145" s="58" t="s">
        <v>224</v>
      </c>
      <c r="D145" s="58" t="s">
        <v>884</v>
      </c>
      <c r="E145" s="216" t="s">
        <v>115</v>
      </c>
      <c r="F145" s="293">
        <v>270</v>
      </c>
    </row>
    <row r="146" spans="1:8" x14ac:dyDescent="0.2">
      <c r="A146" s="49" t="s">
        <v>473</v>
      </c>
      <c r="B146" s="58" t="s">
        <v>120</v>
      </c>
      <c r="C146" s="58" t="s">
        <v>224</v>
      </c>
      <c r="D146" s="58" t="s">
        <v>733</v>
      </c>
      <c r="E146" s="216"/>
      <c r="F146" s="335">
        <v>4081.41</v>
      </c>
    </row>
    <row r="147" spans="1:8" x14ac:dyDescent="0.2">
      <c r="A147" s="46" t="s">
        <v>373</v>
      </c>
      <c r="B147" s="58" t="s">
        <v>120</v>
      </c>
      <c r="C147" s="58" t="s">
        <v>224</v>
      </c>
      <c r="D147" s="58" t="s">
        <v>733</v>
      </c>
      <c r="E147" s="216" t="s">
        <v>115</v>
      </c>
      <c r="F147" s="335">
        <v>4081.41</v>
      </c>
    </row>
    <row r="148" spans="1:8" ht="13.5" customHeight="1" x14ac:dyDescent="0.2">
      <c r="A148" s="49" t="s">
        <v>732</v>
      </c>
      <c r="B148" s="58" t="s">
        <v>120</v>
      </c>
      <c r="C148" s="58" t="s">
        <v>224</v>
      </c>
      <c r="D148" s="58" t="s">
        <v>731</v>
      </c>
      <c r="E148" s="216"/>
      <c r="F148" s="335">
        <v>250</v>
      </c>
    </row>
    <row r="149" spans="1:8" ht="12.75" customHeight="1" x14ac:dyDescent="0.2">
      <c r="A149" s="46" t="s">
        <v>373</v>
      </c>
      <c r="B149" s="58" t="s">
        <v>120</v>
      </c>
      <c r="C149" s="58" t="s">
        <v>224</v>
      </c>
      <c r="D149" s="58" t="s">
        <v>731</v>
      </c>
      <c r="E149" s="216" t="s">
        <v>115</v>
      </c>
      <c r="F149" s="335">
        <v>250</v>
      </c>
    </row>
    <row r="150" spans="1:8" x14ac:dyDescent="0.2">
      <c r="A150" s="269" t="s">
        <v>301</v>
      </c>
      <c r="B150" s="66" t="s">
        <v>216</v>
      </c>
      <c r="C150" s="66"/>
      <c r="D150" s="66"/>
      <c r="E150" s="65"/>
      <c r="F150" s="333">
        <v>1602</v>
      </c>
      <c r="G150" s="35" t="e">
        <f>'Пр 5 вед'!G471+'Пр 5 вед'!#REF!</f>
        <v>#REF!</v>
      </c>
    </row>
    <row r="151" spans="1:8" x14ac:dyDescent="0.2">
      <c r="A151" s="46" t="s">
        <v>246</v>
      </c>
      <c r="B151" s="58" t="s">
        <v>216</v>
      </c>
      <c r="C151" s="58" t="s">
        <v>136</v>
      </c>
      <c r="D151" s="58" t="s">
        <v>606</v>
      </c>
      <c r="E151" s="216" t="s">
        <v>250</v>
      </c>
      <c r="F151" s="318">
        <v>0</v>
      </c>
    </row>
    <row r="152" spans="1:8" s="59" customFormat="1" ht="31.5" x14ac:dyDescent="0.2">
      <c r="A152" s="224" t="s">
        <v>709</v>
      </c>
      <c r="B152" s="66" t="s">
        <v>216</v>
      </c>
      <c r="C152" s="66" t="s">
        <v>136</v>
      </c>
      <c r="D152" s="66" t="s">
        <v>300</v>
      </c>
      <c r="E152" s="65"/>
      <c r="F152" s="333">
        <v>1602</v>
      </c>
    </row>
    <row r="153" spans="1:8" s="59" customFormat="1" x14ac:dyDescent="0.2">
      <c r="A153" s="125" t="s">
        <v>711</v>
      </c>
      <c r="B153" s="58" t="s">
        <v>216</v>
      </c>
      <c r="C153" s="58" t="s">
        <v>136</v>
      </c>
      <c r="D153" s="58" t="s">
        <v>710</v>
      </c>
      <c r="E153" s="216"/>
      <c r="F153" s="335">
        <v>1571</v>
      </c>
    </row>
    <row r="154" spans="1:8" s="59" customFormat="1" x14ac:dyDescent="0.2">
      <c r="A154" s="49" t="s">
        <v>713</v>
      </c>
      <c r="B154" s="58" t="s">
        <v>216</v>
      </c>
      <c r="C154" s="58" t="s">
        <v>136</v>
      </c>
      <c r="D154" s="58" t="s">
        <v>712</v>
      </c>
      <c r="E154" s="216"/>
      <c r="F154" s="335">
        <v>1571</v>
      </c>
    </row>
    <row r="155" spans="1:8" s="59" customFormat="1" x14ac:dyDescent="0.2">
      <c r="A155" s="49" t="s">
        <v>713</v>
      </c>
      <c r="B155" s="58" t="s">
        <v>216</v>
      </c>
      <c r="C155" s="58" t="s">
        <v>136</v>
      </c>
      <c r="D155" s="58" t="s">
        <v>714</v>
      </c>
      <c r="E155" s="216"/>
      <c r="F155" s="335">
        <v>1571</v>
      </c>
    </row>
    <row r="156" spans="1:8" s="59" customFormat="1" x14ac:dyDescent="0.2">
      <c r="A156" s="46" t="s">
        <v>373</v>
      </c>
      <c r="B156" s="58" t="s">
        <v>216</v>
      </c>
      <c r="C156" s="58" t="s">
        <v>136</v>
      </c>
      <c r="D156" s="58" t="s">
        <v>714</v>
      </c>
      <c r="E156" s="216" t="s">
        <v>115</v>
      </c>
      <c r="F156" s="335">
        <v>1571</v>
      </c>
    </row>
    <row r="157" spans="1:8" s="59" customFormat="1" ht="22.5" x14ac:dyDescent="0.2">
      <c r="A157" s="49" t="s">
        <v>785</v>
      </c>
      <c r="B157" s="58" t="s">
        <v>216</v>
      </c>
      <c r="C157" s="58" t="s">
        <v>136</v>
      </c>
      <c r="D157" s="58" t="s">
        <v>784</v>
      </c>
      <c r="E157" s="92"/>
      <c r="F157" s="304">
        <v>31</v>
      </c>
    </row>
    <row r="158" spans="1:8" s="59" customFormat="1" ht="12.75" customHeight="1" x14ac:dyDescent="0.2">
      <c r="A158" s="46" t="s">
        <v>656</v>
      </c>
      <c r="B158" s="58" t="s">
        <v>216</v>
      </c>
      <c r="C158" s="58" t="s">
        <v>136</v>
      </c>
      <c r="D158" s="58" t="s">
        <v>783</v>
      </c>
      <c r="E158" s="216"/>
      <c r="F158" s="335">
        <v>31</v>
      </c>
    </row>
    <row r="159" spans="1:8" s="59" customFormat="1" ht="12.75" customHeight="1" x14ac:dyDescent="0.2">
      <c r="A159" s="46" t="s">
        <v>373</v>
      </c>
      <c r="B159" s="58" t="s">
        <v>216</v>
      </c>
      <c r="C159" s="58" t="s">
        <v>136</v>
      </c>
      <c r="D159" s="58" t="s">
        <v>783</v>
      </c>
      <c r="E159" s="216" t="s">
        <v>115</v>
      </c>
      <c r="F159" s="335">
        <v>31</v>
      </c>
    </row>
    <row r="160" spans="1:8" s="59" customFormat="1" x14ac:dyDescent="0.2">
      <c r="A160" s="44" t="s">
        <v>181</v>
      </c>
      <c r="B160" s="64" t="s">
        <v>182</v>
      </c>
      <c r="C160" s="62" t="s">
        <v>130</v>
      </c>
      <c r="D160" s="62" t="s">
        <v>131</v>
      </c>
      <c r="E160" s="64" t="s">
        <v>132</v>
      </c>
      <c r="F160" s="332">
        <v>540171.3131599999</v>
      </c>
      <c r="G160" s="59">
        <f>'Пр 5 вед'!G486+'Пр 5 вед'!G16+'Пр 5 вед'!G185</f>
        <v>24554.237659999999</v>
      </c>
      <c r="H160" s="369">
        <f>F160-G160</f>
        <v>515617.07549999992</v>
      </c>
    </row>
    <row r="161" spans="1:7" x14ac:dyDescent="0.2">
      <c r="A161" s="44" t="s">
        <v>183</v>
      </c>
      <c r="B161" s="64" t="s">
        <v>182</v>
      </c>
      <c r="C161" s="62" t="s">
        <v>95</v>
      </c>
      <c r="D161" s="62" t="s">
        <v>131</v>
      </c>
      <c r="E161" s="64" t="s">
        <v>132</v>
      </c>
      <c r="F161" s="332">
        <v>152930.92827999999</v>
      </c>
      <c r="G161" s="308">
        <f>F161-'Пр 5 вед'!G186</f>
        <v>152130.92827999999</v>
      </c>
    </row>
    <row r="162" spans="1:7" ht="21" x14ac:dyDescent="0.2">
      <c r="A162" s="44" t="s">
        <v>796</v>
      </c>
      <c r="B162" s="64" t="s">
        <v>182</v>
      </c>
      <c r="C162" s="62" t="s">
        <v>95</v>
      </c>
      <c r="D162" s="62" t="s">
        <v>184</v>
      </c>
      <c r="E162" s="64"/>
      <c r="F162" s="332">
        <v>152930.92827999999</v>
      </c>
    </row>
    <row r="163" spans="1:7" x14ac:dyDescent="0.2">
      <c r="A163" s="46" t="s">
        <v>185</v>
      </c>
      <c r="B163" s="48" t="s">
        <v>182</v>
      </c>
      <c r="C163" s="47" t="s">
        <v>95</v>
      </c>
      <c r="D163" s="58" t="s">
        <v>186</v>
      </c>
      <c r="E163" s="216" t="s">
        <v>132</v>
      </c>
      <c r="F163" s="335">
        <v>152582.12828</v>
      </c>
    </row>
    <row r="164" spans="1:7" ht="33.75" x14ac:dyDescent="0.2">
      <c r="A164" s="265" t="s">
        <v>395</v>
      </c>
      <c r="B164" s="48" t="s">
        <v>182</v>
      </c>
      <c r="C164" s="47" t="s">
        <v>95</v>
      </c>
      <c r="D164" s="47" t="s">
        <v>187</v>
      </c>
      <c r="E164" s="48"/>
      <c r="F164" s="337">
        <v>8557.2713000000003</v>
      </c>
    </row>
    <row r="165" spans="1:7" ht="18.75" customHeight="1" x14ac:dyDescent="0.2">
      <c r="A165" s="46" t="s">
        <v>99</v>
      </c>
      <c r="B165" s="48" t="s">
        <v>182</v>
      </c>
      <c r="C165" s="47" t="s">
        <v>95</v>
      </c>
      <c r="D165" s="47" t="s">
        <v>187</v>
      </c>
      <c r="E165" s="48" t="s">
        <v>100</v>
      </c>
      <c r="F165" s="337">
        <v>8557.2713000000003</v>
      </c>
    </row>
    <row r="166" spans="1:7" ht="34.5" customHeight="1" x14ac:dyDescent="0.2">
      <c r="A166" s="49" t="s">
        <v>661</v>
      </c>
      <c r="B166" s="48" t="s">
        <v>182</v>
      </c>
      <c r="C166" s="47" t="s">
        <v>95</v>
      </c>
      <c r="D166" s="47" t="s">
        <v>694</v>
      </c>
      <c r="E166" s="48"/>
      <c r="F166" s="337">
        <v>1215.6883</v>
      </c>
    </row>
    <row r="167" spans="1:7" ht="16.5" customHeight="1" x14ac:dyDescent="0.2">
      <c r="A167" s="46" t="s">
        <v>373</v>
      </c>
      <c r="B167" s="48" t="s">
        <v>182</v>
      </c>
      <c r="C167" s="47" t="s">
        <v>95</v>
      </c>
      <c r="D167" s="47" t="s">
        <v>694</v>
      </c>
      <c r="E167" s="48" t="s">
        <v>115</v>
      </c>
      <c r="F167" s="337">
        <v>1151.6883</v>
      </c>
    </row>
    <row r="168" spans="1:7" ht="14.25" customHeight="1" x14ac:dyDescent="0.2">
      <c r="A168" s="267" t="s">
        <v>124</v>
      </c>
      <c r="B168" s="48" t="s">
        <v>182</v>
      </c>
      <c r="C168" s="47" t="s">
        <v>95</v>
      </c>
      <c r="D168" s="47" t="s">
        <v>694</v>
      </c>
      <c r="E168" s="48" t="s">
        <v>176</v>
      </c>
      <c r="F168" s="337">
        <v>64</v>
      </c>
    </row>
    <row r="169" spans="1:7" ht="34.5" customHeight="1" x14ac:dyDescent="0.2">
      <c r="A169" s="49" t="s">
        <v>662</v>
      </c>
      <c r="B169" s="48" t="s">
        <v>182</v>
      </c>
      <c r="C169" s="47" t="s">
        <v>95</v>
      </c>
      <c r="D169" s="47" t="s">
        <v>695</v>
      </c>
      <c r="E169" s="48"/>
      <c r="F169" s="337">
        <v>1206.16868</v>
      </c>
    </row>
    <row r="170" spans="1:7" ht="20.25" customHeight="1" x14ac:dyDescent="0.2">
      <c r="A170" s="46" t="s">
        <v>373</v>
      </c>
      <c r="B170" s="48" t="s">
        <v>182</v>
      </c>
      <c r="C170" s="47" t="s">
        <v>95</v>
      </c>
      <c r="D170" s="47" t="s">
        <v>695</v>
      </c>
      <c r="E170" s="48" t="s">
        <v>115</v>
      </c>
      <c r="F170" s="337">
        <v>1161.0686800000001</v>
      </c>
    </row>
    <row r="171" spans="1:7" x14ac:dyDescent="0.2">
      <c r="A171" s="267" t="s">
        <v>124</v>
      </c>
      <c r="B171" s="48" t="s">
        <v>182</v>
      </c>
      <c r="C171" s="47" t="s">
        <v>95</v>
      </c>
      <c r="D171" s="47" t="s">
        <v>695</v>
      </c>
      <c r="E171" s="48" t="s">
        <v>176</v>
      </c>
      <c r="F171" s="337">
        <v>45.1</v>
      </c>
    </row>
    <row r="172" spans="1:7" ht="22.5" x14ac:dyDescent="0.2">
      <c r="A172" s="267" t="s">
        <v>875</v>
      </c>
      <c r="B172" s="48" t="s">
        <v>182</v>
      </c>
      <c r="C172" s="47" t="s">
        <v>95</v>
      </c>
      <c r="D172" s="47" t="s">
        <v>876</v>
      </c>
      <c r="E172" s="48"/>
      <c r="F172" s="286">
        <v>570</v>
      </c>
    </row>
    <row r="173" spans="1:7" ht="21" customHeight="1" x14ac:dyDescent="0.2">
      <c r="A173" s="46" t="s">
        <v>373</v>
      </c>
      <c r="B173" s="48" t="s">
        <v>182</v>
      </c>
      <c r="C173" s="47" t="s">
        <v>95</v>
      </c>
      <c r="D173" s="47" t="s">
        <v>876</v>
      </c>
      <c r="E173" s="48" t="s">
        <v>115</v>
      </c>
      <c r="F173" s="286">
        <v>80</v>
      </c>
    </row>
    <row r="174" spans="1:7" ht="22.5" x14ac:dyDescent="0.2">
      <c r="A174" s="46" t="s">
        <v>99</v>
      </c>
      <c r="B174" s="48" t="s">
        <v>182</v>
      </c>
      <c r="C174" s="47" t="s">
        <v>95</v>
      </c>
      <c r="D174" s="47" t="s">
        <v>876</v>
      </c>
      <c r="E174" s="48" t="s">
        <v>100</v>
      </c>
      <c r="F174" s="286">
        <v>490</v>
      </c>
    </row>
    <row r="175" spans="1:7" ht="12" customHeight="1" x14ac:dyDescent="0.2">
      <c r="A175" s="267" t="s">
        <v>375</v>
      </c>
      <c r="B175" s="48" t="s">
        <v>182</v>
      </c>
      <c r="C175" s="47" t="s">
        <v>95</v>
      </c>
      <c r="D175" s="47" t="s">
        <v>188</v>
      </c>
      <c r="E175" s="48"/>
      <c r="F175" s="337">
        <v>141033</v>
      </c>
    </row>
    <row r="176" spans="1:7" ht="33.75" x14ac:dyDescent="0.2">
      <c r="A176" s="49" t="s">
        <v>395</v>
      </c>
      <c r="B176" s="48" t="s">
        <v>182</v>
      </c>
      <c r="C176" s="47" t="s">
        <v>95</v>
      </c>
      <c r="D176" s="47" t="s">
        <v>188</v>
      </c>
      <c r="E176" s="216" t="s">
        <v>132</v>
      </c>
      <c r="F176" s="335">
        <v>141033</v>
      </c>
    </row>
    <row r="177" spans="1:7" ht="22.5" x14ac:dyDescent="0.2">
      <c r="A177" s="46" t="s">
        <v>99</v>
      </c>
      <c r="B177" s="48" t="s">
        <v>182</v>
      </c>
      <c r="C177" s="47" t="s">
        <v>95</v>
      </c>
      <c r="D177" s="47" t="s">
        <v>188</v>
      </c>
      <c r="E177" s="48" t="s">
        <v>100</v>
      </c>
      <c r="F177" s="337">
        <v>123303</v>
      </c>
    </row>
    <row r="178" spans="1:7" ht="34.5" customHeight="1" x14ac:dyDescent="0.2">
      <c r="A178" s="49" t="s">
        <v>663</v>
      </c>
      <c r="B178" s="48" t="s">
        <v>182</v>
      </c>
      <c r="C178" s="47" t="s">
        <v>95</v>
      </c>
      <c r="D178" s="47" t="s">
        <v>696</v>
      </c>
      <c r="E178" s="48"/>
      <c r="F178" s="337">
        <v>7825</v>
      </c>
    </row>
    <row r="179" spans="1:7" ht="33.75" x14ac:dyDescent="0.2">
      <c r="A179" s="46" t="s">
        <v>106</v>
      </c>
      <c r="B179" s="48" t="s">
        <v>182</v>
      </c>
      <c r="C179" s="47" t="s">
        <v>95</v>
      </c>
      <c r="D179" s="47" t="s">
        <v>696</v>
      </c>
      <c r="E179" s="48" t="s">
        <v>107</v>
      </c>
      <c r="F179" s="337">
        <v>7800</v>
      </c>
    </row>
    <row r="180" spans="1:7" ht="12" customHeight="1" x14ac:dyDescent="0.2">
      <c r="A180" s="46" t="s">
        <v>373</v>
      </c>
      <c r="B180" s="48" t="s">
        <v>182</v>
      </c>
      <c r="C180" s="47" t="s">
        <v>95</v>
      </c>
      <c r="D180" s="47" t="s">
        <v>696</v>
      </c>
      <c r="E180" s="48" t="s">
        <v>115</v>
      </c>
      <c r="F180" s="337">
        <v>25</v>
      </c>
    </row>
    <row r="181" spans="1:7" ht="33" customHeight="1" x14ac:dyDescent="0.2">
      <c r="A181" s="49" t="s">
        <v>664</v>
      </c>
      <c r="B181" s="48" t="s">
        <v>182</v>
      </c>
      <c r="C181" s="47" t="s">
        <v>95</v>
      </c>
      <c r="D181" s="47" t="s">
        <v>697</v>
      </c>
      <c r="E181" s="48"/>
      <c r="F181" s="337">
        <v>9905</v>
      </c>
    </row>
    <row r="182" spans="1:7" ht="33.75" x14ac:dyDescent="0.2">
      <c r="A182" s="46" t="s">
        <v>106</v>
      </c>
      <c r="B182" s="48" t="s">
        <v>182</v>
      </c>
      <c r="C182" s="47" t="s">
        <v>95</v>
      </c>
      <c r="D182" s="47" t="s">
        <v>697</v>
      </c>
      <c r="E182" s="48" t="s">
        <v>107</v>
      </c>
      <c r="F182" s="337">
        <v>9880</v>
      </c>
    </row>
    <row r="183" spans="1:7" x14ac:dyDescent="0.2">
      <c r="A183" s="46" t="s">
        <v>373</v>
      </c>
      <c r="B183" s="48" t="s">
        <v>182</v>
      </c>
      <c r="C183" s="47" t="s">
        <v>95</v>
      </c>
      <c r="D183" s="47" t="s">
        <v>697</v>
      </c>
      <c r="E183" s="48" t="s">
        <v>115</v>
      </c>
      <c r="F183" s="337">
        <v>25</v>
      </c>
    </row>
    <row r="184" spans="1:7" ht="36.75" customHeight="1" x14ac:dyDescent="0.2">
      <c r="A184" s="46" t="s">
        <v>189</v>
      </c>
      <c r="B184" s="48" t="s">
        <v>182</v>
      </c>
      <c r="C184" s="47" t="s">
        <v>95</v>
      </c>
      <c r="D184" s="47" t="s">
        <v>190</v>
      </c>
      <c r="E184" s="48"/>
      <c r="F184" s="337">
        <v>348.8</v>
      </c>
    </row>
    <row r="185" spans="1:7" ht="38.25" customHeight="1" x14ac:dyDescent="0.2">
      <c r="A185" s="57" t="s">
        <v>381</v>
      </c>
      <c r="B185" s="48" t="s">
        <v>182</v>
      </c>
      <c r="C185" s="47" t="s">
        <v>95</v>
      </c>
      <c r="D185" s="47" t="s">
        <v>191</v>
      </c>
      <c r="E185" s="48"/>
      <c r="F185" s="337">
        <v>348.8</v>
      </c>
    </row>
    <row r="186" spans="1:7" ht="36" customHeight="1" x14ac:dyDescent="0.2">
      <c r="A186" s="46" t="s">
        <v>106</v>
      </c>
      <c r="B186" s="48" t="s">
        <v>182</v>
      </c>
      <c r="C186" s="47" t="s">
        <v>95</v>
      </c>
      <c r="D186" s="47" t="s">
        <v>191</v>
      </c>
      <c r="E186" s="48">
        <v>100</v>
      </c>
      <c r="F186" s="337">
        <v>45</v>
      </c>
    </row>
    <row r="187" spans="1:7" ht="26.25" customHeight="1" x14ac:dyDescent="0.2">
      <c r="A187" s="46" t="s">
        <v>99</v>
      </c>
      <c r="B187" s="48" t="s">
        <v>182</v>
      </c>
      <c r="C187" s="47" t="s">
        <v>95</v>
      </c>
      <c r="D187" s="47" t="s">
        <v>191</v>
      </c>
      <c r="E187" s="48">
        <v>600</v>
      </c>
      <c r="F187" s="337">
        <v>303.8</v>
      </c>
    </row>
    <row r="188" spans="1:7" x14ac:dyDescent="0.2">
      <c r="A188" s="44" t="s">
        <v>192</v>
      </c>
      <c r="B188" s="64" t="s">
        <v>182</v>
      </c>
      <c r="C188" s="62" t="s">
        <v>193</v>
      </c>
      <c r="D188" s="62" t="s">
        <v>131</v>
      </c>
      <c r="E188" s="64" t="s">
        <v>132</v>
      </c>
      <c r="F188" s="332">
        <v>305371.01523999998</v>
      </c>
      <c r="G188" s="308" t="e">
        <f>F188-'Пр 5 вед'!#REF!</f>
        <v>#REF!</v>
      </c>
    </row>
    <row r="189" spans="1:7" x14ac:dyDescent="0.2">
      <c r="A189" s="44" t="s">
        <v>194</v>
      </c>
      <c r="B189" s="64" t="s">
        <v>182</v>
      </c>
      <c r="C189" s="62" t="s">
        <v>193</v>
      </c>
      <c r="D189" s="62" t="s">
        <v>195</v>
      </c>
      <c r="E189" s="65" t="s">
        <v>132</v>
      </c>
      <c r="F189" s="333">
        <v>304638.37923999998</v>
      </c>
    </row>
    <row r="190" spans="1:7" ht="36.75" customHeight="1" x14ac:dyDescent="0.2">
      <c r="A190" s="330" t="s">
        <v>665</v>
      </c>
      <c r="B190" s="48" t="s">
        <v>182</v>
      </c>
      <c r="C190" s="47" t="s">
        <v>193</v>
      </c>
      <c r="D190" s="47" t="s">
        <v>446</v>
      </c>
      <c r="E190" s="65"/>
      <c r="F190" s="333">
        <v>19151.579239999999</v>
      </c>
    </row>
    <row r="191" spans="1:7" ht="47.25" customHeight="1" x14ac:dyDescent="0.2">
      <c r="A191" s="330" t="s">
        <v>666</v>
      </c>
      <c r="B191" s="48" t="s">
        <v>182</v>
      </c>
      <c r="C191" s="47" t="s">
        <v>193</v>
      </c>
      <c r="D191" s="47" t="s">
        <v>688</v>
      </c>
      <c r="E191" s="65"/>
      <c r="F191" s="333">
        <v>4088.8283999999999</v>
      </c>
    </row>
    <row r="192" spans="1:7" ht="22.5" x14ac:dyDescent="0.2">
      <c r="A192" s="46" t="s">
        <v>99</v>
      </c>
      <c r="B192" s="48" t="s">
        <v>182</v>
      </c>
      <c r="C192" s="47" t="s">
        <v>193</v>
      </c>
      <c r="D192" s="47" t="s">
        <v>688</v>
      </c>
      <c r="E192" s="48">
        <v>600</v>
      </c>
      <c r="F192" s="337">
        <v>4088.8283999999999</v>
      </c>
    </row>
    <row r="193" spans="1:6" ht="46.5" customHeight="1" x14ac:dyDescent="0.2">
      <c r="A193" s="330" t="s">
        <v>667</v>
      </c>
      <c r="B193" s="48" t="s">
        <v>182</v>
      </c>
      <c r="C193" s="47" t="s">
        <v>193</v>
      </c>
      <c r="D193" s="47" t="s">
        <v>689</v>
      </c>
      <c r="E193" s="65"/>
      <c r="F193" s="333">
        <v>3094.2260799999999</v>
      </c>
    </row>
    <row r="194" spans="1:6" ht="22.5" x14ac:dyDescent="0.2">
      <c r="A194" s="46" t="s">
        <v>99</v>
      </c>
      <c r="B194" s="48" t="s">
        <v>182</v>
      </c>
      <c r="C194" s="47" t="s">
        <v>193</v>
      </c>
      <c r="D194" s="47" t="s">
        <v>689</v>
      </c>
      <c r="E194" s="48">
        <v>600</v>
      </c>
      <c r="F194" s="337">
        <v>3094.2260799999999</v>
      </c>
    </row>
    <row r="195" spans="1:6" ht="34.5" customHeight="1" x14ac:dyDescent="0.2">
      <c r="A195" s="330" t="s">
        <v>668</v>
      </c>
      <c r="B195" s="48" t="s">
        <v>182</v>
      </c>
      <c r="C195" s="47" t="s">
        <v>193</v>
      </c>
      <c r="D195" s="47" t="s">
        <v>690</v>
      </c>
      <c r="E195" s="65"/>
      <c r="F195" s="333">
        <v>2447.2495199999998</v>
      </c>
    </row>
    <row r="196" spans="1:6" ht="22.5" x14ac:dyDescent="0.2">
      <c r="A196" s="46" t="s">
        <v>99</v>
      </c>
      <c r="B196" s="48" t="s">
        <v>182</v>
      </c>
      <c r="C196" s="47" t="s">
        <v>193</v>
      </c>
      <c r="D196" s="47" t="s">
        <v>690</v>
      </c>
      <c r="E196" s="48">
        <v>600</v>
      </c>
      <c r="F196" s="337">
        <v>2447.2495199999998</v>
      </c>
    </row>
    <row r="197" spans="1:6" ht="48" customHeight="1" x14ac:dyDescent="0.2">
      <c r="A197" s="330" t="s">
        <v>669</v>
      </c>
      <c r="B197" s="48" t="s">
        <v>182</v>
      </c>
      <c r="C197" s="47" t="s">
        <v>193</v>
      </c>
      <c r="D197" s="47" t="s">
        <v>691</v>
      </c>
      <c r="E197" s="65"/>
      <c r="F197" s="333">
        <v>4661.2308400000002</v>
      </c>
    </row>
    <row r="198" spans="1:6" ht="22.5" x14ac:dyDescent="0.2">
      <c r="A198" s="46" t="s">
        <v>99</v>
      </c>
      <c r="B198" s="48" t="s">
        <v>182</v>
      </c>
      <c r="C198" s="47" t="s">
        <v>193</v>
      </c>
      <c r="D198" s="47" t="s">
        <v>691</v>
      </c>
      <c r="E198" s="48">
        <v>600</v>
      </c>
      <c r="F198" s="337">
        <v>4661.2308400000002</v>
      </c>
    </row>
    <row r="199" spans="1:6" ht="45.75" customHeight="1" x14ac:dyDescent="0.2">
      <c r="A199" s="330" t="s">
        <v>670</v>
      </c>
      <c r="B199" s="48" t="s">
        <v>182</v>
      </c>
      <c r="C199" s="47" t="s">
        <v>193</v>
      </c>
      <c r="D199" s="47" t="s">
        <v>692</v>
      </c>
      <c r="E199" s="65"/>
      <c r="F199" s="333">
        <v>2481.6976399999999</v>
      </c>
    </row>
    <row r="200" spans="1:6" ht="22.5" x14ac:dyDescent="0.2">
      <c r="A200" s="46" t="s">
        <v>99</v>
      </c>
      <c r="B200" s="48" t="s">
        <v>182</v>
      </c>
      <c r="C200" s="47" t="s">
        <v>193</v>
      </c>
      <c r="D200" s="47" t="s">
        <v>692</v>
      </c>
      <c r="E200" s="48">
        <v>600</v>
      </c>
      <c r="F200" s="337">
        <v>2481.6976399999999</v>
      </c>
    </row>
    <row r="201" spans="1:6" ht="42.75" customHeight="1" x14ac:dyDescent="0.2">
      <c r="A201" s="330" t="s">
        <v>671</v>
      </c>
      <c r="B201" s="48" t="s">
        <v>182</v>
      </c>
      <c r="C201" s="47" t="s">
        <v>193</v>
      </c>
      <c r="D201" s="47" t="s">
        <v>693</v>
      </c>
      <c r="E201" s="65"/>
      <c r="F201" s="333">
        <v>2378.3467599999999</v>
      </c>
    </row>
    <row r="202" spans="1:6" ht="22.5" x14ac:dyDescent="0.2">
      <c r="A202" s="46" t="s">
        <v>99</v>
      </c>
      <c r="B202" s="48" t="s">
        <v>182</v>
      </c>
      <c r="C202" s="47" t="s">
        <v>193</v>
      </c>
      <c r="D202" s="47" t="s">
        <v>693</v>
      </c>
      <c r="E202" s="48">
        <v>600</v>
      </c>
      <c r="F202" s="337">
        <v>2378.3467599999999</v>
      </c>
    </row>
    <row r="203" spans="1:6" ht="22.5" x14ac:dyDescent="0.2">
      <c r="A203" s="267" t="s">
        <v>875</v>
      </c>
      <c r="B203" s="48" t="s">
        <v>182</v>
      </c>
      <c r="C203" s="47" t="s">
        <v>193</v>
      </c>
      <c r="D203" s="47" t="s">
        <v>894</v>
      </c>
      <c r="E203" s="48"/>
      <c r="F203" s="286">
        <v>988.8</v>
      </c>
    </row>
    <row r="204" spans="1:6" ht="22.5" x14ac:dyDescent="0.2">
      <c r="A204" s="46" t="s">
        <v>99</v>
      </c>
      <c r="B204" s="48" t="s">
        <v>182</v>
      </c>
      <c r="C204" s="47" t="s">
        <v>193</v>
      </c>
      <c r="D204" s="47" t="s">
        <v>894</v>
      </c>
      <c r="E204" s="48">
        <v>600</v>
      </c>
      <c r="F204" s="286">
        <v>988.8</v>
      </c>
    </row>
    <row r="205" spans="1:6" ht="48.75" customHeight="1" x14ac:dyDescent="0.2">
      <c r="A205" s="46" t="s">
        <v>64</v>
      </c>
      <c r="B205" s="48" t="s">
        <v>182</v>
      </c>
      <c r="C205" s="47" t="s">
        <v>193</v>
      </c>
      <c r="D205" s="47" t="s">
        <v>447</v>
      </c>
      <c r="E205" s="48" t="s">
        <v>132</v>
      </c>
      <c r="F205" s="337">
        <v>257702</v>
      </c>
    </row>
    <row r="206" spans="1:6" ht="22.5" x14ac:dyDescent="0.2">
      <c r="A206" s="46" t="s">
        <v>99</v>
      </c>
      <c r="B206" s="48" t="s">
        <v>182</v>
      </c>
      <c r="C206" s="48" t="s">
        <v>193</v>
      </c>
      <c r="D206" s="47" t="s">
        <v>447</v>
      </c>
      <c r="E206" s="48" t="s">
        <v>100</v>
      </c>
      <c r="F206" s="337">
        <v>257702</v>
      </c>
    </row>
    <row r="207" spans="1:6" ht="32.25" customHeight="1" x14ac:dyDescent="0.2">
      <c r="A207" s="46" t="s">
        <v>624</v>
      </c>
      <c r="B207" s="48" t="s">
        <v>182</v>
      </c>
      <c r="C207" s="47" t="s">
        <v>193</v>
      </c>
      <c r="D207" s="47" t="s">
        <v>757</v>
      </c>
      <c r="E207" s="48"/>
      <c r="F207" s="337">
        <v>15733</v>
      </c>
    </row>
    <row r="208" spans="1:6" ht="23.25" customHeight="1" x14ac:dyDescent="0.2">
      <c r="A208" s="46" t="s">
        <v>99</v>
      </c>
      <c r="B208" s="48" t="s">
        <v>182</v>
      </c>
      <c r="C208" s="47" t="s">
        <v>193</v>
      </c>
      <c r="D208" s="47" t="s">
        <v>757</v>
      </c>
      <c r="E208" s="48" t="s">
        <v>100</v>
      </c>
      <c r="F208" s="337">
        <v>15733</v>
      </c>
    </row>
    <row r="209" spans="1:7" ht="29.25" customHeight="1" x14ac:dyDescent="0.2">
      <c r="A209" s="46" t="s">
        <v>617</v>
      </c>
      <c r="B209" s="48" t="s">
        <v>182</v>
      </c>
      <c r="C209" s="47" t="s">
        <v>193</v>
      </c>
      <c r="D209" s="47" t="s">
        <v>758</v>
      </c>
      <c r="E209" s="48"/>
      <c r="F209" s="337">
        <v>9353</v>
      </c>
    </row>
    <row r="210" spans="1:7" ht="22.5" x14ac:dyDescent="0.2">
      <c r="A210" s="46" t="s">
        <v>99</v>
      </c>
      <c r="B210" s="48" t="s">
        <v>182</v>
      </c>
      <c r="C210" s="47" t="s">
        <v>193</v>
      </c>
      <c r="D210" s="47" t="s">
        <v>758</v>
      </c>
      <c r="E210" s="48" t="s">
        <v>100</v>
      </c>
      <c r="F210" s="337">
        <v>9353</v>
      </c>
    </row>
    <row r="211" spans="1:7" ht="33" customHeight="1" x14ac:dyDescent="0.2">
      <c r="A211" s="49" t="s">
        <v>746</v>
      </c>
      <c r="B211" s="48" t="s">
        <v>182</v>
      </c>
      <c r="C211" s="47" t="s">
        <v>193</v>
      </c>
      <c r="D211" s="47" t="s">
        <v>759</v>
      </c>
      <c r="E211" s="48"/>
      <c r="F211" s="337">
        <v>1710</v>
      </c>
    </row>
    <row r="212" spans="1:7" ht="22.5" x14ac:dyDescent="0.2">
      <c r="A212" s="46" t="s">
        <v>99</v>
      </c>
      <c r="B212" s="48" t="s">
        <v>182</v>
      </c>
      <c r="C212" s="47" t="s">
        <v>193</v>
      </c>
      <c r="D212" s="47" t="s">
        <v>759</v>
      </c>
      <c r="E212" s="48" t="s">
        <v>100</v>
      </c>
      <c r="F212" s="337">
        <v>1710</v>
      </c>
    </row>
    <row r="213" spans="1:7" ht="36.75" customHeight="1" x14ac:dyDescent="0.2">
      <c r="A213" s="89" t="s">
        <v>368</v>
      </c>
      <c r="B213" s="69" t="s">
        <v>182</v>
      </c>
      <c r="C213" s="69" t="s">
        <v>193</v>
      </c>
      <c r="D213" s="67" t="s">
        <v>190</v>
      </c>
      <c r="E213" s="69"/>
      <c r="F213" s="338">
        <v>732.63599999999997</v>
      </c>
    </row>
    <row r="214" spans="1:7" ht="33.75" x14ac:dyDescent="0.2">
      <c r="A214" s="57" t="s">
        <v>70</v>
      </c>
      <c r="B214" s="48" t="s">
        <v>182</v>
      </c>
      <c r="C214" s="48" t="s">
        <v>193</v>
      </c>
      <c r="D214" s="47" t="s">
        <v>191</v>
      </c>
      <c r="E214" s="48"/>
      <c r="F214" s="337">
        <v>732.63599999999997</v>
      </c>
    </row>
    <row r="215" spans="1:7" ht="22.5" x14ac:dyDescent="0.2">
      <c r="A215" s="46" t="s">
        <v>99</v>
      </c>
      <c r="B215" s="48" t="s">
        <v>182</v>
      </c>
      <c r="C215" s="48" t="s">
        <v>193</v>
      </c>
      <c r="D215" s="47" t="s">
        <v>191</v>
      </c>
      <c r="E215" s="48">
        <v>600</v>
      </c>
      <c r="F215" s="337">
        <v>732.63599999999997</v>
      </c>
    </row>
    <row r="216" spans="1:7" x14ac:dyDescent="0.2">
      <c r="A216" s="348" t="s">
        <v>305</v>
      </c>
      <c r="B216" s="65" t="s">
        <v>182</v>
      </c>
      <c r="C216" s="66" t="s">
        <v>136</v>
      </c>
      <c r="D216" s="66"/>
      <c r="E216" s="65" t="s">
        <v>132</v>
      </c>
      <c r="F216" s="319">
        <v>54755.357239999998</v>
      </c>
      <c r="G216" s="308">
        <f>F216-'Пр 5 вед'!G268-'Пр 5 вед'!G17</f>
        <v>27621.719929999999</v>
      </c>
    </row>
    <row r="217" spans="1:7" x14ac:dyDescent="0.2">
      <c r="A217" s="44" t="s">
        <v>306</v>
      </c>
      <c r="B217" s="65" t="s">
        <v>182</v>
      </c>
      <c r="C217" s="66" t="s">
        <v>136</v>
      </c>
      <c r="D217" s="66" t="s">
        <v>896</v>
      </c>
      <c r="E217" s="65"/>
      <c r="F217" s="319">
        <v>30139.119579999999</v>
      </c>
      <c r="G217" s="308"/>
    </row>
    <row r="218" spans="1:7" ht="22.5" x14ac:dyDescent="0.2">
      <c r="A218" s="46" t="s">
        <v>396</v>
      </c>
      <c r="B218" s="216" t="s">
        <v>182</v>
      </c>
      <c r="C218" s="58" t="s">
        <v>136</v>
      </c>
      <c r="D218" s="58" t="s">
        <v>307</v>
      </c>
      <c r="E218" s="216" t="s">
        <v>132</v>
      </c>
      <c r="F218" s="337">
        <v>30003.119579999999</v>
      </c>
    </row>
    <row r="219" spans="1:7" ht="22.5" x14ac:dyDescent="0.2">
      <c r="A219" s="46" t="s">
        <v>99</v>
      </c>
      <c r="B219" s="216" t="s">
        <v>182</v>
      </c>
      <c r="C219" s="58" t="s">
        <v>136</v>
      </c>
      <c r="D219" s="58" t="s">
        <v>307</v>
      </c>
      <c r="E219" s="216">
        <v>600</v>
      </c>
      <c r="F219" s="337">
        <v>30003.119579999999</v>
      </c>
    </row>
    <row r="220" spans="1:7" ht="22.5" x14ac:dyDescent="0.2">
      <c r="A220" s="267" t="s">
        <v>875</v>
      </c>
      <c r="B220" s="48" t="s">
        <v>182</v>
      </c>
      <c r="C220" s="58" t="s">
        <v>136</v>
      </c>
      <c r="D220" s="47" t="s">
        <v>895</v>
      </c>
      <c r="E220" s="48"/>
      <c r="F220" s="286">
        <v>136</v>
      </c>
    </row>
    <row r="221" spans="1:7" ht="22.5" x14ac:dyDescent="0.2">
      <c r="A221" s="46" t="s">
        <v>99</v>
      </c>
      <c r="B221" s="48" t="s">
        <v>182</v>
      </c>
      <c r="C221" s="58" t="s">
        <v>136</v>
      </c>
      <c r="D221" s="47" t="s">
        <v>895</v>
      </c>
      <c r="E221" s="48">
        <v>600</v>
      </c>
      <c r="F221" s="286">
        <v>136</v>
      </c>
    </row>
    <row r="222" spans="1:7" ht="32.25" customHeight="1" x14ac:dyDescent="0.2">
      <c r="A222" s="46" t="s">
        <v>368</v>
      </c>
      <c r="B222" s="216" t="s">
        <v>182</v>
      </c>
      <c r="C222" s="58" t="s">
        <v>136</v>
      </c>
      <c r="D222" s="58" t="s">
        <v>190</v>
      </c>
      <c r="E222" s="216"/>
      <c r="F222" s="337">
        <v>114</v>
      </c>
    </row>
    <row r="223" spans="1:7" ht="33.75" x14ac:dyDescent="0.2">
      <c r="A223" s="57" t="s">
        <v>70</v>
      </c>
      <c r="B223" s="216" t="s">
        <v>182</v>
      </c>
      <c r="C223" s="58" t="s">
        <v>136</v>
      </c>
      <c r="D223" s="58" t="s">
        <v>191</v>
      </c>
      <c r="E223" s="216"/>
      <c r="F223" s="337">
        <v>114</v>
      </c>
    </row>
    <row r="224" spans="1:7" ht="22.5" x14ac:dyDescent="0.2">
      <c r="A224" s="46" t="s">
        <v>99</v>
      </c>
      <c r="B224" s="216" t="s">
        <v>182</v>
      </c>
      <c r="C224" s="58" t="s">
        <v>136</v>
      </c>
      <c r="D224" s="58" t="s">
        <v>191</v>
      </c>
      <c r="E224" s="48">
        <v>600</v>
      </c>
      <c r="F224" s="337">
        <v>114</v>
      </c>
    </row>
    <row r="225" spans="1:7" ht="11.25" customHeight="1" x14ac:dyDescent="0.2">
      <c r="A225" s="347" t="s">
        <v>891</v>
      </c>
      <c r="B225" s="65" t="s">
        <v>182</v>
      </c>
      <c r="C225" s="66" t="s">
        <v>136</v>
      </c>
      <c r="D225" s="66" t="s">
        <v>96</v>
      </c>
      <c r="E225" s="65" t="s">
        <v>28</v>
      </c>
      <c r="F225" s="333">
        <v>24502.237659999999</v>
      </c>
    </row>
    <row r="226" spans="1:7" ht="14.25" customHeight="1" x14ac:dyDescent="0.2">
      <c r="A226" s="89" t="s">
        <v>601</v>
      </c>
      <c r="B226" s="68" t="s">
        <v>182</v>
      </c>
      <c r="C226" s="70" t="s">
        <v>136</v>
      </c>
      <c r="D226" s="70" t="s">
        <v>602</v>
      </c>
      <c r="E226" s="68" t="s">
        <v>132</v>
      </c>
      <c r="F226" s="334">
        <v>24438.773659999999</v>
      </c>
    </row>
    <row r="227" spans="1:7" ht="23.25" customHeight="1" x14ac:dyDescent="0.2">
      <c r="A227" s="49" t="s">
        <v>604</v>
      </c>
      <c r="B227" s="216" t="s">
        <v>182</v>
      </c>
      <c r="C227" s="58" t="s">
        <v>136</v>
      </c>
      <c r="D227" s="58" t="s">
        <v>603</v>
      </c>
      <c r="E227" s="216" t="s">
        <v>132</v>
      </c>
      <c r="F227" s="335">
        <v>24347.573659999998</v>
      </c>
    </row>
    <row r="228" spans="1:7" ht="24.75" customHeight="1" x14ac:dyDescent="0.2">
      <c r="A228" s="46" t="s">
        <v>99</v>
      </c>
      <c r="B228" s="216" t="s">
        <v>182</v>
      </c>
      <c r="C228" s="58" t="s">
        <v>136</v>
      </c>
      <c r="D228" s="58" t="s">
        <v>603</v>
      </c>
      <c r="E228" s="216">
        <v>600</v>
      </c>
      <c r="F228" s="335">
        <v>24347.573659999998</v>
      </c>
    </row>
    <row r="229" spans="1:7" ht="10.5" customHeight="1" x14ac:dyDescent="0.2">
      <c r="A229" s="349" t="s">
        <v>875</v>
      </c>
      <c r="B229" s="216" t="s">
        <v>182</v>
      </c>
      <c r="C229" s="58" t="s">
        <v>136</v>
      </c>
      <c r="D229" s="47" t="s">
        <v>890</v>
      </c>
      <c r="E229" s="48"/>
      <c r="F229" s="286">
        <v>91.2</v>
      </c>
    </row>
    <row r="230" spans="1:7" ht="12" customHeight="1" x14ac:dyDescent="0.2">
      <c r="A230" s="346" t="s">
        <v>99</v>
      </c>
      <c r="B230" s="216" t="s">
        <v>182</v>
      </c>
      <c r="C230" s="58" t="s">
        <v>136</v>
      </c>
      <c r="D230" s="47" t="s">
        <v>890</v>
      </c>
      <c r="E230" s="48">
        <v>600</v>
      </c>
      <c r="F230" s="286">
        <v>91.2</v>
      </c>
    </row>
    <row r="231" spans="1:7" ht="39" customHeight="1" x14ac:dyDescent="0.2">
      <c r="A231" s="46" t="s">
        <v>657</v>
      </c>
      <c r="B231" s="216" t="s">
        <v>182</v>
      </c>
      <c r="C231" s="58" t="s">
        <v>136</v>
      </c>
      <c r="D231" s="58" t="s">
        <v>402</v>
      </c>
      <c r="E231" s="216"/>
      <c r="F231" s="335">
        <v>63.463999999999999</v>
      </c>
    </row>
    <row r="232" spans="1:7" ht="32.25" customHeight="1" x14ac:dyDescent="0.2">
      <c r="A232" s="46" t="s">
        <v>381</v>
      </c>
      <c r="B232" s="216" t="s">
        <v>182</v>
      </c>
      <c r="C232" s="58" t="s">
        <v>136</v>
      </c>
      <c r="D232" s="58" t="s">
        <v>658</v>
      </c>
      <c r="E232" s="216"/>
      <c r="F232" s="335">
        <v>63.463999999999999</v>
      </c>
    </row>
    <row r="233" spans="1:7" ht="21" customHeight="1" x14ac:dyDescent="0.2">
      <c r="A233" s="46" t="s">
        <v>99</v>
      </c>
      <c r="B233" s="216" t="s">
        <v>182</v>
      </c>
      <c r="C233" s="58" t="s">
        <v>136</v>
      </c>
      <c r="D233" s="58" t="s">
        <v>658</v>
      </c>
      <c r="E233" s="216">
        <v>600</v>
      </c>
      <c r="F233" s="335">
        <v>63.463999999999999</v>
      </c>
    </row>
    <row r="234" spans="1:7" x14ac:dyDescent="0.2">
      <c r="A234" s="44" t="s">
        <v>342</v>
      </c>
      <c r="B234" s="62" t="s">
        <v>182</v>
      </c>
      <c r="C234" s="62" t="s">
        <v>182</v>
      </c>
      <c r="D234" s="62"/>
      <c r="E234" s="64"/>
      <c r="F234" s="332">
        <v>5541.5</v>
      </c>
      <c r="G234" s="308" t="e">
        <f>F234-'Пр 5 вед'!#REF!</f>
        <v>#REF!</v>
      </c>
    </row>
    <row r="235" spans="1:7" x14ac:dyDescent="0.2">
      <c r="A235" s="46" t="s">
        <v>344</v>
      </c>
      <c r="B235" s="48" t="s">
        <v>182</v>
      </c>
      <c r="C235" s="48" t="s">
        <v>182</v>
      </c>
      <c r="D235" s="47" t="s">
        <v>345</v>
      </c>
      <c r="E235" s="48" t="s">
        <v>132</v>
      </c>
      <c r="F235" s="337">
        <v>5441.5</v>
      </c>
    </row>
    <row r="236" spans="1:7" x14ac:dyDescent="0.2">
      <c r="A236" s="46" t="s">
        <v>346</v>
      </c>
      <c r="B236" s="48" t="s">
        <v>182</v>
      </c>
      <c r="C236" s="47" t="s">
        <v>182</v>
      </c>
      <c r="D236" s="47" t="s">
        <v>347</v>
      </c>
      <c r="E236" s="48"/>
      <c r="F236" s="337">
        <v>5441.5</v>
      </c>
    </row>
    <row r="237" spans="1:7" x14ac:dyDescent="0.2">
      <c r="A237" s="46" t="s">
        <v>382</v>
      </c>
      <c r="B237" s="48" t="s">
        <v>182</v>
      </c>
      <c r="C237" s="47" t="s">
        <v>182</v>
      </c>
      <c r="D237" s="47" t="s">
        <v>348</v>
      </c>
      <c r="E237" s="48"/>
      <c r="F237" s="337">
        <v>5441.5</v>
      </c>
    </row>
    <row r="238" spans="1:7" ht="22.5" x14ac:dyDescent="0.2">
      <c r="A238" s="46" t="s">
        <v>99</v>
      </c>
      <c r="B238" s="48" t="s">
        <v>182</v>
      </c>
      <c r="C238" s="47" t="s">
        <v>182</v>
      </c>
      <c r="D238" s="47" t="s">
        <v>348</v>
      </c>
      <c r="E238" s="48">
        <v>600</v>
      </c>
      <c r="F238" s="337">
        <v>5441.5</v>
      </c>
    </row>
    <row r="239" spans="1:7" ht="31.5" x14ac:dyDescent="0.2">
      <c r="A239" s="44" t="s">
        <v>806</v>
      </c>
      <c r="B239" s="62" t="s">
        <v>182</v>
      </c>
      <c r="C239" s="62" t="s">
        <v>182</v>
      </c>
      <c r="D239" s="62" t="s">
        <v>308</v>
      </c>
      <c r="E239" s="64"/>
      <c r="F239" s="332">
        <v>100</v>
      </c>
    </row>
    <row r="240" spans="1:7" ht="22.5" x14ac:dyDescent="0.2">
      <c r="A240" s="274" t="s">
        <v>309</v>
      </c>
      <c r="B240" s="67" t="s">
        <v>182</v>
      </c>
      <c r="C240" s="67" t="s">
        <v>182</v>
      </c>
      <c r="D240" s="67" t="s">
        <v>310</v>
      </c>
      <c r="E240" s="69"/>
      <c r="F240" s="338">
        <v>100</v>
      </c>
    </row>
    <row r="241" spans="1:7" ht="13.5" customHeight="1" x14ac:dyDescent="0.2">
      <c r="A241" s="46" t="s">
        <v>373</v>
      </c>
      <c r="B241" s="47" t="s">
        <v>182</v>
      </c>
      <c r="C241" s="47" t="s">
        <v>182</v>
      </c>
      <c r="D241" s="47" t="s">
        <v>310</v>
      </c>
      <c r="E241" s="48">
        <v>200</v>
      </c>
      <c r="F241" s="337">
        <v>100</v>
      </c>
    </row>
    <row r="242" spans="1:7" x14ac:dyDescent="0.2">
      <c r="A242" s="44" t="s">
        <v>196</v>
      </c>
      <c r="B242" s="64" t="s">
        <v>182</v>
      </c>
      <c r="C242" s="62" t="s">
        <v>197</v>
      </c>
      <c r="D242" s="62" t="s">
        <v>131</v>
      </c>
      <c r="E242" s="64" t="s">
        <v>132</v>
      </c>
      <c r="F242" s="332">
        <v>21572.5124</v>
      </c>
      <c r="G242" s="308">
        <f>F242-'Пр 5 вед'!G276-'Пр 5 вед'!G493</f>
        <v>20072.5124</v>
      </c>
    </row>
    <row r="243" spans="1:7" ht="34.5" customHeight="1" x14ac:dyDescent="0.2">
      <c r="A243" s="46" t="s">
        <v>797</v>
      </c>
      <c r="B243" s="48" t="s">
        <v>182</v>
      </c>
      <c r="C243" s="47" t="s">
        <v>197</v>
      </c>
      <c r="D243" s="47" t="s">
        <v>198</v>
      </c>
      <c r="E243" s="48"/>
      <c r="F243" s="337">
        <v>21033.5124</v>
      </c>
    </row>
    <row r="244" spans="1:7" ht="22.5" x14ac:dyDescent="0.2">
      <c r="A244" s="46" t="s">
        <v>199</v>
      </c>
      <c r="B244" s="48" t="s">
        <v>182</v>
      </c>
      <c r="C244" s="47" t="s">
        <v>197</v>
      </c>
      <c r="D244" s="47" t="s">
        <v>200</v>
      </c>
      <c r="E244" s="48"/>
      <c r="F244" s="337">
        <v>1530</v>
      </c>
    </row>
    <row r="245" spans="1:7" ht="36" customHeight="1" x14ac:dyDescent="0.2">
      <c r="A245" s="46" t="s">
        <v>106</v>
      </c>
      <c r="B245" s="48" t="s">
        <v>182</v>
      </c>
      <c r="C245" s="47" t="s">
        <v>197</v>
      </c>
      <c r="D245" s="47" t="s">
        <v>200</v>
      </c>
      <c r="E245" s="48">
        <v>100</v>
      </c>
      <c r="F245" s="337">
        <v>1530</v>
      </c>
    </row>
    <row r="246" spans="1:7" x14ac:dyDescent="0.2">
      <c r="A246" s="46" t="s">
        <v>201</v>
      </c>
      <c r="B246" s="48" t="s">
        <v>182</v>
      </c>
      <c r="C246" s="47" t="s">
        <v>197</v>
      </c>
      <c r="D246" s="47" t="s">
        <v>202</v>
      </c>
      <c r="E246" s="48" t="s">
        <v>132</v>
      </c>
      <c r="F246" s="337">
        <v>18703.5124</v>
      </c>
    </row>
    <row r="247" spans="1:7" ht="33" customHeight="1" x14ac:dyDescent="0.2">
      <c r="A247" s="46" t="s">
        <v>106</v>
      </c>
      <c r="B247" s="48" t="s">
        <v>182</v>
      </c>
      <c r="C247" s="47" t="s">
        <v>197</v>
      </c>
      <c r="D247" s="47" t="s">
        <v>203</v>
      </c>
      <c r="E247" s="48" t="s">
        <v>107</v>
      </c>
      <c r="F247" s="337">
        <v>16918.900000000001</v>
      </c>
    </row>
    <row r="248" spans="1:7" x14ac:dyDescent="0.2">
      <c r="A248" s="46" t="s">
        <v>373</v>
      </c>
      <c r="B248" s="48" t="s">
        <v>182</v>
      </c>
      <c r="C248" s="47" t="s">
        <v>197</v>
      </c>
      <c r="D248" s="47" t="s">
        <v>204</v>
      </c>
      <c r="E248" s="48" t="s">
        <v>115</v>
      </c>
      <c r="F248" s="337">
        <v>1732.6124</v>
      </c>
    </row>
    <row r="249" spans="1:7" x14ac:dyDescent="0.2">
      <c r="A249" s="267" t="s">
        <v>124</v>
      </c>
      <c r="B249" s="48" t="s">
        <v>182</v>
      </c>
      <c r="C249" s="47" t="s">
        <v>197</v>
      </c>
      <c r="D249" s="47" t="s">
        <v>204</v>
      </c>
      <c r="E249" s="48" t="s">
        <v>176</v>
      </c>
      <c r="F249" s="337">
        <v>52</v>
      </c>
    </row>
    <row r="250" spans="1:7" ht="24.75" customHeight="1" x14ac:dyDescent="0.2">
      <c r="A250" s="46" t="s">
        <v>205</v>
      </c>
      <c r="B250" s="48" t="s">
        <v>182</v>
      </c>
      <c r="C250" s="47" t="s">
        <v>197</v>
      </c>
      <c r="D250" s="47" t="s">
        <v>206</v>
      </c>
      <c r="E250" s="48"/>
      <c r="F250" s="337">
        <v>800</v>
      </c>
    </row>
    <row r="251" spans="1:7" ht="13.5" customHeight="1" x14ac:dyDescent="0.2">
      <c r="A251" s="46" t="s">
        <v>373</v>
      </c>
      <c r="B251" s="48" t="s">
        <v>182</v>
      </c>
      <c r="C251" s="47" t="s">
        <v>197</v>
      </c>
      <c r="D251" s="47" t="s">
        <v>206</v>
      </c>
      <c r="E251" s="48">
        <v>200</v>
      </c>
      <c r="F251" s="337">
        <v>420</v>
      </c>
    </row>
    <row r="252" spans="1:7" x14ac:dyDescent="0.2">
      <c r="A252" s="266" t="s">
        <v>144</v>
      </c>
      <c r="B252" s="48" t="s">
        <v>182</v>
      </c>
      <c r="C252" s="47" t="s">
        <v>197</v>
      </c>
      <c r="D252" s="47" t="s">
        <v>206</v>
      </c>
      <c r="E252" s="48">
        <v>300</v>
      </c>
      <c r="F252" s="337">
        <v>380</v>
      </c>
    </row>
    <row r="253" spans="1:7" s="61" customFormat="1" ht="21" x14ac:dyDescent="0.2">
      <c r="A253" s="275" t="s">
        <v>379</v>
      </c>
      <c r="B253" s="64" t="s">
        <v>182</v>
      </c>
      <c r="C253" s="64" t="s">
        <v>197</v>
      </c>
      <c r="D253" s="62" t="s">
        <v>304</v>
      </c>
      <c r="E253" s="65" t="s">
        <v>132</v>
      </c>
      <c r="F253" s="333">
        <v>539</v>
      </c>
    </row>
    <row r="254" spans="1:7" s="52" customFormat="1" ht="33.75" x14ac:dyDescent="0.2">
      <c r="A254" s="46" t="s">
        <v>106</v>
      </c>
      <c r="B254" s="48" t="s">
        <v>182</v>
      </c>
      <c r="C254" s="48" t="s">
        <v>197</v>
      </c>
      <c r="D254" s="47" t="s">
        <v>304</v>
      </c>
      <c r="E254" s="50">
        <v>100</v>
      </c>
      <c r="F254" s="339">
        <v>438.28800000000001</v>
      </c>
    </row>
    <row r="255" spans="1:7" ht="12.75" customHeight="1" x14ac:dyDescent="0.2">
      <c r="A255" s="46" t="s">
        <v>373</v>
      </c>
      <c r="B255" s="48" t="s">
        <v>182</v>
      </c>
      <c r="C255" s="48" t="s">
        <v>197</v>
      </c>
      <c r="D255" s="47" t="s">
        <v>304</v>
      </c>
      <c r="E255" s="48" t="s">
        <v>115</v>
      </c>
      <c r="F255" s="337">
        <v>100.712</v>
      </c>
    </row>
    <row r="256" spans="1:7" x14ac:dyDescent="0.2">
      <c r="A256" s="264" t="s">
        <v>92</v>
      </c>
      <c r="B256" s="66" t="s">
        <v>93</v>
      </c>
      <c r="C256" s="72"/>
      <c r="D256" s="72"/>
      <c r="E256" s="76"/>
      <c r="F256" s="333">
        <v>72677.759820000007</v>
      </c>
      <c r="G256" s="308">
        <f>F256-'Пр 5 вед'!G502-'Пр 5 вед'!G33</f>
        <v>72486.134820000007</v>
      </c>
    </row>
    <row r="257" spans="1:6" x14ac:dyDescent="0.2">
      <c r="A257" s="44" t="s">
        <v>94</v>
      </c>
      <c r="B257" s="66" t="s">
        <v>93</v>
      </c>
      <c r="C257" s="66" t="s">
        <v>95</v>
      </c>
      <c r="D257" s="66"/>
      <c r="E257" s="65"/>
      <c r="F257" s="333">
        <v>45206.387340000001</v>
      </c>
    </row>
    <row r="258" spans="1:6" ht="12" customHeight="1" x14ac:dyDescent="0.2">
      <c r="A258" s="347" t="s">
        <v>891</v>
      </c>
      <c r="B258" s="66" t="s">
        <v>93</v>
      </c>
      <c r="C258" s="66" t="s">
        <v>95</v>
      </c>
      <c r="D258" s="66" t="s">
        <v>96</v>
      </c>
      <c r="E258" s="65"/>
      <c r="F258" s="333">
        <v>45206.387340000001</v>
      </c>
    </row>
    <row r="259" spans="1:6" x14ac:dyDescent="0.2">
      <c r="A259" s="89" t="s">
        <v>97</v>
      </c>
      <c r="B259" s="70" t="s">
        <v>93</v>
      </c>
      <c r="C259" s="70" t="s">
        <v>95</v>
      </c>
      <c r="D259" s="70" t="s">
        <v>98</v>
      </c>
      <c r="E259" s="68"/>
      <c r="F259" s="334">
        <v>19646.279000000002</v>
      </c>
    </row>
    <row r="260" spans="1:6" ht="19.5" customHeight="1" x14ac:dyDescent="0.2">
      <c r="A260" s="125" t="s">
        <v>397</v>
      </c>
      <c r="B260" s="58" t="s">
        <v>93</v>
      </c>
      <c r="C260" s="58" t="s">
        <v>95</v>
      </c>
      <c r="D260" s="58" t="s">
        <v>445</v>
      </c>
      <c r="E260" s="216"/>
      <c r="F260" s="335">
        <v>14454.654</v>
      </c>
    </row>
    <row r="261" spans="1:6" ht="22.5" x14ac:dyDescent="0.2">
      <c r="A261" s="46" t="s">
        <v>99</v>
      </c>
      <c r="B261" s="216" t="s">
        <v>93</v>
      </c>
      <c r="C261" s="58" t="s">
        <v>95</v>
      </c>
      <c r="D261" s="58" t="s">
        <v>445</v>
      </c>
      <c r="E261" s="216" t="s">
        <v>100</v>
      </c>
      <c r="F261" s="335">
        <v>14454.654</v>
      </c>
    </row>
    <row r="262" spans="1:6" ht="33" customHeight="1" x14ac:dyDescent="0.2">
      <c r="A262" s="46" t="s">
        <v>877</v>
      </c>
      <c r="B262" s="216" t="s">
        <v>93</v>
      </c>
      <c r="C262" s="58" t="s">
        <v>95</v>
      </c>
      <c r="D262" s="58" t="s">
        <v>878</v>
      </c>
      <c r="E262" s="216"/>
      <c r="F262" s="293">
        <v>191.625</v>
      </c>
    </row>
    <row r="263" spans="1:6" ht="36.75" customHeight="1" x14ac:dyDescent="0.2">
      <c r="A263" s="46" t="s">
        <v>99</v>
      </c>
      <c r="B263" s="216" t="s">
        <v>93</v>
      </c>
      <c r="C263" s="58" t="s">
        <v>95</v>
      </c>
      <c r="D263" s="58" t="s">
        <v>878</v>
      </c>
      <c r="E263" s="216" t="s">
        <v>100</v>
      </c>
      <c r="F263" s="293">
        <v>191.625</v>
      </c>
    </row>
    <row r="264" spans="1:6" ht="22.5" x14ac:dyDescent="0.2">
      <c r="A264" s="46" t="s">
        <v>780</v>
      </c>
      <c r="B264" s="58" t="s">
        <v>93</v>
      </c>
      <c r="C264" s="58" t="s">
        <v>95</v>
      </c>
      <c r="D264" s="58" t="s">
        <v>779</v>
      </c>
      <c r="E264" s="216"/>
      <c r="F264" s="335">
        <v>5000</v>
      </c>
    </row>
    <row r="265" spans="1:6" ht="22.5" x14ac:dyDescent="0.2">
      <c r="A265" s="46" t="s">
        <v>99</v>
      </c>
      <c r="B265" s="58" t="s">
        <v>93</v>
      </c>
      <c r="C265" s="58" t="s">
        <v>95</v>
      </c>
      <c r="D265" s="58" t="s">
        <v>779</v>
      </c>
      <c r="E265" s="216">
        <v>600</v>
      </c>
      <c r="F265" s="335">
        <v>5000</v>
      </c>
    </row>
    <row r="266" spans="1:6" ht="15" customHeight="1" x14ac:dyDescent="0.2">
      <c r="A266" s="46" t="s">
        <v>103</v>
      </c>
      <c r="B266" s="58" t="s">
        <v>93</v>
      </c>
      <c r="C266" s="58" t="s">
        <v>95</v>
      </c>
      <c r="D266" s="58" t="s">
        <v>104</v>
      </c>
      <c r="E266" s="216"/>
      <c r="F266" s="335">
        <v>24776.009139999998</v>
      </c>
    </row>
    <row r="267" spans="1:6" ht="23.25" customHeight="1" x14ac:dyDescent="0.2">
      <c r="A267" s="49" t="s">
        <v>398</v>
      </c>
      <c r="B267" s="58" t="s">
        <v>93</v>
      </c>
      <c r="C267" s="58" t="s">
        <v>95</v>
      </c>
      <c r="D267" s="58" t="s">
        <v>105</v>
      </c>
      <c r="E267" s="216"/>
      <c r="F267" s="335">
        <v>24776.009139999998</v>
      </c>
    </row>
    <row r="268" spans="1:6" ht="35.25" customHeight="1" x14ac:dyDescent="0.2">
      <c r="A268" s="46" t="s">
        <v>106</v>
      </c>
      <c r="B268" s="58" t="s">
        <v>93</v>
      </c>
      <c r="C268" s="58" t="s">
        <v>95</v>
      </c>
      <c r="D268" s="58" t="s">
        <v>105</v>
      </c>
      <c r="E268" s="216" t="s">
        <v>107</v>
      </c>
      <c r="F268" s="335">
        <v>0</v>
      </c>
    </row>
    <row r="269" spans="1:6" ht="22.5" x14ac:dyDescent="0.2">
      <c r="A269" s="46" t="s">
        <v>99</v>
      </c>
      <c r="B269" s="216" t="s">
        <v>93</v>
      </c>
      <c r="C269" s="58" t="s">
        <v>95</v>
      </c>
      <c r="D269" s="58" t="s">
        <v>105</v>
      </c>
      <c r="E269" s="216" t="s">
        <v>100</v>
      </c>
      <c r="F269" s="335">
        <v>24776.009139999998</v>
      </c>
    </row>
    <row r="270" spans="1:6" ht="15" customHeight="1" x14ac:dyDescent="0.2">
      <c r="A270" s="46" t="s">
        <v>111</v>
      </c>
      <c r="B270" s="58" t="s">
        <v>93</v>
      </c>
      <c r="C270" s="58" t="s">
        <v>95</v>
      </c>
      <c r="D270" s="58" t="s">
        <v>112</v>
      </c>
      <c r="E270" s="216"/>
      <c r="F270" s="335">
        <v>570</v>
      </c>
    </row>
    <row r="271" spans="1:6" ht="22.5" x14ac:dyDescent="0.2">
      <c r="A271" s="46" t="s">
        <v>113</v>
      </c>
      <c r="B271" s="58" t="s">
        <v>93</v>
      </c>
      <c r="C271" s="58" t="s">
        <v>95</v>
      </c>
      <c r="D271" s="58" t="s">
        <v>114</v>
      </c>
      <c r="E271" s="216"/>
      <c r="F271" s="335">
        <v>570</v>
      </c>
    </row>
    <row r="272" spans="1:6" ht="13.5" customHeight="1" x14ac:dyDescent="0.2">
      <c r="A272" s="346" t="s">
        <v>106</v>
      </c>
      <c r="B272" s="58" t="s">
        <v>93</v>
      </c>
      <c r="C272" s="58" t="s">
        <v>95</v>
      </c>
      <c r="D272" s="58" t="s">
        <v>114</v>
      </c>
      <c r="E272" s="216">
        <v>100</v>
      </c>
      <c r="F272" s="293">
        <v>25</v>
      </c>
    </row>
    <row r="273" spans="1:6" ht="15.75" customHeight="1" x14ac:dyDescent="0.2">
      <c r="A273" s="46" t="s">
        <v>373</v>
      </c>
      <c r="B273" s="58" t="s">
        <v>93</v>
      </c>
      <c r="C273" s="58" t="s">
        <v>95</v>
      </c>
      <c r="D273" s="58" t="s">
        <v>114</v>
      </c>
      <c r="E273" s="216" t="s">
        <v>115</v>
      </c>
      <c r="F273" s="335">
        <v>545</v>
      </c>
    </row>
    <row r="274" spans="1:6" x14ac:dyDescent="0.2">
      <c r="A274" s="265" t="s">
        <v>118</v>
      </c>
      <c r="B274" s="58" t="s">
        <v>93</v>
      </c>
      <c r="C274" s="58" t="s">
        <v>95</v>
      </c>
      <c r="D274" s="58" t="s">
        <v>403</v>
      </c>
      <c r="E274" s="216"/>
      <c r="F274" s="335">
        <v>214.0992</v>
      </c>
    </row>
    <row r="275" spans="1:6" ht="22.5" x14ac:dyDescent="0.2">
      <c r="A275" s="46" t="s">
        <v>99</v>
      </c>
      <c r="B275" s="58" t="s">
        <v>93</v>
      </c>
      <c r="C275" s="58" t="s">
        <v>95</v>
      </c>
      <c r="D275" s="58" t="s">
        <v>403</v>
      </c>
      <c r="E275" s="216">
        <v>600</v>
      </c>
      <c r="F275" s="335">
        <v>214.0992</v>
      </c>
    </row>
    <row r="276" spans="1:6" x14ac:dyDescent="0.2">
      <c r="A276" s="44" t="s">
        <v>119</v>
      </c>
      <c r="B276" s="65" t="s">
        <v>93</v>
      </c>
      <c r="C276" s="66" t="s">
        <v>120</v>
      </c>
      <c r="D276" s="66"/>
      <c r="E276" s="65"/>
      <c r="F276" s="333">
        <v>27471.372479999998</v>
      </c>
    </row>
    <row r="277" spans="1:6" ht="24" customHeight="1" x14ac:dyDescent="0.2">
      <c r="A277" s="46" t="s">
        <v>660</v>
      </c>
      <c r="B277" s="216" t="s">
        <v>93</v>
      </c>
      <c r="C277" s="58" t="s">
        <v>120</v>
      </c>
      <c r="D277" s="58" t="s">
        <v>782</v>
      </c>
      <c r="E277" s="216"/>
      <c r="F277" s="335">
        <v>1928.8</v>
      </c>
    </row>
    <row r="278" spans="1:6" ht="22.5" x14ac:dyDescent="0.2">
      <c r="A278" s="46" t="s">
        <v>99</v>
      </c>
      <c r="B278" s="216" t="s">
        <v>93</v>
      </c>
      <c r="C278" s="58" t="s">
        <v>120</v>
      </c>
      <c r="D278" s="58" t="s">
        <v>782</v>
      </c>
      <c r="E278" s="216">
        <v>600</v>
      </c>
      <c r="F278" s="335">
        <v>1928.8</v>
      </c>
    </row>
    <row r="279" spans="1:6" ht="14.25" customHeight="1" x14ac:dyDescent="0.2">
      <c r="A279" s="46" t="s">
        <v>111</v>
      </c>
      <c r="B279" s="58" t="s">
        <v>93</v>
      </c>
      <c r="C279" s="58" t="s">
        <v>120</v>
      </c>
      <c r="D279" s="58" t="s">
        <v>112</v>
      </c>
      <c r="E279" s="216"/>
      <c r="F279" s="335">
        <v>24542.572479999999</v>
      </c>
    </row>
    <row r="280" spans="1:6" ht="22.5" x14ac:dyDescent="0.2">
      <c r="A280" s="89" t="s">
        <v>121</v>
      </c>
      <c r="B280" s="68" t="s">
        <v>93</v>
      </c>
      <c r="C280" s="70" t="s">
        <v>120</v>
      </c>
      <c r="D280" s="70" t="s">
        <v>122</v>
      </c>
      <c r="E280" s="68"/>
      <c r="F280" s="334">
        <v>882</v>
      </c>
    </row>
    <row r="281" spans="1:6" ht="33.75" x14ac:dyDescent="0.2">
      <c r="A281" s="46" t="s">
        <v>106</v>
      </c>
      <c r="B281" s="216" t="s">
        <v>93</v>
      </c>
      <c r="C281" s="58" t="s">
        <v>120</v>
      </c>
      <c r="D281" s="58" t="s">
        <v>123</v>
      </c>
      <c r="E281" s="216">
        <v>100</v>
      </c>
      <c r="F281" s="335">
        <v>882</v>
      </c>
    </row>
    <row r="282" spans="1:6" ht="22.5" x14ac:dyDescent="0.2">
      <c r="A282" s="89" t="s">
        <v>113</v>
      </c>
      <c r="B282" s="68" t="s">
        <v>93</v>
      </c>
      <c r="C282" s="70" t="s">
        <v>120</v>
      </c>
      <c r="D282" s="70" t="s">
        <v>125</v>
      </c>
      <c r="E282" s="68"/>
      <c r="F282" s="334">
        <v>23660.572479999999</v>
      </c>
    </row>
    <row r="283" spans="1:6" ht="33.75" x14ac:dyDescent="0.2">
      <c r="A283" s="46" t="s">
        <v>106</v>
      </c>
      <c r="B283" s="216" t="s">
        <v>93</v>
      </c>
      <c r="C283" s="58" t="s">
        <v>120</v>
      </c>
      <c r="D283" s="58" t="s">
        <v>126</v>
      </c>
      <c r="E283" s="216">
        <v>100</v>
      </c>
      <c r="F283" s="335">
        <v>22943.399999999998</v>
      </c>
    </row>
    <row r="284" spans="1:6" ht="18.75" customHeight="1" x14ac:dyDescent="0.2">
      <c r="A284" s="46" t="s">
        <v>373</v>
      </c>
      <c r="B284" s="216" t="s">
        <v>93</v>
      </c>
      <c r="C284" s="58" t="s">
        <v>120</v>
      </c>
      <c r="D284" s="58" t="s">
        <v>127</v>
      </c>
      <c r="E284" s="216" t="s">
        <v>115</v>
      </c>
      <c r="F284" s="335">
        <v>697.17247999999995</v>
      </c>
    </row>
    <row r="285" spans="1:6" x14ac:dyDescent="0.2">
      <c r="A285" s="267" t="s">
        <v>124</v>
      </c>
      <c r="B285" s="216" t="s">
        <v>93</v>
      </c>
      <c r="C285" s="58" t="s">
        <v>120</v>
      </c>
      <c r="D285" s="58" t="s">
        <v>127</v>
      </c>
      <c r="E285" s="48" t="s">
        <v>176</v>
      </c>
      <c r="F285" s="337">
        <v>20</v>
      </c>
    </row>
    <row r="286" spans="1:6" ht="21.75" x14ac:dyDescent="0.2">
      <c r="A286" s="316" t="s">
        <v>781</v>
      </c>
      <c r="B286" s="64" t="s">
        <v>93</v>
      </c>
      <c r="C286" s="62" t="s">
        <v>120</v>
      </c>
      <c r="D286" s="62"/>
      <c r="E286" s="64"/>
      <c r="F286" s="306">
        <v>1000</v>
      </c>
    </row>
    <row r="287" spans="1:6" ht="15.75" customHeight="1" x14ac:dyDescent="0.2">
      <c r="A287" s="289" t="s">
        <v>373</v>
      </c>
      <c r="B287" s="48" t="s">
        <v>93</v>
      </c>
      <c r="C287" s="47" t="s">
        <v>120</v>
      </c>
      <c r="D287" s="47" t="s">
        <v>659</v>
      </c>
      <c r="E287" s="48" t="s">
        <v>115</v>
      </c>
      <c r="F287" s="337">
        <v>1000</v>
      </c>
    </row>
    <row r="288" spans="1:6" x14ac:dyDescent="0.2">
      <c r="A288" s="44" t="s">
        <v>311</v>
      </c>
      <c r="B288" s="65" t="s">
        <v>197</v>
      </c>
      <c r="C288" s="66" t="s">
        <v>130</v>
      </c>
      <c r="D288" s="66" t="s">
        <v>131</v>
      </c>
      <c r="E288" s="65" t="s">
        <v>132</v>
      </c>
      <c r="F288" s="333">
        <v>1380</v>
      </c>
    </row>
    <row r="289" spans="1:6" x14ac:dyDescent="0.2">
      <c r="A289" s="44" t="s">
        <v>312</v>
      </c>
      <c r="B289" s="65" t="s">
        <v>197</v>
      </c>
      <c r="C289" s="66" t="s">
        <v>197</v>
      </c>
      <c r="D289" s="66" t="s">
        <v>131</v>
      </c>
      <c r="E289" s="65" t="s">
        <v>132</v>
      </c>
      <c r="F289" s="333">
        <v>1380</v>
      </c>
    </row>
    <row r="290" spans="1:6" ht="31.5" x14ac:dyDescent="0.2">
      <c r="A290" s="224" t="s">
        <v>807</v>
      </c>
      <c r="B290" s="65" t="s">
        <v>197</v>
      </c>
      <c r="C290" s="66" t="s">
        <v>197</v>
      </c>
      <c r="D290" s="66" t="s">
        <v>313</v>
      </c>
      <c r="E290" s="65"/>
      <c r="F290" s="333">
        <v>1380</v>
      </c>
    </row>
    <row r="291" spans="1:6" ht="22.5" x14ac:dyDescent="0.2">
      <c r="A291" s="330" t="s">
        <v>715</v>
      </c>
      <c r="B291" s="68" t="s">
        <v>197</v>
      </c>
      <c r="C291" s="70" t="s">
        <v>197</v>
      </c>
      <c r="D291" s="70" t="s">
        <v>716</v>
      </c>
      <c r="E291" s="68"/>
      <c r="F291" s="334">
        <v>380</v>
      </c>
    </row>
    <row r="292" spans="1:6" ht="14.25" customHeight="1" x14ac:dyDescent="0.2">
      <c r="A292" s="46" t="s">
        <v>373</v>
      </c>
      <c r="B292" s="216" t="s">
        <v>197</v>
      </c>
      <c r="C292" s="58" t="s">
        <v>197</v>
      </c>
      <c r="D292" s="70" t="s">
        <v>716</v>
      </c>
      <c r="E292" s="216" t="s">
        <v>115</v>
      </c>
      <c r="F292" s="335">
        <v>380</v>
      </c>
    </row>
    <row r="293" spans="1:6" ht="12.75" customHeight="1" x14ac:dyDescent="0.2">
      <c r="A293" s="368" t="s">
        <v>889</v>
      </c>
      <c r="B293" s="216" t="s">
        <v>197</v>
      </c>
      <c r="C293" s="58" t="s">
        <v>197</v>
      </c>
      <c r="D293" s="70" t="s">
        <v>885</v>
      </c>
      <c r="E293" s="216"/>
      <c r="F293" s="126">
        <v>1000</v>
      </c>
    </row>
    <row r="294" spans="1:6" ht="18.75" customHeight="1" x14ac:dyDescent="0.2">
      <c r="A294" s="353" t="s">
        <v>144</v>
      </c>
      <c r="B294" s="216" t="s">
        <v>197</v>
      </c>
      <c r="C294" s="58" t="s">
        <v>197</v>
      </c>
      <c r="D294" s="70" t="s">
        <v>885</v>
      </c>
      <c r="E294" s="216">
        <v>300</v>
      </c>
      <c r="F294" s="126">
        <v>1000</v>
      </c>
    </row>
    <row r="295" spans="1:6" ht="13.5" customHeight="1" x14ac:dyDescent="0.2">
      <c r="A295" s="44" t="s">
        <v>133</v>
      </c>
      <c r="B295" s="64" t="s">
        <v>134</v>
      </c>
      <c r="C295" s="62" t="s">
        <v>130</v>
      </c>
      <c r="D295" s="62" t="s">
        <v>131</v>
      </c>
      <c r="E295" s="64" t="s">
        <v>132</v>
      </c>
      <c r="F295" s="332">
        <v>141812.23000000001</v>
      </c>
    </row>
    <row r="296" spans="1:6" ht="16.5" customHeight="1" x14ac:dyDescent="0.2">
      <c r="A296" s="44" t="s">
        <v>135</v>
      </c>
      <c r="B296" s="64" t="s">
        <v>134</v>
      </c>
      <c r="C296" s="62" t="s">
        <v>136</v>
      </c>
      <c r="D296" s="62"/>
      <c r="E296" s="64"/>
      <c r="F296" s="332">
        <v>18823</v>
      </c>
    </row>
    <row r="297" spans="1:6" ht="21" x14ac:dyDescent="0.2">
      <c r="A297" s="347" t="s">
        <v>892</v>
      </c>
      <c r="B297" s="64">
        <v>10</v>
      </c>
      <c r="C297" s="62" t="s">
        <v>136</v>
      </c>
      <c r="D297" s="62" t="s">
        <v>137</v>
      </c>
      <c r="E297" s="64"/>
      <c r="F297" s="332">
        <v>18155</v>
      </c>
    </row>
    <row r="298" spans="1:6" ht="27" customHeight="1" x14ac:dyDescent="0.2">
      <c r="A298" s="46" t="s">
        <v>138</v>
      </c>
      <c r="B298" s="51" t="s">
        <v>134</v>
      </c>
      <c r="C298" s="51" t="s">
        <v>136</v>
      </c>
      <c r="D298" s="51" t="s">
        <v>139</v>
      </c>
      <c r="E298" s="53"/>
      <c r="F298" s="339">
        <v>9271</v>
      </c>
    </row>
    <row r="299" spans="1:6" s="54" customFormat="1" ht="22.5" x14ac:dyDescent="0.2">
      <c r="A299" s="46" t="s">
        <v>140</v>
      </c>
      <c r="B299" s="51" t="s">
        <v>134</v>
      </c>
      <c r="C299" s="51" t="s">
        <v>136</v>
      </c>
      <c r="D299" s="51" t="s">
        <v>141</v>
      </c>
      <c r="E299" s="53"/>
      <c r="F299" s="339">
        <v>3098</v>
      </c>
    </row>
    <row r="300" spans="1:6" s="54" customFormat="1" ht="11.25" x14ac:dyDescent="0.2">
      <c r="A300" s="266" t="s">
        <v>142</v>
      </c>
      <c r="B300" s="51" t="s">
        <v>134</v>
      </c>
      <c r="C300" s="51" t="s">
        <v>136</v>
      </c>
      <c r="D300" s="51" t="s">
        <v>143</v>
      </c>
      <c r="E300" s="53"/>
      <c r="F300" s="339">
        <v>3098</v>
      </c>
    </row>
    <row r="301" spans="1:6" s="54" customFormat="1" ht="11.25" x14ac:dyDescent="0.2">
      <c r="A301" s="266" t="s">
        <v>144</v>
      </c>
      <c r="B301" s="51" t="s">
        <v>134</v>
      </c>
      <c r="C301" s="51" t="s">
        <v>136</v>
      </c>
      <c r="D301" s="51" t="s">
        <v>143</v>
      </c>
      <c r="E301" s="51" t="s">
        <v>145</v>
      </c>
      <c r="F301" s="339">
        <v>3098</v>
      </c>
    </row>
    <row r="302" spans="1:6" s="54" customFormat="1" ht="22.5" x14ac:dyDescent="0.2">
      <c r="A302" s="46" t="s">
        <v>147</v>
      </c>
      <c r="B302" s="48">
        <v>10</v>
      </c>
      <c r="C302" s="47" t="s">
        <v>136</v>
      </c>
      <c r="D302" s="47" t="s">
        <v>148</v>
      </c>
      <c r="E302" s="48" t="s">
        <v>132</v>
      </c>
      <c r="F302" s="337">
        <v>5984</v>
      </c>
    </row>
    <row r="303" spans="1:6" s="54" customFormat="1" ht="22.5" x14ac:dyDescent="0.2">
      <c r="A303" s="46" t="s">
        <v>63</v>
      </c>
      <c r="B303" s="48" t="s">
        <v>134</v>
      </c>
      <c r="C303" s="47" t="s">
        <v>136</v>
      </c>
      <c r="D303" s="47" t="s">
        <v>149</v>
      </c>
      <c r="E303" s="48"/>
      <c r="F303" s="337">
        <v>5984</v>
      </c>
    </row>
    <row r="304" spans="1:6" s="54" customFormat="1" ht="11.25" x14ac:dyDescent="0.2">
      <c r="A304" s="266" t="s">
        <v>144</v>
      </c>
      <c r="B304" s="48" t="s">
        <v>134</v>
      </c>
      <c r="C304" s="47" t="s">
        <v>136</v>
      </c>
      <c r="D304" s="47" t="s">
        <v>149</v>
      </c>
      <c r="E304" s="48">
        <v>300</v>
      </c>
      <c r="F304" s="337">
        <v>5984</v>
      </c>
    </row>
    <row r="305" spans="1:6" ht="22.5" x14ac:dyDescent="0.2">
      <c r="A305" s="266" t="s">
        <v>150</v>
      </c>
      <c r="B305" s="51" t="s">
        <v>134</v>
      </c>
      <c r="C305" s="51" t="s">
        <v>136</v>
      </c>
      <c r="D305" s="51" t="s">
        <v>151</v>
      </c>
      <c r="E305" s="51"/>
      <c r="F305" s="339">
        <v>189</v>
      </c>
    </row>
    <row r="306" spans="1:6" ht="22.5" x14ac:dyDescent="0.2">
      <c r="A306" s="266" t="s">
        <v>380</v>
      </c>
      <c r="B306" s="51" t="s">
        <v>134</v>
      </c>
      <c r="C306" s="51" t="s">
        <v>136</v>
      </c>
      <c r="D306" s="51" t="s">
        <v>152</v>
      </c>
      <c r="E306" s="51"/>
      <c r="F306" s="339">
        <v>189</v>
      </c>
    </row>
    <row r="307" spans="1:6" x14ac:dyDescent="0.2">
      <c r="A307" s="266" t="s">
        <v>144</v>
      </c>
      <c r="B307" s="51" t="s">
        <v>134</v>
      </c>
      <c r="C307" s="51" t="s">
        <v>136</v>
      </c>
      <c r="D307" s="51" t="s">
        <v>152</v>
      </c>
      <c r="E307" s="51" t="s">
        <v>145</v>
      </c>
      <c r="F307" s="339">
        <v>189</v>
      </c>
    </row>
    <row r="308" spans="1:6" ht="22.5" x14ac:dyDescent="0.2">
      <c r="A308" s="46" t="s">
        <v>153</v>
      </c>
      <c r="B308" s="48">
        <v>10</v>
      </c>
      <c r="C308" s="47" t="s">
        <v>136</v>
      </c>
      <c r="D308" s="47" t="s">
        <v>154</v>
      </c>
      <c r="E308" s="48"/>
      <c r="F308" s="337">
        <v>8884</v>
      </c>
    </row>
    <row r="309" spans="1:6" s="54" customFormat="1" ht="22.5" x14ac:dyDescent="0.2">
      <c r="A309" s="266" t="s">
        <v>155</v>
      </c>
      <c r="B309" s="51" t="s">
        <v>134</v>
      </c>
      <c r="C309" s="51" t="s">
        <v>136</v>
      </c>
      <c r="D309" s="51" t="s">
        <v>156</v>
      </c>
      <c r="E309" s="51"/>
      <c r="F309" s="339">
        <v>5134</v>
      </c>
    </row>
    <row r="310" spans="1:6" s="54" customFormat="1" ht="22.5" x14ac:dyDescent="0.2">
      <c r="A310" s="266" t="s">
        <v>68</v>
      </c>
      <c r="B310" s="51" t="s">
        <v>134</v>
      </c>
      <c r="C310" s="51" t="s">
        <v>136</v>
      </c>
      <c r="D310" s="51" t="s">
        <v>157</v>
      </c>
      <c r="E310" s="51"/>
      <c r="F310" s="339">
        <v>5134</v>
      </c>
    </row>
    <row r="311" spans="1:6" s="54" customFormat="1" ht="11.25" x14ac:dyDescent="0.2">
      <c r="A311" s="46" t="s">
        <v>373</v>
      </c>
      <c r="B311" s="48" t="s">
        <v>134</v>
      </c>
      <c r="C311" s="47" t="s">
        <v>136</v>
      </c>
      <c r="D311" s="51" t="s">
        <v>157</v>
      </c>
      <c r="E311" s="48" t="s">
        <v>115</v>
      </c>
      <c r="F311" s="337">
        <v>93.6</v>
      </c>
    </row>
    <row r="312" spans="1:6" x14ac:dyDescent="0.2">
      <c r="A312" s="266" t="s">
        <v>144</v>
      </c>
      <c r="B312" s="51" t="s">
        <v>134</v>
      </c>
      <c r="C312" s="51" t="s">
        <v>136</v>
      </c>
      <c r="D312" s="51" t="s">
        <v>157</v>
      </c>
      <c r="E312" s="51" t="s">
        <v>145</v>
      </c>
      <c r="F312" s="339">
        <v>5040.3999999999996</v>
      </c>
    </row>
    <row r="313" spans="1:6" ht="24" customHeight="1" x14ac:dyDescent="0.2">
      <c r="A313" s="266" t="s">
        <v>158</v>
      </c>
      <c r="B313" s="51" t="s">
        <v>134</v>
      </c>
      <c r="C313" s="51" t="s">
        <v>136</v>
      </c>
      <c r="D313" s="51" t="s">
        <v>159</v>
      </c>
      <c r="E313" s="51"/>
      <c r="F313" s="339">
        <v>40</v>
      </c>
    </row>
    <row r="314" spans="1:6" ht="30" customHeight="1" x14ac:dyDescent="0.2">
      <c r="A314" s="266" t="s">
        <v>61</v>
      </c>
      <c r="B314" s="51" t="s">
        <v>134</v>
      </c>
      <c r="C314" s="51" t="s">
        <v>136</v>
      </c>
      <c r="D314" s="51" t="s">
        <v>160</v>
      </c>
      <c r="E314" s="51"/>
      <c r="F314" s="339">
        <v>40</v>
      </c>
    </row>
    <row r="315" spans="1:6" x14ac:dyDescent="0.2">
      <c r="A315" s="266" t="s">
        <v>144</v>
      </c>
      <c r="B315" s="51" t="s">
        <v>134</v>
      </c>
      <c r="C315" s="51" t="s">
        <v>136</v>
      </c>
      <c r="D315" s="51" t="s">
        <v>160</v>
      </c>
      <c r="E315" s="51" t="s">
        <v>145</v>
      </c>
      <c r="F315" s="339">
        <v>40</v>
      </c>
    </row>
    <row r="316" spans="1:6" s="54" customFormat="1" ht="22.5" x14ac:dyDescent="0.2">
      <c r="A316" s="46" t="s">
        <v>161</v>
      </c>
      <c r="B316" s="51" t="s">
        <v>134</v>
      </c>
      <c r="C316" s="51" t="s">
        <v>136</v>
      </c>
      <c r="D316" s="51" t="s">
        <v>162</v>
      </c>
      <c r="E316" s="53"/>
      <c r="F316" s="339">
        <v>3710</v>
      </c>
    </row>
    <row r="317" spans="1:6" s="55" customFormat="1" ht="13.5" customHeight="1" x14ac:dyDescent="0.2">
      <c r="A317" s="125" t="s">
        <v>60</v>
      </c>
      <c r="B317" s="51" t="s">
        <v>134</v>
      </c>
      <c r="C317" s="51" t="s">
        <v>136</v>
      </c>
      <c r="D317" s="47" t="s">
        <v>163</v>
      </c>
      <c r="E317" s="48"/>
      <c r="F317" s="337">
        <v>3710</v>
      </c>
    </row>
    <row r="318" spans="1:6" s="55" customFormat="1" ht="12.75" customHeight="1" x14ac:dyDescent="0.2">
      <c r="A318" s="46" t="s">
        <v>373</v>
      </c>
      <c r="B318" s="48" t="s">
        <v>134</v>
      </c>
      <c r="C318" s="47" t="s">
        <v>136</v>
      </c>
      <c r="D318" s="47" t="s">
        <v>163</v>
      </c>
      <c r="E318" s="48" t="s">
        <v>115</v>
      </c>
      <c r="F318" s="337">
        <v>61.5</v>
      </c>
    </row>
    <row r="319" spans="1:6" s="54" customFormat="1" ht="11.25" x14ac:dyDescent="0.2">
      <c r="A319" s="266" t="s">
        <v>144</v>
      </c>
      <c r="B319" s="51" t="s">
        <v>134</v>
      </c>
      <c r="C319" s="51" t="s">
        <v>136</v>
      </c>
      <c r="D319" s="47" t="s">
        <v>163</v>
      </c>
      <c r="E319" s="51" t="s">
        <v>145</v>
      </c>
      <c r="F319" s="339">
        <v>3648.5</v>
      </c>
    </row>
    <row r="320" spans="1:6" s="59" customFormat="1" ht="21" x14ac:dyDescent="0.2">
      <c r="A320" s="44" t="s">
        <v>808</v>
      </c>
      <c r="B320" s="65">
        <v>10</v>
      </c>
      <c r="C320" s="66" t="s">
        <v>136</v>
      </c>
      <c r="D320" s="66" t="s">
        <v>323</v>
      </c>
      <c r="E320" s="65"/>
      <c r="F320" s="333">
        <v>668</v>
      </c>
    </row>
    <row r="321" spans="1:6" s="59" customFormat="1" ht="23.25" customHeight="1" x14ac:dyDescent="0.2">
      <c r="A321" s="125" t="s">
        <v>416</v>
      </c>
      <c r="B321" s="68">
        <v>10</v>
      </c>
      <c r="C321" s="70" t="s">
        <v>136</v>
      </c>
      <c r="D321" s="58" t="s">
        <v>415</v>
      </c>
      <c r="E321" s="68"/>
      <c r="F321" s="334">
        <v>368</v>
      </c>
    </row>
    <row r="322" spans="1:6" s="59" customFormat="1" ht="15" customHeight="1" x14ac:dyDescent="0.2">
      <c r="A322" s="46" t="s">
        <v>373</v>
      </c>
      <c r="B322" s="216">
        <v>10</v>
      </c>
      <c r="C322" s="58" t="s">
        <v>136</v>
      </c>
      <c r="D322" s="58" t="s">
        <v>415</v>
      </c>
      <c r="E322" s="216" t="s">
        <v>115</v>
      </c>
      <c r="F322" s="335">
        <v>268</v>
      </c>
    </row>
    <row r="323" spans="1:6" s="59" customFormat="1" x14ac:dyDescent="0.2">
      <c r="A323" s="353" t="s">
        <v>144</v>
      </c>
      <c r="B323" s="216">
        <v>10</v>
      </c>
      <c r="C323" s="58" t="s">
        <v>136</v>
      </c>
      <c r="D323" s="58" t="s">
        <v>415</v>
      </c>
      <c r="E323" s="216">
        <v>300</v>
      </c>
      <c r="F323" s="299">
        <v>100</v>
      </c>
    </row>
    <row r="324" spans="1:6" s="59" customFormat="1" ht="22.5" x14ac:dyDescent="0.2">
      <c r="A324" s="49" t="s">
        <v>417</v>
      </c>
      <c r="B324" s="216">
        <v>10</v>
      </c>
      <c r="C324" s="58" t="s">
        <v>136</v>
      </c>
      <c r="D324" s="58" t="s">
        <v>418</v>
      </c>
      <c r="E324" s="216"/>
      <c r="F324" s="340">
        <v>300</v>
      </c>
    </row>
    <row r="325" spans="1:6" s="59" customFormat="1" ht="11.25" customHeight="1" x14ac:dyDescent="0.2">
      <c r="A325" s="46" t="s">
        <v>373</v>
      </c>
      <c r="B325" s="216">
        <v>10</v>
      </c>
      <c r="C325" s="58" t="s">
        <v>136</v>
      </c>
      <c r="D325" s="58" t="s">
        <v>418</v>
      </c>
      <c r="E325" s="216" t="s">
        <v>115</v>
      </c>
      <c r="F325" s="340">
        <v>82</v>
      </c>
    </row>
    <row r="326" spans="1:6" s="59" customFormat="1" ht="22.5" x14ac:dyDescent="0.2">
      <c r="A326" s="125" t="s">
        <v>419</v>
      </c>
      <c r="B326" s="68">
        <v>10</v>
      </c>
      <c r="C326" s="70" t="s">
        <v>136</v>
      </c>
      <c r="D326" s="58" t="s">
        <v>324</v>
      </c>
      <c r="E326" s="68"/>
      <c r="F326" s="334">
        <v>30</v>
      </c>
    </row>
    <row r="327" spans="1:6" s="59" customFormat="1" ht="14.25" customHeight="1" x14ac:dyDescent="0.2">
      <c r="A327" s="46" t="s">
        <v>373</v>
      </c>
      <c r="B327" s="216">
        <v>10</v>
      </c>
      <c r="C327" s="58" t="s">
        <v>136</v>
      </c>
      <c r="D327" s="58" t="s">
        <v>324</v>
      </c>
      <c r="E327" s="216" t="s">
        <v>115</v>
      </c>
      <c r="F327" s="335">
        <v>30</v>
      </c>
    </row>
    <row r="328" spans="1:6" s="59" customFormat="1" ht="17.25" customHeight="1" x14ac:dyDescent="0.2">
      <c r="A328" s="125" t="s">
        <v>421</v>
      </c>
      <c r="B328" s="68">
        <v>10</v>
      </c>
      <c r="C328" s="70" t="s">
        <v>136</v>
      </c>
      <c r="D328" s="58" t="s">
        <v>420</v>
      </c>
      <c r="E328" s="68"/>
      <c r="F328" s="334">
        <v>178</v>
      </c>
    </row>
    <row r="329" spans="1:6" s="59" customFormat="1" ht="15.75" customHeight="1" x14ac:dyDescent="0.2">
      <c r="A329" s="46" t="s">
        <v>373</v>
      </c>
      <c r="B329" s="216">
        <v>10</v>
      </c>
      <c r="C329" s="58" t="s">
        <v>136</v>
      </c>
      <c r="D329" s="58" t="s">
        <v>420</v>
      </c>
      <c r="E329" s="216" t="s">
        <v>115</v>
      </c>
      <c r="F329" s="335">
        <v>178</v>
      </c>
    </row>
    <row r="330" spans="1:6" s="59" customFormat="1" ht="12" customHeight="1" x14ac:dyDescent="0.2">
      <c r="A330" s="330" t="s">
        <v>719</v>
      </c>
      <c r="B330" s="68">
        <v>10</v>
      </c>
      <c r="C330" s="70" t="s">
        <v>136</v>
      </c>
      <c r="D330" s="58" t="s">
        <v>718</v>
      </c>
      <c r="E330" s="68"/>
      <c r="F330" s="334">
        <v>10</v>
      </c>
    </row>
    <row r="331" spans="1:6" s="59" customFormat="1" x14ac:dyDescent="0.2">
      <c r="A331" s="46" t="s">
        <v>373</v>
      </c>
      <c r="B331" s="216">
        <v>10</v>
      </c>
      <c r="C331" s="58" t="s">
        <v>136</v>
      </c>
      <c r="D331" s="58" t="s">
        <v>718</v>
      </c>
      <c r="E331" s="216" t="s">
        <v>115</v>
      </c>
      <c r="F331" s="335">
        <v>10</v>
      </c>
    </row>
    <row r="332" spans="1:6" s="54" customFormat="1" ht="11.25" x14ac:dyDescent="0.2">
      <c r="A332" s="268" t="s">
        <v>207</v>
      </c>
      <c r="B332" s="85" t="s">
        <v>134</v>
      </c>
      <c r="C332" s="85" t="s">
        <v>120</v>
      </c>
      <c r="D332" s="62"/>
      <c r="E332" s="86"/>
      <c r="F332" s="341">
        <v>117757.33</v>
      </c>
    </row>
    <row r="333" spans="1:6" ht="23.25" customHeight="1" x14ac:dyDescent="0.2">
      <c r="A333" s="46" t="s">
        <v>798</v>
      </c>
      <c r="B333" s="48">
        <v>10</v>
      </c>
      <c r="C333" s="47" t="s">
        <v>120</v>
      </c>
      <c r="D333" s="47" t="s">
        <v>184</v>
      </c>
      <c r="E333" s="48"/>
      <c r="F333" s="336">
        <v>3597</v>
      </c>
    </row>
    <row r="334" spans="1:6" ht="18" customHeight="1" x14ac:dyDescent="0.2">
      <c r="A334" s="46" t="s">
        <v>185</v>
      </c>
      <c r="B334" s="48">
        <v>10</v>
      </c>
      <c r="C334" s="47" t="s">
        <v>208</v>
      </c>
      <c r="D334" s="58" t="s">
        <v>186</v>
      </c>
      <c r="E334" s="48"/>
      <c r="F334" s="336">
        <v>3597</v>
      </c>
    </row>
    <row r="335" spans="1:6" ht="36.75" customHeight="1" x14ac:dyDescent="0.2">
      <c r="A335" s="46" t="s">
        <v>399</v>
      </c>
      <c r="B335" s="48" t="s">
        <v>134</v>
      </c>
      <c r="C335" s="47" t="s">
        <v>120</v>
      </c>
      <c r="D335" s="47" t="s">
        <v>209</v>
      </c>
      <c r="E335" s="48" t="s">
        <v>132</v>
      </c>
      <c r="F335" s="337">
        <v>3597</v>
      </c>
    </row>
    <row r="336" spans="1:6" ht="38.25" customHeight="1" x14ac:dyDescent="0.2">
      <c r="A336" s="46" t="s">
        <v>210</v>
      </c>
      <c r="B336" s="48" t="s">
        <v>134</v>
      </c>
      <c r="C336" s="47" t="s">
        <v>120</v>
      </c>
      <c r="D336" s="47" t="s">
        <v>211</v>
      </c>
      <c r="E336" s="48"/>
      <c r="F336" s="337">
        <v>3597</v>
      </c>
    </row>
    <row r="337" spans="1:6" x14ac:dyDescent="0.2">
      <c r="A337" s="266" t="s">
        <v>144</v>
      </c>
      <c r="B337" s="48" t="s">
        <v>134</v>
      </c>
      <c r="C337" s="47" t="s">
        <v>120</v>
      </c>
      <c r="D337" s="47" t="s">
        <v>211</v>
      </c>
      <c r="E337" s="51" t="s">
        <v>145</v>
      </c>
      <c r="F337" s="339">
        <v>3597</v>
      </c>
    </row>
    <row r="338" spans="1:6" s="54" customFormat="1" ht="22.5" x14ac:dyDescent="0.2">
      <c r="A338" s="267" t="s">
        <v>622</v>
      </c>
      <c r="B338" s="51" t="s">
        <v>134</v>
      </c>
      <c r="C338" s="51" t="s">
        <v>120</v>
      </c>
      <c r="D338" s="51" t="s">
        <v>643</v>
      </c>
      <c r="E338" s="53"/>
      <c r="F338" s="339">
        <v>66667</v>
      </c>
    </row>
    <row r="339" spans="1:6" s="54" customFormat="1" ht="11.25" x14ac:dyDescent="0.2">
      <c r="A339" s="266" t="s">
        <v>144</v>
      </c>
      <c r="B339" s="51" t="s">
        <v>134</v>
      </c>
      <c r="C339" s="51" t="s">
        <v>120</v>
      </c>
      <c r="D339" s="51" t="s">
        <v>643</v>
      </c>
      <c r="E339" s="51" t="s">
        <v>145</v>
      </c>
      <c r="F339" s="339">
        <v>66667</v>
      </c>
    </row>
    <row r="340" spans="1:6" s="54" customFormat="1" ht="21.75" customHeight="1" x14ac:dyDescent="0.2">
      <c r="A340" s="267" t="s">
        <v>620</v>
      </c>
      <c r="B340" s="51" t="s">
        <v>134</v>
      </c>
      <c r="C340" s="51" t="s">
        <v>120</v>
      </c>
      <c r="D340" s="51" t="s">
        <v>642</v>
      </c>
      <c r="E340" s="53"/>
      <c r="F340" s="339">
        <v>42915</v>
      </c>
    </row>
    <row r="341" spans="1:6" s="54" customFormat="1" ht="11.25" x14ac:dyDescent="0.2">
      <c r="A341" s="266" t="s">
        <v>144</v>
      </c>
      <c r="B341" s="51" t="s">
        <v>134</v>
      </c>
      <c r="C341" s="51" t="s">
        <v>120</v>
      </c>
      <c r="D341" s="51" t="s">
        <v>642</v>
      </c>
      <c r="E341" s="51" t="s">
        <v>145</v>
      </c>
      <c r="F341" s="339">
        <v>42915</v>
      </c>
    </row>
    <row r="342" spans="1:6" ht="31.5" x14ac:dyDescent="0.2">
      <c r="A342" s="44" t="s">
        <v>706</v>
      </c>
      <c r="B342" s="65">
        <v>10</v>
      </c>
      <c r="C342" s="66" t="s">
        <v>120</v>
      </c>
      <c r="D342" s="66" t="s">
        <v>300</v>
      </c>
      <c r="E342" s="65"/>
      <c r="F342" s="333">
        <v>4578.33</v>
      </c>
    </row>
    <row r="343" spans="1:6" ht="22.5" x14ac:dyDescent="0.2">
      <c r="A343" s="330" t="s">
        <v>708</v>
      </c>
      <c r="B343" s="58" t="s">
        <v>134</v>
      </c>
      <c r="C343" s="58" t="s">
        <v>120</v>
      </c>
      <c r="D343" s="58" t="s">
        <v>707</v>
      </c>
      <c r="E343" s="216" t="s">
        <v>132</v>
      </c>
      <c r="F343" s="335">
        <v>4578.33</v>
      </c>
    </row>
    <row r="344" spans="1:6" ht="14.25" customHeight="1" x14ac:dyDescent="0.2">
      <c r="A344" s="49" t="s">
        <v>454</v>
      </c>
      <c r="B344" s="58" t="s">
        <v>134</v>
      </c>
      <c r="C344" s="58" t="s">
        <v>120</v>
      </c>
      <c r="D344" s="58" t="s">
        <v>717</v>
      </c>
      <c r="E344" s="216"/>
      <c r="F344" s="335">
        <v>4578.33</v>
      </c>
    </row>
    <row r="345" spans="1:6" x14ac:dyDescent="0.2">
      <c r="A345" s="266" t="s">
        <v>144</v>
      </c>
      <c r="B345" s="58" t="s">
        <v>134</v>
      </c>
      <c r="C345" s="58" t="s">
        <v>120</v>
      </c>
      <c r="D345" s="58" t="s">
        <v>717</v>
      </c>
      <c r="E345" s="216">
        <v>300</v>
      </c>
      <c r="F345" s="335">
        <v>4578.33</v>
      </c>
    </row>
    <row r="346" spans="1:6" s="54" customFormat="1" ht="11.25" x14ac:dyDescent="0.2">
      <c r="A346" s="44" t="s">
        <v>164</v>
      </c>
      <c r="B346" s="64" t="s">
        <v>134</v>
      </c>
      <c r="C346" s="62" t="s">
        <v>165</v>
      </c>
      <c r="D346" s="62" t="s">
        <v>131</v>
      </c>
      <c r="E346" s="64" t="s">
        <v>132</v>
      </c>
      <c r="F346" s="332">
        <v>5231.8999999999996</v>
      </c>
    </row>
    <row r="347" spans="1:6" s="54" customFormat="1" ht="22.5" x14ac:dyDescent="0.2">
      <c r="A347" s="346" t="s">
        <v>892</v>
      </c>
      <c r="B347" s="48">
        <v>10</v>
      </c>
      <c r="C347" s="47" t="s">
        <v>165</v>
      </c>
      <c r="D347" s="47" t="s">
        <v>137</v>
      </c>
      <c r="E347" s="48"/>
      <c r="F347" s="337">
        <v>1220</v>
      </c>
    </row>
    <row r="348" spans="1:6" s="54" customFormat="1" ht="22.5" x14ac:dyDescent="0.2">
      <c r="A348" s="46" t="s">
        <v>138</v>
      </c>
      <c r="B348" s="48" t="s">
        <v>134</v>
      </c>
      <c r="C348" s="47" t="s">
        <v>165</v>
      </c>
      <c r="D348" s="47" t="s">
        <v>139</v>
      </c>
      <c r="E348" s="48"/>
      <c r="F348" s="337">
        <v>1220</v>
      </c>
    </row>
    <row r="349" spans="1:6" s="54" customFormat="1" ht="33.75" x14ac:dyDescent="0.2">
      <c r="A349" s="46" t="s">
        <v>166</v>
      </c>
      <c r="B349" s="48" t="s">
        <v>134</v>
      </c>
      <c r="C349" s="47" t="s">
        <v>165</v>
      </c>
      <c r="D349" s="47" t="s">
        <v>167</v>
      </c>
      <c r="E349" s="48" t="s">
        <v>132</v>
      </c>
      <c r="F349" s="337">
        <v>1220</v>
      </c>
    </row>
    <row r="350" spans="1:6" s="54" customFormat="1" ht="22.5" x14ac:dyDescent="0.2">
      <c r="A350" s="46" t="s">
        <v>377</v>
      </c>
      <c r="B350" s="48" t="s">
        <v>134</v>
      </c>
      <c r="C350" s="47" t="s">
        <v>165</v>
      </c>
      <c r="D350" s="47" t="s">
        <v>168</v>
      </c>
      <c r="E350" s="48" t="s">
        <v>132</v>
      </c>
      <c r="F350" s="337">
        <v>1220</v>
      </c>
    </row>
    <row r="351" spans="1:6" s="54" customFormat="1" ht="11.25" x14ac:dyDescent="0.2">
      <c r="A351" s="46" t="s">
        <v>373</v>
      </c>
      <c r="B351" s="48" t="s">
        <v>134</v>
      </c>
      <c r="C351" s="47" t="s">
        <v>165</v>
      </c>
      <c r="D351" s="47" t="s">
        <v>168</v>
      </c>
      <c r="E351" s="48" t="s">
        <v>115</v>
      </c>
      <c r="F351" s="337">
        <v>1220</v>
      </c>
    </row>
    <row r="352" spans="1:6" ht="16.5" customHeight="1" x14ac:dyDescent="0.2">
      <c r="A352" s="46" t="s">
        <v>169</v>
      </c>
      <c r="B352" s="48" t="s">
        <v>134</v>
      </c>
      <c r="C352" s="47" t="s">
        <v>165</v>
      </c>
      <c r="D352" s="47" t="s">
        <v>170</v>
      </c>
      <c r="E352" s="48"/>
      <c r="F352" s="337">
        <v>4001.9</v>
      </c>
    </row>
    <row r="353" spans="1:6" ht="22.5" x14ac:dyDescent="0.2">
      <c r="A353" s="46" t="s">
        <v>171</v>
      </c>
      <c r="B353" s="48" t="s">
        <v>134</v>
      </c>
      <c r="C353" s="47" t="s">
        <v>165</v>
      </c>
      <c r="D353" s="47" t="s">
        <v>172</v>
      </c>
      <c r="E353" s="48" t="s">
        <v>132</v>
      </c>
      <c r="F353" s="337">
        <v>3931.9</v>
      </c>
    </row>
    <row r="354" spans="1:6" ht="16.5" customHeight="1" x14ac:dyDescent="0.2">
      <c r="A354" s="125" t="s">
        <v>173</v>
      </c>
      <c r="B354" s="48">
        <v>10</v>
      </c>
      <c r="C354" s="47" t="s">
        <v>165</v>
      </c>
      <c r="D354" s="47" t="s">
        <v>174</v>
      </c>
      <c r="E354" s="48" t="s">
        <v>132</v>
      </c>
      <c r="F354" s="337">
        <v>3470</v>
      </c>
    </row>
    <row r="355" spans="1:6" ht="34.5" customHeight="1" x14ac:dyDescent="0.2">
      <c r="A355" s="46" t="s">
        <v>106</v>
      </c>
      <c r="B355" s="48">
        <v>10</v>
      </c>
      <c r="C355" s="47" t="s">
        <v>165</v>
      </c>
      <c r="D355" s="47" t="s">
        <v>174</v>
      </c>
      <c r="E355" s="48" t="s">
        <v>107</v>
      </c>
      <c r="F355" s="337">
        <v>3470</v>
      </c>
    </row>
    <row r="356" spans="1:6" ht="13.5" customHeight="1" x14ac:dyDescent="0.2">
      <c r="A356" s="46" t="s">
        <v>373</v>
      </c>
      <c r="B356" s="48">
        <v>10</v>
      </c>
      <c r="C356" s="47" t="s">
        <v>165</v>
      </c>
      <c r="D356" s="47" t="s">
        <v>175</v>
      </c>
      <c r="E356" s="48" t="s">
        <v>115</v>
      </c>
      <c r="F356" s="337">
        <v>456.9</v>
      </c>
    </row>
    <row r="357" spans="1:6" ht="13.5" customHeight="1" x14ac:dyDescent="0.2">
      <c r="A357" s="267" t="s">
        <v>124</v>
      </c>
      <c r="B357" s="48">
        <v>10</v>
      </c>
      <c r="C357" s="47" t="s">
        <v>165</v>
      </c>
      <c r="D357" s="47" t="s">
        <v>175</v>
      </c>
      <c r="E357" s="48" t="s">
        <v>176</v>
      </c>
      <c r="F357" s="337">
        <v>5</v>
      </c>
    </row>
    <row r="358" spans="1:6" ht="29.25" customHeight="1" x14ac:dyDescent="0.2">
      <c r="A358" s="46" t="s">
        <v>177</v>
      </c>
      <c r="B358" s="48">
        <v>10</v>
      </c>
      <c r="C358" s="47" t="s">
        <v>165</v>
      </c>
      <c r="D358" s="47" t="s">
        <v>178</v>
      </c>
      <c r="E358" s="48"/>
      <c r="F358" s="337">
        <v>70</v>
      </c>
    </row>
    <row r="359" spans="1:6" ht="15" customHeight="1" x14ac:dyDescent="0.2">
      <c r="A359" s="46" t="s">
        <v>373</v>
      </c>
      <c r="B359" s="48">
        <v>10</v>
      </c>
      <c r="C359" s="47" t="s">
        <v>165</v>
      </c>
      <c r="D359" s="47" t="s">
        <v>178</v>
      </c>
      <c r="E359" s="48" t="s">
        <v>115</v>
      </c>
      <c r="F359" s="337">
        <v>70</v>
      </c>
    </row>
    <row r="360" spans="1:6" s="54" customFormat="1" ht="28.5" customHeight="1" x14ac:dyDescent="0.2">
      <c r="A360" s="46" t="s">
        <v>720</v>
      </c>
      <c r="B360" s="48">
        <v>10</v>
      </c>
      <c r="C360" s="47" t="s">
        <v>165</v>
      </c>
      <c r="D360" s="47" t="s">
        <v>303</v>
      </c>
      <c r="E360" s="48"/>
      <c r="F360" s="337">
        <v>10</v>
      </c>
    </row>
    <row r="361" spans="1:6" s="54" customFormat="1" ht="37.5" customHeight="1" x14ac:dyDescent="0.2">
      <c r="A361" s="331" t="s">
        <v>721</v>
      </c>
      <c r="B361" s="48" t="s">
        <v>134</v>
      </c>
      <c r="C361" s="47" t="s">
        <v>165</v>
      </c>
      <c r="D361" s="47" t="s">
        <v>722</v>
      </c>
      <c r="E361" s="48"/>
      <c r="F361" s="337">
        <v>10</v>
      </c>
    </row>
    <row r="362" spans="1:6" s="54" customFormat="1" ht="15" customHeight="1" x14ac:dyDescent="0.2">
      <c r="A362" s="46" t="s">
        <v>373</v>
      </c>
      <c r="B362" s="48" t="s">
        <v>134</v>
      </c>
      <c r="C362" s="47" t="s">
        <v>165</v>
      </c>
      <c r="D362" s="47" t="s">
        <v>722</v>
      </c>
      <c r="E362" s="48" t="s">
        <v>115</v>
      </c>
      <c r="F362" s="337">
        <v>10</v>
      </c>
    </row>
    <row r="363" spans="1:6" x14ac:dyDescent="0.2">
      <c r="A363" s="44" t="s">
        <v>315</v>
      </c>
      <c r="B363" s="65" t="s">
        <v>316</v>
      </c>
      <c r="C363" s="66" t="s">
        <v>130</v>
      </c>
      <c r="D363" s="66" t="s">
        <v>131</v>
      </c>
      <c r="E363" s="65" t="s">
        <v>132</v>
      </c>
      <c r="F363" s="342">
        <v>200</v>
      </c>
    </row>
    <row r="364" spans="1:6" x14ac:dyDescent="0.2">
      <c r="A364" s="44" t="s">
        <v>317</v>
      </c>
      <c r="B364" s="65" t="s">
        <v>316</v>
      </c>
      <c r="C364" s="66" t="s">
        <v>216</v>
      </c>
      <c r="D364" s="66" t="s">
        <v>131</v>
      </c>
      <c r="E364" s="65" t="s">
        <v>132</v>
      </c>
      <c r="F364" s="342">
        <v>200</v>
      </c>
    </row>
    <row r="365" spans="1:6" ht="31.5" x14ac:dyDescent="0.2">
      <c r="A365" s="44" t="s">
        <v>809</v>
      </c>
      <c r="B365" s="65" t="s">
        <v>316</v>
      </c>
      <c r="C365" s="66" t="s">
        <v>216</v>
      </c>
      <c r="D365" s="66" t="s">
        <v>318</v>
      </c>
      <c r="E365" s="65"/>
      <c r="F365" s="342">
        <v>200</v>
      </c>
    </row>
    <row r="366" spans="1:6" ht="26.25" customHeight="1" x14ac:dyDescent="0.2">
      <c r="A366" s="89" t="s">
        <v>319</v>
      </c>
      <c r="B366" s="68" t="s">
        <v>316</v>
      </c>
      <c r="C366" s="70" t="s">
        <v>216</v>
      </c>
      <c r="D366" s="70" t="s">
        <v>320</v>
      </c>
      <c r="E366" s="68"/>
      <c r="F366" s="343">
        <v>200</v>
      </c>
    </row>
    <row r="367" spans="1:6" x14ac:dyDescent="0.2">
      <c r="A367" s="46" t="s">
        <v>373</v>
      </c>
      <c r="B367" s="216" t="s">
        <v>316</v>
      </c>
      <c r="C367" s="58" t="s">
        <v>216</v>
      </c>
      <c r="D367" s="58" t="s">
        <v>320</v>
      </c>
      <c r="E367" s="216">
        <v>200</v>
      </c>
      <c r="F367" s="340">
        <v>200</v>
      </c>
    </row>
    <row r="368" spans="1:6" ht="12.75" customHeight="1" x14ac:dyDescent="0.2">
      <c r="A368" s="44" t="s">
        <v>321</v>
      </c>
      <c r="B368" s="65">
        <v>12</v>
      </c>
      <c r="C368" s="66"/>
      <c r="D368" s="66"/>
      <c r="E368" s="65"/>
      <c r="F368" s="342">
        <v>62</v>
      </c>
    </row>
    <row r="369" spans="1:6" ht="15" customHeight="1" x14ac:dyDescent="0.2">
      <c r="A369" s="44" t="s">
        <v>322</v>
      </c>
      <c r="B369" s="65">
        <v>12</v>
      </c>
      <c r="C369" s="66" t="s">
        <v>193</v>
      </c>
      <c r="D369" s="66"/>
      <c r="E369" s="65"/>
      <c r="F369" s="342">
        <v>62</v>
      </c>
    </row>
    <row r="370" spans="1:6" s="101" customFormat="1" ht="15" customHeight="1" x14ac:dyDescent="0.2">
      <c r="A370" s="89" t="s">
        <v>404</v>
      </c>
      <c r="B370" s="68">
        <v>12</v>
      </c>
      <c r="C370" s="70" t="s">
        <v>193</v>
      </c>
      <c r="D370" s="70" t="s">
        <v>407</v>
      </c>
      <c r="E370" s="68"/>
      <c r="F370" s="343">
        <v>62</v>
      </c>
    </row>
    <row r="371" spans="1:6" ht="15.75" customHeight="1" x14ac:dyDescent="0.2">
      <c r="A371" s="46" t="s">
        <v>598</v>
      </c>
      <c r="B371" s="65">
        <v>12</v>
      </c>
      <c r="C371" s="66" t="s">
        <v>193</v>
      </c>
      <c r="D371" s="70" t="s">
        <v>407</v>
      </c>
      <c r="E371" s="65"/>
      <c r="F371" s="342">
        <v>62</v>
      </c>
    </row>
    <row r="372" spans="1:6" ht="15.75" customHeight="1" x14ac:dyDescent="0.2">
      <c r="A372" s="46" t="s">
        <v>373</v>
      </c>
      <c r="B372" s="216">
        <v>12</v>
      </c>
      <c r="C372" s="58" t="s">
        <v>193</v>
      </c>
      <c r="D372" s="70" t="s">
        <v>407</v>
      </c>
      <c r="E372" s="216">
        <v>200</v>
      </c>
      <c r="F372" s="340">
        <v>62</v>
      </c>
    </row>
    <row r="373" spans="1:6" s="42" customFormat="1" ht="24" customHeight="1" x14ac:dyDescent="0.2">
      <c r="A373" s="263" t="s">
        <v>251</v>
      </c>
      <c r="B373" s="65" t="s">
        <v>252</v>
      </c>
      <c r="C373" s="66" t="s">
        <v>130</v>
      </c>
      <c r="D373" s="66" t="s">
        <v>131</v>
      </c>
      <c r="E373" s="65" t="s">
        <v>132</v>
      </c>
      <c r="F373" s="333">
        <v>29360.88737</v>
      </c>
    </row>
    <row r="374" spans="1:6" s="42" customFormat="1" ht="23.25" customHeight="1" x14ac:dyDescent="0.2">
      <c r="A374" s="44" t="s">
        <v>253</v>
      </c>
      <c r="B374" s="65" t="s">
        <v>252</v>
      </c>
      <c r="C374" s="66" t="s">
        <v>95</v>
      </c>
      <c r="D374" s="66" t="s">
        <v>131</v>
      </c>
      <c r="E374" s="65" t="s">
        <v>132</v>
      </c>
      <c r="F374" s="333">
        <v>26862.799999999999</v>
      </c>
    </row>
    <row r="375" spans="1:6" s="42" customFormat="1" ht="11.25" x14ac:dyDescent="0.2">
      <c r="A375" s="46" t="s">
        <v>254</v>
      </c>
      <c r="B375" s="216" t="s">
        <v>252</v>
      </c>
      <c r="C375" s="58" t="s">
        <v>95</v>
      </c>
      <c r="D375" s="58" t="s">
        <v>255</v>
      </c>
      <c r="E375" s="216" t="s">
        <v>132</v>
      </c>
      <c r="F375" s="335">
        <v>26862.799999999999</v>
      </c>
    </row>
    <row r="376" spans="1:6" s="42" customFormat="1" ht="22.5" x14ac:dyDescent="0.2">
      <c r="A376" s="46" t="s">
        <v>256</v>
      </c>
      <c r="B376" s="216" t="s">
        <v>252</v>
      </c>
      <c r="C376" s="58" t="s">
        <v>95</v>
      </c>
      <c r="D376" s="58" t="s">
        <v>257</v>
      </c>
      <c r="E376" s="216" t="s">
        <v>132</v>
      </c>
      <c r="F376" s="335">
        <v>26862.799999999999</v>
      </c>
    </row>
    <row r="377" spans="1:6" s="42" customFormat="1" ht="11.25" x14ac:dyDescent="0.2">
      <c r="A377" s="46" t="s">
        <v>246</v>
      </c>
      <c r="B377" s="216" t="s">
        <v>252</v>
      </c>
      <c r="C377" s="58" t="s">
        <v>95</v>
      </c>
      <c r="D377" s="58" t="s">
        <v>257</v>
      </c>
      <c r="E377" s="216" t="s">
        <v>250</v>
      </c>
      <c r="F377" s="335">
        <v>26862.799999999999</v>
      </c>
    </row>
    <row r="378" spans="1:6" x14ac:dyDescent="0.2">
      <c r="A378" s="44" t="s">
        <v>260</v>
      </c>
      <c r="B378" s="65" t="s">
        <v>252</v>
      </c>
      <c r="C378" s="66" t="s">
        <v>193</v>
      </c>
      <c r="D378" s="66"/>
      <c r="E378" s="65"/>
      <c r="F378" s="333">
        <v>1476.3489100000002</v>
      </c>
    </row>
    <row r="379" spans="1:6" x14ac:dyDescent="0.2">
      <c r="A379" s="46" t="s">
        <v>246</v>
      </c>
      <c r="B379" s="216" t="s">
        <v>252</v>
      </c>
      <c r="C379" s="58" t="s">
        <v>193</v>
      </c>
      <c r="D379" s="58" t="s">
        <v>255</v>
      </c>
      <c r="E379" s="216" t="s">
        <v>250</v>
      </c>
      <c r="F379" s="335">
        <v>1476.3489100000002</v>
      </c>
    </row>
    <row r="380" spans="1:6" x14ac:dyDescent="0.2">
      <c r="A380" s="44" t="s">
        <v>261</v>
      </c>
      <c r="B380" s="65">
        <v>14</v>
      </c>
      <c r="C380" s="66" t="s">
        <v>136</v>
      </c>
      <c r="D380" s="66"/>
      <c r="E380" s="65"/>
      <c r="F380" s="333">
        <v>1021.73846</v>
      </c>
    </row>
    <row r="381" spans="1:6" x14ac:dyDescent="0.2">
      <c r="A381" s="46" t="s">
        <v>246</v>
      </c>
      <c r="B381" s="216" t="s">
        <v>252</v>
      </c>
      <c r="C381" s="216" t="s">
        <v>136</v>
      </c>
      <c r="D381" s="58" t="s">
        <v>255</v>
      </c>
      <c r="E381" s="216" t="s">
        <v>132</v>
      </c>
      <c r="F381" s="335">
        <v>95.007090000000005</v>
      </c>
    </row>
    <row r="382" spans="1:6" ht="33" customHeight="1" x14ac:dyDescent="0.2">
      <c r="A382" s="46" t="s">
        <v>262</v>
      </c>
      <c r="B382" s="216" t="s">
        <v>252</v>
      </c>
      <c r="C382" s="216" t="s">
        <v>136</v>
      </c>
      <c r="D382" s="58" t="s">
        <v>263</v>
      </c>
      <c r="E382" s="216" t="s">
        <v>132</v>
      </c>
      <c r="F382" s="335">
        <v>95.007090000000005</v>
      </c>
    </row>
    <row r="383" spans="1:6" ht="21.75" customHeight="1" x14ac:dyDescent="0.2">
      <c r="A383" s="49" t="s">
        <v>58</v>
      </c>
      <c r="B383" s="216" t="s">
        <v>252</v>
      </c>
      <c r="C383" s="216" t="s">
        <v>136</v>
      </c>
      <c r="D383" s="58" t="s">
        <v>263</v>
      </c>
      <c r="E383" s="216" t="s">
        <v>132</v>
      </c>
      <c r="F383" s="335">
        <v>95.007090000000005</v>
      </c>
    </row>
    <row r="384" spans="1:6" x14ac:dyDescent="0.2">
      <c r="A384" s="46" t="s">
        <v>246</v>
      </c>
      <c r="B384" s="216" t="s">
        <v>252</v>
      </c>
      <c r="C384" s="216" t="s">
        <v>136</v>
      </c>
      <c r="D384" s="58" t="s">
        <v>263</v>
      </c>
      <c r="E384" s="216" t="s">
        <v>250</v>
      </c>
      <c r="F384" s="335">
        <v>95.007090000000005</v>
      </c>
    </row>
    <row r="385" spans="1:6" ht="33.75" customHeight="1" x14ac:dyDescent="0.2">
      <c r="A385" s="46" t="s">
        <v>810</v>
      </c>
      <c r="B385" s="216" t="s">
        <v>252</v>
      </c>
      <c r="C385" s="216" t="s">
        <v>136</v>
      </c>
      <c r="D385" s="58" t="s">
        <v>811</v>
      </c>
      <c r="E385" s="216" t="s">
        <v>132</v>
      </c>
      <c r="F385" s="335">
        <v>607.35636999999997</v>
      </c>
    </row>
    <row r="386" spans="1:6" x14ac:dyDescent="0.2">
      <c r="A386" s="46" t="s">
        <v>246</v>
      </c>
      <c r="B386" s="216" t="s">
        <v>252</v>
      </c>
      <c r="C386" s="216" t="s">
        <v>136</v>
      </c>
      <c r="D386" s="58" t="s">
        <v>811</v>
      </c>
      <c r="E386" s="216" t="s">
        <v>250</v>
      </c>
      <c r="F386" s="335">
        <v>607.35636999999997</v>
      </c>
    </row>
    <row r="387" spans="1:6" ht="22.5" x14ac:dyDescent="0.2">
      <c r="A387" s="49" t="s">
        <v>877</v>
      </c>
      <c r="B387" s="216" t="s">
        <v>252</v>
      </c>
      <c r="C387" s="216" t="s">
        <v>136</v>
      </c>
      <c r="D387" s="58" t="s">
        <v>879</v>
      </c>
      <c r="E387" s="216" t="s">
        <v>132</v>
      </c>
      <c r="F387" s="293">
        <v>319.375</v>
      </c>
    </row>
    <row r="388" spans="1:6" x14ac:dyDescent="0.2">
      <c r="A388" s="46" t="s">
        <v>246</v>
      </c>
      <c r="B388" s="216" t="s">
        <v>252</v>
      </c>
      <c r="C388" s="216" t="s">
        <v>136</v>
      </c>
      <c r="D388" s="58" t="s">
        <v>879</v>
      </c>
      <c r="E388" s="216" t="s">
        <v>250</v>
      </c>
      <c r="F388" s="293">
        <v>319.375</v>
      </c>
    </row>
  </sheetData>
  <mergeCells count="10">
    <mergeCell ref="A6:D6"/>
    <mergeCell ref="A7:D7"/>
    <mergeCell ref="A8:D8"/>
    <mergeCell ref="A9:C9"/>
    <mergeCell ref="D10:E10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552"/>
  <sheetViews>
    <sheetView view="pageBreakPreview" zoomScaleNormal="100" zoomScaleSheetLayoutView="100" workbookViewId="0">
      <selection activeCell="B2" sqref="B2:G2"/>
    </sheetView>
  </sheetViews>
  <sheetFormatPr defaultRowHeight="12.75" x14ac:dyDescent="0.2"/>
  <cols>
    <col min="1" max="1" width="58.28515625" style="344" customWidth="1"/>
    <col min="2" max="2" width="4.7109375" style="39" customWidth="1"/>
    <col min="3" max="3" width="5.28515625" style="43" customWidth="1"/>
    <col min="4" max="4" width="3.7109375" style="39" customWidth="1"/>
    <col min="5" max="5" width="12" style="39" customWidth="1"/>
    <col min="6" max="6" width="5.42578125" style="43" customWidth="1"/>
    <col min="7" max="7" width="13.28515625" style="307" customWidth="1"/>
    <col min="8" max="8" width="15.42578125" style="35" customWidth="1"/>
    <col min="9" max="9" width="12.140625" style="35" customWidth="1"/>
    <col min="10" max="11" width="10.85546875" style="35" customWidth="1"/>
    <col min="12" max="216" width="9.140625" style="35"/>
    <col min="217" max="217" width="57.140625" style="35" customWidth="1"/>
    <col min="218" max="218" width="4.7109375" style="35" customWidth="1"/>
    <col min="219" max="219" width="5.28515625" style="35" customWidth="1"/>
    <col min="220" max="220" width="3.7109375" style="35" customWidth="1"/>
    <col min="221" max="221" width="13.5703125" style="35" customWidth="1"/>
    <col min="222" max="222" width="7.42578125" style="35" bestFit="1" customWidth="1"/>
    <col min="223" max="223" width="10.28515625" style="35" bestFit="1" customWidth="1"/>
    <col min="224" max="224" width="8.28515625" style="35" customWidth="1"/>
    <col min="225" max="225" width="9.42578125" style="35" bestFit="1" customWidth="1"/>
    <col min="226" max="472" width="9.140625" style="35"/>
    <col min="473" max="473" width="57.140625" style="35" customWidth="1"/>
    <col min="474" max="474" width="4.7109375" style="35" customWidth="1"/>
    <col min="475" max="475" width="5.28515625" style="35" customWidth="1"/>
    <col min="476" max="476" width="3.7109375" style="35" customWidth="1"/>
    <col min="477" max="477" width="13.5703125" style="35" customWidth="1"/>
    <col min="478" max="478" width="7.42578125" style="35" bestFit="1" customWidth="1"/>
    <col min="479" max="479" width="10.28515625" style="35" bestFit="1" customWidth="1"/>
    <col min="480" max="480" width="8.28515625" style="35" customWidth="1"/>
    <col min="481" max="481" width="9.42578125" style="35" bestFit="1" customWidth="1"/>
    <col min="482" max="728" width="9.140625" style="35"/>
    <col min="729" max="729" width="57.140625" style="35" customWidth="1"/>
    <col min="730" max="730" width="4.7109375" style="35" customWidth="1"/>
    <col min="731" max="731" width="5.28515625" style="35" customWidth="1"/>
    <col min="732" max="732" width="3.7109375" style="35" customWidth="1"/>
    <col min="733" max="733" width="13.5703125" style="35" customWidth="1"/>
    <col min="734" max="734" width="7.42578125" style="35" bestFit="1" customWidth="1"/>
    <col min="735" max="735" width="10.28515625" style="35" bestFit="1" customWidth="1"/>
    <col min="736" max="736" width="8.28515625" style="35" customWidth="1"/>
    <col min="737" max="737" width="9.42578125" style="35" bestFit="1" customWidth="1"/>
    <col min="738" max="984" width="9.140625" style="35"/>
    <col min="985" max="985" width="57.140625" style="35" customWidth="1"/>
    <col min="986" max="986" width="4.7109375" style="35" customWidth="1"/>
    <col min="987" max="987" width="5.28515625" style="35" customWidth="1"/>
    <col min="988" max="988" width="3.7109375" style="35" customWidth="1"/>
    <col min="989" max="989" width="13.5703125" style="35" customWidth="1"/>
    <col min="990" max="990" width="7.42578125" style="35" bestFit="1" customWidth="1"/>
    <col min="991" max="991" width="10.28515625" style="35" bestFit="1" customWidth="1"/>
    <col min="992" max="992" width="8.28515625" style="35" customWidth="1"/>
    <col min="993" max="993" width="9.42578125" style="35" bestFit="1" customWidth="1"/>
    <col min="994" max="1240" width="9.140625" style="35"/>
    <col min="1241" max="1241" width="57.140625" style="35" customWidth="1"/>
    <col min="1242" max="1242" width="4.7109375" style="35" customWidth="1"/>
    <col min="1243" max="1243" width="5.28515625" style="35" customWidth="1"/>
    <col min="1244" max="1244" width="3.7109375" style="35" customWidth="1"/>
    <col min="1245" max="1245" width="13.5703125" style="35" customWidth="1"/>
    <col min="1246" max="1246" width="7.42578125" style="35" bestFit="1" customWidth="1"/>
    <col min="1247" max="1247" width="10.28515625" style="35" bestFit="1" customWidth="1"/>
    <col min="1248" max="1248" width="8.28515625" style="35" customWidth="1"/>
    <col min="1249" max="1249" width="9.42578125" style="35" bestFit="1" customWidth="1"/>
    <col min="1250" max="1496" width="9.140625" style="35"/>
    <col min="1497" max="1497" width="57.140625" style="35" customWidth="1"/>
    <col min="1498" max="1498" width="4.7109375" style="35" customWidth="1"/>
    <col min="1499" max="1499" width="5.28515625" style="35" customWidth="1"/>
    <col min="1500" max="1500" width="3.7109375" style="35" customWidth="1"/>
    <col min="1501" max="1501" width="13.5703125" style="35" customWidth="1"/>
    <col min="1502" max="1502" width="7.42578125" style="35" bestFit="1" customWidth="1"/>
    <col min="1503" max="1503" width="10.28515625" style="35" bestFit="1" customWidth="1"/>
    <col min="1504" max="1504" width="8.28515625" style="35" customWidth="1"/>
    <col min="1505" max="1505" width="9.42578125" style="35" bestFit="1" customWidth="1"/>
    <col min="1506" max="1752" width="9.140625" style="35"/>
    <col min="1753" max="1753" width="57.140625" style="35" customWidth="1"/>
    <col min="1754" max="1754" width="4.7109375" style="35" customWidth="1"/>
    <col min="1755" max="1755" width="5.28515625" style="35" customWidth="1"/>
    <col min="1756" max="1756" width="3.7109375" style="35" customWidth="1"/>
    <col min="1757" max="1757" width="13.5703125" style="35" customWidth="1"/>
    <col min="1758" max="1758" width="7.42578125" style="35" bestFit="1" customWidth="1"/>
    <col min="1759" max="1759" width="10.28515625" style="35" bestFit="1" customWidth="1"/>
    <col min="1760" max="1760" width="8.28515625" style="35" customWidth="1"/>
    <col min="1761" max="1761" width="9.42578125" style="35" bestFit="1" customWidth="1"/>
    <col min="1762" max="2008" width="9.140625" style="35"/>
    <col min="2009" max="2009" width="57.140625" style="35" customWidth="1"/>
    <col min="2010" max="2010" width="4.7109375" style="35" customWidth="1"/>
    <col min="2011" max="2011" width="5.28515625" style="35" customWidth="1"/>
    <col min="2012" max="2012" width="3.7109375" style="35" customWidth="1"/>
    <col min="2013" max="2013" width="13.5703125" style="35" customWidth="1"/>
    <col min="2014" max="2014" width="7.42578125" style="35" bestFit="1" customWidth="1"/>
    <col min="2015" max="2015" width="10.28515625" style="35" bestFit="1" customWidth="1"/>
    <col min="2016" max="2016" width="8.28515625" style="35" customWidth="1"/>
    <col min="2017" max="2017" width="9.42578125" style="35" bestFit="1" customWidth="1"/>
    <col min="2018" max="2264" width="9.140625" style="35"/>
    <col min="2265" max="2265" width="57.140625" style="35" customWidth="1"/>
    <col min="2266" max="2266" width="4.7109375" style="35" customWidth="1"/>
    <col min="2267" max="2267" width="5.28515625" style="35" customWidth="1"/>
    <col min="2268" max="2268" width="3.7109375" style="35" customWidth="1"/>
    <col min="2269" max="2269" width="13.5703125" style="35" customWidth="1"/>
    <col min="2270" max="2270" width="7.42578125" style="35" bestFit="1" customWidth="1"/>
    <col min="2271" max="2271" width="10.28515625" style="35" bestFit="1" customWidth="1"/>
    <col min="2272" max="2272" width="8.28515625" style="35" customWidth="1"/>
    <col min="2273" max="2273" width="9.42578125" style="35" bestFit="1" customWidth="1"/>
    <col min="2274" max="2520" width="9.140625" style="35"/>
    <col min="2521" max="2521" width="57.140625" style="35" customWidth="1"/>
    <col min="2522" max="2522" width="4.7109375" style="35" customWidth="1"/>
    <col min="2523" max="2523" width="5.28515625" style="35" customWidth="1"/>
    <col min="2524" max="2524" width="3.7109375" style="35" customWidth="1"/>
    <col min="2525" max="2525" width="13.5703125" style="35" customWidth="1"/>
    <col min="2526" max="2526" width="7.42578125" style="35" bestFit="1" customWidth="1"/>
    <col min="2527" max="2527" width="10.28515625" style="35" bestFit="1" customWidth="1"/>
    <col min="2528" max="2528" width="8.28515625" style="35" customWidth="1"/>
    <col min="2529" max="2529" width="9.42578125" style="35" bestFit="1" customWidth="1"/>
    <col min="2530" max="2776" width="9.140625" style="35"/>
    <col min="2777" max="2777" width="57.140625" style="35" customWidth="1"/>
    <col min="2778" max="2778" width="4.7109375" style="35" customWidth="1"/>
    <col min="2779" max="2779" width="5.28515625" style="35" customWidth="1"/>
    <col min="2780" max="2780" width="3.7109375" style="35" customWidth="1"/>
    <col min="2781" max="2781" width="13.5703125" style="35" customWidth="1"/>
    <col min="2782" max="2782" width="7.42578125" style="35" bestFit="1" customWidth="1"/>
    <col min="2783" max="2783" width="10.28515625" style="35" bestFit="1" customWidth="1"/>
    <col min="2784" max="2784" width="8.28515625" style="35" customWidth="1"/>
    <col min="2785" max="2785" width="9.42578125" style="35" bestFit="1" customWidth="1"/>
    <col min="2786" max="3032" width="9.140625" style="35"/>
    <col min="3033" max="3033" width="57.140625" style="35" customWidth="1"/>
    <col min="3034" max="3034" width="4.7109375" style="35" customWidth="1"/>
    <col min="3035" max="3035" width="5.28515625" style="35" customWidth="1"/>
    <col min="3036" max="3036" width="3.7109375" style="35" customWidth="1"/>
    <col min="3037" max="3037" width="13.5703125" style="35" customWidth="1"/>
    <col min="3038" max="3038" width="7.42578125" style="35" bestFit="1" customWidth="1"/>
    <col min="3039" max="3039" width="10.28515625" style="35" bestFit="1" customWidth="1"/>
    <col min="3040" max="3040" width="8.28515625" style="35" customWidth="1"/>
    <col min="3041" max="3041" width="9.42578125" style="35" bestFit="1" customWidth="1"/>
    <col min="3042" max="3288" width="9.140625" style="35"/>
    <col min="3289" max="3289" width="57.140625" style="35" customWidth="1"/>
    <col min="3290" max="3290" width="4.7109375" style="35" customWidth="1"/>
    <col min="3291" max="3291" width="5.28515625" style="35" customWidth="1"/>
    <col min="3292" max="3292" width="3.7109375" style="35" customWidth="1"/>
    <col min="3293" max="3293" width="13.5703125" style="35" customWidth="1"/>
    <col min="3294" max="3294" width="7.42578125" style="35" bestFit="1" customWidth="1"/>
    <col min="3295" max="3295" width="10.28515625" style="35" bestFit="1" customWidth="1"/>
    <col min="3296" max="3296" width="8.28515625" style="35" customWidth="1"/>
    <col min="3297" max="3297" width="9.42578125" style="35" bestFit="1" customWidth="1"/>
    <col min="3298" max="3544" width="9.140625" style="35"/>
    <col min="3545" max="3545" width="57.140625" style="35" customWidth="1"/>
    <col min="3546" max="3546" width="4.7109375" style="35" customWidth="1"/>
    <col min="3547" max="3547" width="5.28515625" style="35" customWidth="1"/>
    <col min="3548" max="3548" width="3.7109375" style="35" customWidth="1"/>
    <col min="3549" max="3549" width="13.5703125" style="35" customWidth="1"/>
    <col min="3550" max="3550" width="7.42578125" style="35" bestFit="1" customWidth="1"/>
    <col min="3551" max="3551" width="10.28515625" style="35" bestFit="1" customWidth="1"/>
    <col min="3552" max="3552" width="8.28515625" style="35" customWidth="1"/>
    <col min="3553" max="3553" width="9.42578125" style="35" bestFit="1" customWidth="1"/>
    <col min="3554" max="3800" width="9.140625" style="35"/>
    <col min="3801" max="3801" width="57.140625" style="35" customWidth="1"/>
    <col min="3802" max="3802" width="4.7109375" style="35" customWidth="1"/>
    <col min="3803" max="3803" width="5.28515625" style="35" customWidth="1"/>
    <col min="3804" max="3804" width="3.7109375" style="35" customWidth="1"/>
    <col min="3805" max="3805" width="13.5703125" style="35" customWidth="1"/>
    <col min="3806" max="3806" width="7.42578125" style="35" bestFit="1" customWidth="1"/>
    <col min="3807" max="3807" width="10.28515625" style="35" bestFit="1" customWidth="1"/>
    <col min="3808" max="3808" width="8.28515625" style="35" customWidth="1"/>
    <col min="3809" max="3809" width="9.42578125" style="35" bestFit="1" customWidth="1"/>
    <col min="3810" max="4056" width="9.140625" style="35"/>
    <col min="4057" max="4057" width="57.140625" style="35" customWidth="1"/>
    <col min="4058" max="4058" width="4.7109375" style="35" customWidth="1"/>
    <col min="4059" max="4059" width="5.28515625" style="35" customWidth="1"/>
    <col min="4060" max="4060" width="3.7109375" style="35" customWidth="1"/>
    <col min="4061" max="4061" width="13.5703125" style="35" customWidth="1"/>
    <col min="4062" max="4062" width="7.42578125" style="35" bestFit="1" customWidth="1"/>
    <col min="4063" max="4063" width="10.28515625" style="35" bestFit="1" customWidth="1"/>
    <col min="4064" max="4064" width="8.28515625" style="35" customWidth="1"/>
    <col min="4065" max="4065" width="9.42578125" style="35" bestFit="1" customWidth="1"/>
    <col min="4066" max="4312" width="9.140625" style="35"/>
    <col min="4313" max="4313" width="57.140625" style="35" customWidth="1"/>
    <col min="4314" max="4314" width="4.7109375" style="35" customWidth="1"/>
    <col min="4315" max="4315" width="5.28515625" style="35" customWidth="1"/>
    <col min="4316" max="4316" width="3.7109375" style="35" customWidth="1"/>
    <col min="4317" max="4317" width="13.5703125" style="35" customWidth="1"/>
    <col min="4318" max="4318" width="7.42578125" style="35" bestFit="1" customWidth="1"/>
    <col min="4319" max="4319" width="10.28515625" style="35" bestFit="1" customWidth="1"/>
    <col min="4320" max="4320" width="8.28515625" style="35" customWidth="1"/>
    <col min="4321" max="4321" width="9.42578125" style="35" bestFit="1" customWidth="1"/>
    <col min="4322" max="4568" width="9.140625" style="35"/>
    <col min="4569" max="4569" width="57.140625" style="35" customWidth="1"/>
    <col min="4570" max="4570" width="4.7109375" style="35" customWidth="1"/>
    <col min="4571" max="4571" width="5.28515625" style="35" customWidth="1"/>
    <col min="4572" max="4572" width="3.7109375" style="35" customWidth="1"/>
    <col min="4573" max="4573" width="13.5703125" style="35" customWidth="1"/>
    <col min="4574" max="4574" width="7.42578125" style="35" bestFit="1" customWidth="1"/>
    <col min="4575" max="4575" width="10.28515625" style="35" bestFit="1" customWidth="1"/>
    <col min="4576" max="4576" width="8.28515625" style="35" customWidth="1"/>
    <col min="4577" max="4577" width="9.42578125" style="35" bestFit="1" customWidth="1"/>
    <col min="4578" max="4824" width="9.140625" style="35"/>
    <col min="4825" max="4825" width="57.140625" style="35" customWidth="1"/>
    <col min="4826" max="4826" width="4.7109375" style="35" customWidth="1"/>
    <col min="4827" max="4827" width="5.28515625" style="35" customWidth="1"/>
    <col min="4828" max="4828" width="3.7109375" style="35" customWidth="1"/>
    <col min="4829" max="4829" width="13.5703125" style="35" customWidth="1"/>
    <col min="4830" max="4830" width="7.42578125" style="35" bestFit="1" customWidth="1"/>
    <col min="4831" max="4831" width="10.28515625" style="35" bestFit="1" customWidth="1"/>
    <col min="4832" max="4832" width="8.28515625" style="35" customWidth="1"/>
    <col min="4833" max="4833" width="9.42578125" style="35" bestFit="1" customWidth="1"/>
    <col min="4834" max="5080" width="9.140625" style="35"/>
    <col min="5081" max="5081" width="57.140625" style="35" customWidth="1"/>
    <col min="5082" max="5082" width="4.7109375" style="35" customWidth="1"/>
    <col min="5083" max="5083" width="5.28515625" style="35" customWidth="1"/>
    <col min="5084" max="5084" width="3.7109375" style="35" customWidth="1"/>
    <col min="5085" max="5085" width="13.5703125" style="35" customWidth="1"/>
    <col min="5086" max="5086" width="7.42578125" style="35" bestFit="1" customWidth="1"/>
    <col min="5087" max="5087" width="10.28515625" style="35" bestFit="1" customWidth="1"/>
    <col min="5088" max="5088" width="8.28515625" style="35" customWidth="1"/>
    <col min="5089" max="5089" width="9.42578125" style="35" bestFit="1" customWidth="1"/>
    <col min="5090" max="5336" width="9.140625" style="35"/>
    <col min="5337" max="5337" width="57.140625" style="35" customWidth="1"/>
    <col min="5338" max="5338" width="4.7109375" style="35" customWidth="1"/>
    <col min="5339" max="5339" width="5.28515625" style="35" customWidth="1"/>
    <col min="5340" max="5340" width="3.7109375" style="35" customWidth="1"/>
    <col min="5341" max="5341" width="13.5703125" style="35" customWidth="1"/>
    <col min="5342" max="5342" width="7.42578125" style="35" bestFit="1" customWidth="1"/>
    <col min="5343" max="5343" width="10.28515625" style="35" bestFit="1" customWidth="1"/>
    <col min="5344" max="5344" width="8.28515625" style="35" customWidth="1"/>
    <col min="5345" max="5345" width="9.42578125" style="35" bestFit="1" customWidth="1"/>
    <col min="5346" max="5592" width="9.140625" style="35"/>
    <col min="5593" max="5593" width="57.140625" style="35" customWidth="1"/>
    <col min="5594" max="5594" width="4.7109375" style="35" customWidth="1"/>
    <col min="5595" max="5595" width="5.28515625" style="35" customWidth="1"/>
    <col min="5596" max="5596" width="3.7109375" style="35" customWidth="1"/>
    <col min="5597" max="5597" width="13.5703125" style="35" customWidth="1"/>
    <col min="5598" max="5598" width="7.42578125" style="35" bestFit="1" customWidth="1"/>
    <col min="5599" max="5599" width="10.28515625" style="35" bestFit="1" customWidth="1"/>
    <col min="5600" max="5600" width="8.28515625" style="35" customWidth="1"/>
    <col min="5601" max="5601" width="9.42578125" style="35" bestFit="1" customWidth="1"/>
    <col min="5602" max="5848" width="9.140625" style="35"/>
    <col min="5849" max="5849" width="57.140625" style="35" customWidth="1"/>
    <col min="5850" max="5850" width="4.7109375" style="35" customWidth="1"/>
    <col min="5851" max="5851" width="5.28515625" style="35" customWidth="1"/>
    <col min="5852" max="5852" width="3.7109375" style="35" customWidth="1"/>
    <col min="5853" max="5853" width="13.5703125" style="35" customWidth="1"/>
    <col min="5854" max="5854" width="7.42578125" style="35" bestFit="1" customWidth="1"/>
    <col min="5855" max="5855" width="10.28515625" style="35" bestFit="1" customWidth="1"/>
    <col min="5856" max="5856" width="8.28515625" style="35" customWidth="1"/>
    <col min="5857" max="5857" width="9.42578125" style="35" bestFit="1" customWidth="1"/>
    <col min="5858" max="6104" width="9.140625" style="35"/>
    <col min="6105" max="6105" width="57.140625" style="35" customWidth="1"/>
    <col min="6106" max="6106" width="4.7109375" style="35" customWidth="1"/>
    <col min="6107" max="6107" width="5.28515625" style="35" customWidth="1"/>
    <col min="6108" max="6108" width="3.7109375" style="35" customWidth="1"/>
    <col min="6109" max="6109" width="13.5703125" style="35" customWidth="1"/>
    <col min="6110" max="6110" width="7.42578125" style="35" bestFit="1" customWidth="1"/>
    <col min="6111" max="6111" width="10.28515625" style="35" bestFit="1" customWidth="1"/>
    <col min="6112" max="6112" width="8.28515625" style="35" customWidth="1"/>
    <col min="6113" max="6113" width="9.42578125" style="35" bestFit="1" customWidth="1"/>
    <col min="6114" max="6360" width="9.140625" style="35"/>
    <col min="6361" max="6361" width="57.140625" style="35" customWidth="1"/>
    <col min="6362" max="6362" width="4.7109375" style="35" customWidth="1"/>
    <col min="6363" max="6363" width="5.28515625" style="35" customWidth="1"/>
    <col min="6364" max="6364" width="3.7109375" style="35" customWidth="1"/>
    <col min="6365" max="6365" width="13.5703125" style="35" customWidth="1"/>
    <col min="6366" max="6366" width="7.42578125" style="35" bestFit="1" customWidth="1"/>
    <col min="6367" max="6367" width="10.28515625" style="35" bestFit="1" customWidth="1"/>
    <col min="6368" max="6368" width="8.28515625" style="35" customWidth="1"/>
    <col min="6369" max="6369" width="9.42578125" style="35" bestFit="1" customWidth="1"/>
    <col min="6370" max="6616" width="9.140625" style="35"/>
    <col min="6617" max="6617" width="57.140625" style="35" customWidth="1"/>
    <col min="6618" max="6618" width="4.7109375" style="35" customWidth="1"/>
    <col min="6619" max="6619" width="5.28515625" style="35" customWidth="1"/>
    <col min="6620" max="6620" width="3.7109375" style="35" customWidth="1"/>
    <col min="6621" max="6621" width="13.5703125" style="35" customWidth="1"/>
    <col min="6622" max="6622" width="7.42578125" style="35" bestFit="1" customWidth="1"/>
    <col min="6623" max="6623" width="10.28515625" style="35" bestFit="1" customWidth="1"/>
    <col min="6624" max="6624" width="8.28515625" style="35" customWidth="1"/>
    <col min="6625" max="6625" width="9.42578125" style="35" bestFit="1" customWidth="1"/>
    <col min="6626" max="6872" width="9.140625" style="35"/>
    <col min="6873" max="6873" width="57.140625" style="35" customWidth="1"/>
    <col min="6874" max="6874" width="4.7109375" style="35" customWidth="1"/>
    <col min="6875" max="6875" width="5.28515625" style="35" customWidth="1"/>
    <col min="6876" max="6876" width="3.7109375" style="35" customWidth="1"/>
    <col min="6877" max="6877" width="13.5703125" style="35" customWidth="1"/>
    <col min="6878" max="6878" width="7.42578125" style="35" bestFit="1" customWidth="1"/>
    <col min="6879" max="6879" width="10.28515625" style="35" bestFit="1" customWidth="1"/>
    <col min="6880" max="6880" width="8.28515625" style="35" customWidth="1"/>
    <col min="6881" max="6881" width="9.42578125" style="35" bestFit="1" customWidth="1"/>
    <col min="6882" max="7128" width="9.140625" style="35"/>
    <col min="7129" max="7129" width="57.140625" style="35" customWidth="1"/>
    <col min="7130" max="7130" width="4.7109375" style="35" customWidth="1"/>
    <col min="7131" max="7131" width="5.28515625" style="35" customWidth="1"/>
    <col min="7132" max="7132" width="3.7109375" style="35" customWidth="1"/>
    <col min="7133" max="7133" width="13.5703125" style="35" customWidth="1"/>
    <col min="7134" max="7134" width="7.42578125" style="35" bestFit="1" customWidth="1"/>
    <col min="7135" max="7135" width="10.28515625" style="35" bestFit="1" customWidth="1"/>
    <col min="7136" max="7136" width="8.28515625" style="35" customWidth="1"/>
    <col min="7137" max="7137" width="9.42578125" style="35" bestFit="1" customWidth="1"/>
    <col min="7138" max="7384" width="9.140625" style="35"/>
    <col min="7385" max="7385" width="57.140625" style="35" customWidth="1"/>
    <col min="7386" max="7386" width="4.7109375" style="35" customWidth="1"/>
    <col min="7387" max="7387" width="5.28515625" style="35" customWidth="1"/>
    <col min="7388" max="7388" width="3.7109375" style="35" customWidth="1"/>
    <col min="7389" max="7389" width="13.5703125" style="35" customWidth="1"/>
    <col min="7390" max="7390" width="7.42578125" style="35" bestFit="1" customWidth="1"/>
    <col min="7391" max="7391" width="10.28515625" style="35" bestFit="1" customWidth="1"/>
    <col min="7392" max="7392" width="8.28515625" style="35" customWidth="1"/>
    <col min="7393" max="7393" width="9.42578125" style="35" bestFit="1" customWidth="1"/>
    <col min="7394" max="7640" width="9.140625" style="35"/>
    <col min="7641" max="7641" width="57.140625" style="35" customWidth="1"/>
    <col min="7642" max="7642" width="4.7109375" style="35" customWidth="1"/>
    <col min="7643" max="7643" width="5.28515625" style="35" customWidth="1"/>
    <col min="7644" max="7644" width="3.7109375" style="35" customWidth="1"/>
    <col min="7645" max="7645" width="13.5703125" style="35" customWidth="1"/>
    <col min="7646" max="7646" width="7.42578125" style="35" bestFit="1" customWidth="1"/>
    <col min="7647" max="7647" width="10.28515625" style="35" bestFit="1" customWidth="1"/>
    <col min="7648" max="7648" width="8.28515625" style="35" customWidth="1"/>
    <col min="7649" max="7649" width="9.42578125" style="35" bestFit="1" customWidth="1"/>
    <col min="7650" max="7896" width="9.140625" style="35"/>
    <col min="7897" max="7897" width="57.140625" style="35" customWidth="1"/>
    <col min="7898" max="7898" width="4.7109375" style="35" customWidth="1"/>
    <col min="7899" max="7899" width="5.28515625" style="35" customWidth="1"/>
    <col min="7900" max="7900" width="3.7109375" style="35" customWidth="1"/>
    <col min="7901" max="7901" width="13.5703125" style="35" customWidth="1"/>
    <col min="7902" max="7902" width="7.42578125" style="35" bestFit="1" customWidth="1"/>
    <col min="7903" max="7903" width="10.28515625" style="35" bestFit="1" customWidth="1"/>
    <col min="7904" max="7904" width="8.28515625" style="35" customWidth="1"/>
    <col min="7905" max="7905" width="9.42578125" style="35" bestFit="1" customWidth="1"/>
    <col min="7906" max="8152" width="9.140625" style="35"/>
    <col min="8153" max="8153" width="57.140625" style="35" customWidth="1"/>
    <col min="8154" max="8154" width="4.7109375" style="35" customWidth="1"/>
    <col min="8155" max="8155" width="5.28515625" style="35" customWidth="1"/>
    <col min="8156" max="8156" width="3.7109375" style="35" customWidth="1"/>
    <col min="8157" max="8157" width="13.5703125" style="35" customWidth="1"/>
    <col min="8158" max="8158" width="7.42578125" style="35" bestFit="1" customWidth="1"/>
    <col min="8159" max="8159" width="10.28515625" style="35" bestFit="1" customWidth="1"/>
    <col min="8160" max="8160" width="8.28515625" style="35" customWidth="1"/>
    <col min="8161" max="8161" width="9.42578125" style="35" bestFit="1" customWidth="1"/>
    <col min="8162" max="8408" width="9.140625" style="35"/>
    <col min="8409" max="8409" width="57.140625" style="35" customWidth="1"/>
    <col min="8410" max="8410" width="4.7109375" style="35" customWidth="1"/>
    <col min="8411" max="8411" width="5.28515625" style="35" customWidth="1"/>
    <col min="8412" max="8412" width="3.7109375" style="35" customWidth="1"/>
    <col min="8413" max="8413" width="13.5703125" style="35" customWidth="1"/>
    <col min="8414" max="8414" width="7.42578125" style="35" bestFit="1" customWidth="1"/>
    <col min="8415" max="8415" width="10.28515625" style="35" bestFit="1" customWidth="1"/>
    <col min="8416" max="8416" width="8.28515625" style="35" customWidth="1"/>
    <col min="8417" max="8417" width="9.42578125" style="35" bestFit="1" customWidth="1"/>
    <col min="8418" max="8664" width="9.140625" style="35"/>
    <col min="8665" max="8665" width="57.140625" style="35" customWidth="1"/>
    <col min="8666" max="8666" width="4.7109375" style="35" customWidth="1"/>
    <col min="8667" max="8667" width="5.28515625" style="35" customWidth="1"/>
    <col min="8668" max="8668" width="3.7109375" style="35" customWidth="1"/>
    <col min="8669" max="8669" width="13.5703125" style="35" customWidth="1"/>
    <col min="8670" max="8670" width="7.42578125" style="35" bestFit="1" customWidth="1"/>
    <col min="8671" max="8671" width="10.28515625" style="35" bestFit="1" customWidth="1"/>
    <col min="8672" max="8672" width="8.28515625" style="35" customWidth="1"/>
    <col min="8673" max="8673" width="9.42578125" style="35" bestFit="1" customWidth="1"/>
    <col min="8674" max="8920" width="9.140625" style="35"/>
    <col min="8921" max="8921" width="57.140625" style="35" customWidth="1"/>
    <col min="8922" max="8922" width="4.7109375" style="35" customWidth="1"/>
    <col min="8923" max="8923" width="5.28515625" style="35" customWidth="1"/>
    <col min="8924" max="8924" width="3.7109375" style="35" customWidth="1"/>
    <col min="8925" max="8925" width="13.5703125" style="35" customWidth="1"/>
    <col min="8926" max="8926" width="7.42578125" style="35" bestFit="1" customWidth="1"/>
    <col min="8927" max="8927" width="10.28515625" style="35" bestFit="1" customWidth="1"/>
    <col min="8928" max="8928" width="8.28515625" style="35" customWidth="1"/>
    <col min="8929" max="8929" width="9.42578125" style="35" bestFit="1" customWidth="1"/>
    <col min="8930" max="9176" width="9.140625" style="35"/>
    <col min="9177" max="9177" width="57.140625" style="35" customWidth="1"/>
    <col min="9178" max="9178" width="4.7109375" style="35" customWidth="1"/>
    <col min="9179" max="9179" width="5.28515625" style="35" customWidth="1"/>
    <col min="9180" max="9180" width="3.7109375" style="35" customWidth="1"/>
    <col min="9181" max="9181" width="13.5703125" style="35" customWidth="1"/>
    <col min="9182" max="9182" width="7.42578125" style="35" bestFit="1" customWidth="1"/>
    <col min="9183" max="9183" width="10.28515625" style="35" bestFit="1" customWidth="1"/>
    <col min="9184" max="9184" width="8.28515625" style="35" customWidth="1"/>
    <col min="9185" max="9185" width="9.42578125" style="35" bestFit="1" customWidth="1"/>
    <col min="9186" max="9432" width="9.140625" style="35"/>
    <col min="9433" max="9433" width="57.140625" style="35" customWidth="1"/>
    <col min="9434" max="9434" width="4.7109375" style="35" customWidth="1"/>
    <col min="9435" max="9435" width="5.28515625" style="35" customWidth="1"/>
    <col min="9436" max="9436" width="3.7109375" style="35" customWidth="1"/>
    <col min="9437" max="9437" width="13.5703125" style="35" customWidth="1"/>
    <col min="9438" max="9438" width="7.42578125" style="35" bestFit="1" customWidth="1"/>
    <col min="9439" max="9439" width="10.28515625" style="35" bestFit="1" customWidth="1"/>
    <col min="9440" max="9440" width="8.28515625" style="35" customWidth="1"/>
    <col min="9441" max="9441" width="9.42578125" style="35" bestFit="1" customWidth="1"/>
    <col min="9442" max="9688" width="9.140625" style="35"/>
    <col min="9689" max="9689" width="57.140625" style="35" customWidth="1"/>
    <col min="9690" max="9690" width="4.7109375" style="35" customWidth="1"/>
    <col min="9691" max="9691" width="5.28515625" style="35" customWidth="1"/>
    <col min="9692" max="9692" width="3.7109375" style="35" customWidth="1"/>
    <col min="9693" max="9693" width="13.5703125" style="35" customWidth="1"/>
    <col min="9694" max="9694" width="7.42578125" style="35" bestFit="1" customWidth="1"/>
    <col min="9695" max="9695" width="10.28515625" style="35" bestFit="1" customWidth="1"/>
    <col min="9696" max="9696" width="8.28515625" style="35" customWidth="1"/>
    <col min="9697" max="9697" width="9.42578125" style="35" bestFit="1" customWidth="1"/>
    <col min="9698" max="9944" width="9.140625" style="35"/>
    <col min="9945" max="9945" width="57.140625" style="35" customWidth="1"/>
    <col min="9946" max="9946" width="4.7109375" style="35" customWidth="1"/>
    <col min="9947" max="9947" width="5.28515625" style="35" customWidth="1"/>
    <col min="9948" max="9948" width="3.7109375" style="35" customWidth="1"/>
    <col min="9949" max="9949" width="13.5703125" style="35" customWidth="1"/>
    <col min="9950" max="9950" width="7.42578125" style="35" bestFit="1" customWidth="1"/>
    <col min="9951" max="9951" width="10.28515625" style="35" bestFit="1" customWidth="1"/>
    <col min="9952" max="9952" width="8.28515625" style="35" customWidth="1"/>
    <col min="9953" max="9953" width="9.42578125" style="35" bestFit="1" customWidth="1"/>
    <col min="9954" max="10200" width="9.140625" style="35"/>
    <col min="10201" max="10201" width="57.140625" style="35" customWidth="1"/>
    <col min="10202" max="10202" width="4.7109375" style="35" customWidth="1"/>
    <col min="10203" max="10203" width="5.28515625" style="35" customWidth="1"/>
    <col min="10204" max="10204" width="3.7109375" style="35" customWidth="1"/>
    <col min="10205" max="10205" width="13.5703125" style="35" customWidth="1"/>
    <col min="10206" max="10206" width="7.42578125" style="35" bestFit="1" customWidth="1"/>
    <col min="10207" max="10207" width="10.28515625" style="35" bestFit="1" customWidth="1"/>
    <col min="10208" max="10208" width="8.28515625" style="35" customWidth="1"/>
    <col min="10209" max="10209" width="9.42578125" style="35" bestFit="1" customWidth="1"/>
    <col min="10210" max="10456" width="9.140625" style="35"/>
    <col min="10457" max="10457" width="57.140625" style="35" customWidth="1"/>
    <col min="10458" max="10458" width="4.7109375" style="35" customWidth="1"/>
    <col min="10459" max="10459" width="5.28515625" style="35" customWidth="1"/>
    <col min="10460" max="10460" width="3.7109375" style="35" customWidth="1"/>
    <col min="10461" max="10461" width="13.5703125" style="35" customWidth="1"/>
    <col min="10462" max="10462" width="7.42578125" style="35" bestFit="1" customWidth="1"/>
    <col min="10463" max="10463" width="10.28515625" style="35" bestFit="1" customWidth="1"/>
    <col min="10464" max="10464" width="8.28515625" style="35" customWidth="1"/>
    <col min="10465" max="10465" width="9.42578125" style="35" bestFit="1" customWidth="1"/>
    <col min="10466" max="10712" width="9.140625" style="35"/>
    <col min="10713" max="10713" width="57.140625" style="35" customWidth="1"/>
    <col min="10714" max="10714" width="4.7109375" style="35" customWidth="1"/>
    <col min="10715" max="10715" width="5.28515625" style="35" customWidth="1"/>
    <col min="10716" max="10716" width="3.7109375" style="35" customWidth="1"/>
    <col min="10717" max="10717" width="13.5703125" style="35" customWidth="1"/>
    <col min="10718" max="10718" width="7.42578125" style="35" bestFit="1" customWidth="1"/>
    <col min="10719" max="10719" width="10.28515625" style="35" bestFit="1" customWidth="1"/>
    <col min="10720" max="10720" width="8.28515625" style="35" customWidth="1"/>
    <col min="10721" max="10721" width="9.42578125" style="35" bestFit="1" customWidth="1"/>
    <col min="10722" max="10968" width="9.140625" style="35"/>
    <col min="10969" max="10969" width="57.140625" style="35" customWidth="1"/>
    <col min="10970" max="10970" width="4.7109375" style="35" customWidth="1"/>
    <col min="10971" max="10971" width="5.28515625" style="35" customWidth="1"/>
    <col min="10972" max="10972" width="3.7109375" style="35" customWidth="1"/>
    <col min="10973" max="10973" width="13.5703125" style="35" customWidth="1"/>
    <col min="10974" max="10974" width="7.42578125" style="35" bestFit="1" customWidth="1"/>
    <col min="10975" max="10975" width="10.28515625" style="35" bestFit="1" customWidth="1"/>
    <col min="10976" max="10976" width="8.28515625" style="35" customWidth="1"/>
    <col min="10977" max="10977" width="9.42578125" style="35" bestFit="1" customWidth="1"/>
    <col min="10978" max="11224" width="9.140625" style="35"/>
    <col min="11225" max="11225" width="57.140625" style="35" customWidth="1"/>
    <col min="11226" max="11226" width="4.7109375" style="35" customWidth="1"/>
    <col min="11227" max="11227" width="5.28515625" style="35" customWidth="1"/>
    <col min="11228" max="11228" width="3.7109375" style="35" customWidth="1"/>
    <col min="11229" max="11229" width="13.5703125" style="35" customWidth="1"/>
    <col min="11230" max="11230" width="7.42578125" style="35" bestFit="1" customWidth="1"/>
    <col min="11231" max="11231" width="10.28515625" style="35" bestFit="1" customWidth="1"/>
    <col min="11232" max="11232" width="8.28515625" style="35" customWidth="1"/>
    <col min="11233" max="11233" width="9.42578125" style="35" bestFit="1" customWidth="1"/>
    <col min="11234" max="11480" width="9.140625" style="35"/>
    <col min="11481" max="11481" width="57.140625" style="35" customWidth="1"/>
    <col min="11482" max="11482" width="4.7109375" style="35" customWidth="1"/>
    <col min="11483" max="11483" width="5.28515625" style="35" customWidth="1"/>
    <col min="11484" max="11484" width="3.7109375" style="35" customWidth="1"/>
    <col min="11485" max="11485" width="13.5703125" style="35" customWidth="1"/>
    <col min="11486" max="11486" width="7.42578125" style="35" bestFit="1" customWidth="1"/>
    <col min="11487" max="11487" width="10.28515625" style="35" bestFit="1" customWidth="1"/>
    <col min="11488" max="11488" width="8.28515625" style="35" customWidth="1"/>
    <col min="11489" max="11489" width="9.42578125" style="35" bestFit="1" customWidth="1"/>
    <col min="11490" max="11736" width="9.140625" style="35"/>
    <col min="11737" max="11737" width="57.140625" style="35" customWidth="1"/>
    <col min="11738" max="11738" width="4.7109375" style="35" customWidth="1"/>
    <col min="11739" max="11739" width="5.28515625" style="35" customWidth="1"/>
    <col min="11740" max="11740" width="3.7109375" style="35" customWidth="1"/>
    <col min="11741" max="11741" width="13.5703125" style="35" customWidth="1"/>
    <col min="11742" max="11742" width="7.42578125" style="35" bestFit="1" customWidth="1"/>
    <col min="11743" max="11743" width="10.28515625" style="35" bestFit="1" customWidth="1"/>
    <col min="11744" max="11744" width="8.28515625" style="35" customWidth="1"/>
    <col min="11745" max="11745" width="9.42578125" style="35" bestFit="1" customWidth="1"/>
    <col min="11746" max="11992" width="9.140625" style="35"/>
    <col min="11993" max="11993" width="57.140625" style="35" customWidth="1"/>
    <col min="11994" max="11994" width="4.7109375" style="35" customWidth="1"/>
    <col min="11995" max="11995" width="5.28515625" style="35" customWidth="1"/>
    <col min="11996" max="11996" width="3.7109375" style="35" customWidth="1"/>
    <col min="11997" max="11997" width="13.5703125" style="35" customWidth="1"/>
    <col min="11998" max="11998" width="7.42578125" style="35" bestFit="1" customWidth="1"/>
    <col min="11999" max="11999" width="10.28515625" style="35" bestFit="1" customWidth="1"/>
    <col min="12000" max="12000" width="8.28515625" style="35" customWidth="1"/>
    <col min="12001" max="12001" width="9.42578125" style="35" bestFit="1" customWidth="1"/>
    <col min="12002" max="12248" width="9.140625" style="35"/>
    <col min="12249" max="12249" width="57.140625" style="35" customWidth="1"/>
    <col min="12250" max="12250" width="4.7109375" style="35" customWidth="1"/>
    <col min="12251" max="12251" width="5.28515625" style="35" customWidth="1"/>
    <col min="12252" max="12252" width="3.7109375" style="35" customWidth="1"/>
    <col min="12253" max="12253" width="13.5703125" style="35" customWidth="1"/>
    <col min="12254" max="12254" width="7.42578125" style="35" bestFit="1" customWidth="1"/>
    <col min="12255" max="12255" width="10.28515625" style="35" bestFit="1" customWidth="1"/>
    <col min="12256" max="12256" width="8.28515625" style="35" customWidth="1"/>
    <col min="12257" max="12257" width="9.42578125" style="35" bestFit="1" customWidth="1"/>
    <col min="12258" max="12504" width="9.140625" style="35"/>
    <col min="12505" max="12505" width="57.140625" style="35" customWidth="1"/>
    <col min="12506" max="12506" width="4.7109375" style="35" customWidth="1"/>
    <col min="12507" max="12507" width="5.28515625" style="35" customWidth="1"/>
    <col min="12508" max="12508" width="3.7109375" style="35" customWidth="1"/>
    <col min="12509" max="12509" width="13.5703125" style="35" customWidth="1"/>
    <col min="12510" max="12510" width="7.42578125" style="35" bestFit="1" customWidth="1"/>
    <col min="12511" max="12511" width="10.28515625" style="35" bestFit="1" customWidth="1"/>
    <col min="12512" max="12512" width="8.28515625" style="35" customWidth="1"/>
    <col min="12513" max="12513" width="9.42578125" style="35" bestFit="1" customWidth="1"/>
    <col min="12514" max="12760" width="9.140625" style="35"/>
    <col min="12761" max="12761" width="57.140625" style="35" customWidth="1"/>
    <col min="12762" max="12762" width="4.7109375" style="35" customWidth="1"/>
    <col min="12763" max="12763" width="5.28515625" style="35" customWidth="1"/>
    <col min="12764" max="12764" width="3.7109375" style="35" customWidth="1"/>
    <col min="12765" max="12765" width="13.5703125" style="35" customWidth="1"/>
    <col min="12766" max="12766" width="7.42578125" style="35" bestFit="1" customWidth="1"/>
    <col min="12767" max="12767" width="10.28515625" style="35" bestFit="1" customWidth="1"/>
    <col min="12768" max="12768" width="8.28515625" style="35" customWidth="1"/>
    <col min="12769" max="12769" width="9.42578125" style="35" bestFit="1" customWidth="1"/>
    <col min="12770" max="13016" width="9.140625" style="35"/>
    <col min="13017" max="13017" width="57.140625" style="35" customWidth="1"/>
    <col min="13018" max="13018" width="4.7109375" style="35" customWidth="1"/>
    <col min="13019" max="13019" width="5.28515625" style="35" customWidth="1"/>
    <col min="13020" max="13020" width="3.7109375" style="35" customWidth="1"/>
    <col min="13021" max="13021" width="13.5703125" style="35" customWidth="1"/>
    <col min="13022" max="13022" width="7.42578125" style="35" bestFit="1" customWidth="1"/>
    <col min="13023" max="13023" width="10.28515625" style="35" bestFit="1" customWidth="1"/>
    <col min="13024" max="13024" width="8.28515625" style="35" customWidth="1"/>
    <col min="13025" max="13025" width="9.42578125" style="35" bestFit="1" customWidth="1"/>
    <col min="13026" max="13272" width="9.140625" style="35"/>
    <col min="13273" max="13273" width="57.140625" style="35" customWidth="1"/>
    <col min="13274" max="13274" width="4.7109375" style="35" customWidth="1"/>
    <col min="13275" max="13275" width="5.28515625" style="35" customWidth="1"/>
    <col min="13276" max="13276" width="3.7109375" style="35" customWidth="1"/>
    <col min="13277" max="13277" width="13.5703125" style="35" customWidth="1"/>
    <col min="13278" max="13278" width="7.42578125" style="35" bestFit="1" customWidth="1"/>
    <col min="13279" max="13279" width="10.28515625" style="35" bestFit="1" customWidth="1"/>
    <col min="13280" max="13280" width="8.28515625" style="35" customWidth="1"/>
    <col min="13281" max="13281" width="9.42578125" style="35" bestFit="1" customWidth="1"/>
    <col min="13282" max="13528" width="9.140625" style="35"/>
    <col min="13529" max="13529" width="57.140625" style="35" customWidth="1"/>
    <col min="13530" max="13530" width="4.7109375" style="35" customWidth="1"/>
    <col min="13531" max="13531" width="5.28515625" style="35" customWidth="1"/>
    <col min="13532" max="13532" width="3.7109375" style="35" customWidth="1"/>
    <col min="13533" max="13533" width="13.5703125" style="35" customWidth="1"/>
    <col min="13534" max="13534" width="7.42578125" style="35" bestFit="1" customWidth="1"/>
    <col min="13535" max="13535" width="10.28515625" style="35" bestFit="1" customWidth="1"/>
    <col min="13536" max="13536" width="8.28515625" style="35" customWidth="1"/>
    <col min="13537" max="13537" width="9.42578125" style="35" bestFit="1" customWidth="1"/>
    <col min="13538" max="13784" width="9.140625" style="35"/>
    <col min="13785" max="13785" width="57.140625" style="35" customWidth="1"/>
    <col min="13786" max="13786" width="4.7109375" style="35" customWidth="1"/>
    <col min="13787" max="13787" width="5.28515625" style="35" customWidth="1"/>
    <col min="13788" max="13788" width="3.7109375" style="35" customWidth="1"/>
    <col min="13789" max="13789" width="13.5703125" style="35" customWidth="1"/>
    <col min="13790" max="13790" width="7.42578125" style="35" bestFit="1" customWidth="1"/>
    <col min="13791" max="13791" width="10.28515625" style="35" bestFit="1" customWidth="1"/>
    <col min="13792" max="13792" width="8.28515625" style="35" customWidth="1"/>
    <col min="13793" max="13793" width="9.42578125" style="35" bestFit="1" customWidth="1"/>
    <col min="13794" max="14040" width="9.140625" style="35"/>
    <col min="14041" max="14041" width="57.140625" style="35" customWidth="1"/>
    <col min="14042" max="14042" width="4.7109375" style="35" customWidth="1"/>
    <col min="14043" max="14043" width="5.28515625" style="35" customWidth="1"/>
    <col min="14044" max="14044" width="3.7109375" style="35" customWidth="1"/>
    <col min="14045" max="14045" width="13.5703125" style="35" customWidth="1"/>
    <col min="14046" max="14046" width="7.42578125" style="35" bestFit="1" customWidth="1"/>
    <col min="14047" max="14047" width="10.28515625" style="35" bestFit="1" customWidth="1"/>
    <col min="14048" max="14048" width="8.28515625" style="35" customWidth="1"/>
    <col min="14049" max="14049" width="9.42578125" style="35" bestFit="1" customWidth="1"/>
    <col min="14050" max="14296" width="9.140625" style="35"/>
    <col min="14297" max="14297" width="57.140625" style="35" customWidth="1"/>
    <col min="14298" max="14298" width="4.7109375" style="35" customWidth="1"/>
    <col min="14299" max="14299" width="5.28515625" style="35" customWidth="1"/>
    <col min="14300" max="14300" width="3.7109375" style="35" customWidth="1"/>
    <col min="14301" max="14301" width="13.5703125" style="35" customWidth="1"/>
    <col min="14302" max="14302" width="7.42578125" style="35" bestFit="1" customWidth="1"/>
    <col min="14303" max="14303" width="10.28515625" style="35" bestFit="1" customWidth="1"/>
    <col min="14304" max="14304" width="8.28515625" style="35" customWidth="1"/>
    <col min="14305" max="14305" width="9.42578125" style="35" bestFit="1" customWidth="1"/>
    <col min="14306" max="14552" width="9.140625" style="35"/>
    <col min="14553" max="14553" width="57.140625" style="35" customWidth="1"/>
    <col min="14554" max="14554" width="4.7109375" style="35" customWidth="1"/>
    <col min="14555" max="14555" width="5.28515625" style="35" customWidth="1"/>
    <col min="14556" max="14556" width="3.7109375" style="35" customWidth="1"/>
    <col min="14557" max="14557" width="13.5703125" style="35" customWidth="1"/>
    <col min="14558" max="14558" width="7.42578125" style="35" bestFit="1" customWidth="1"/>
    <col min="14559" max="14559" width="10.28515625" style="35" bestFit="1" customWidth="1"/>
    <col min="14560" max="14560" width="8.28515625" style="35" customWidth="1"/>
    <col min="14561" max="14561" width="9.42578125" style="35" bestFit="1" customWidth="1"/>
    <col min="14562" max="14808" width="9.140625" style="35"/>
    <col min="14809" max="14809" width="57.140625" style="35" customWidth="1"/>
    <col min="14810" max="14810" width="4.7109375" style="35" customWidth="1"/>
    <col min="14811" max="14811" width="5.28515625" style="35" customWidth="1"/>
    <col min="14812" max="14812" width="3.7109375" style="35" customWidth="1"/>
    <col min="14813" max="14813" width="13.5703125" style="35" customWidth="1"/>
    <col min="14814" max="14814" width="7.42578125" style="35" bestFit="1" customWidth="1"/>
    <col min="14815" max="14815" width="10.28515625" style="35" bestFit="1" customWidth="1"/>
    <col min="14816" max="14816" width="8.28515625" style="35" customWidth="1"/>
    <col min="14817" max="14817" width="9.42578125" style="35" bestFit="1" customWidth="1"/>
    <col min="14818" max="15064" width="9.140625" style="35"/>
    <col min="15065" max="15065" width="57.140625" style="35" customWidth="1"/>
    <col min="15066" max="15066" width="4.7109375" style="35" customWidth="1"/>
    <col min="15067" max="15067" width="5.28515625" style="35" customWidth="1"/>
    <col min="15068" max="15068" width="3.7109375" style="35" customWidth="1"/>
    <col min="15069" max="15069" width="13.5703125" style="35" customWidth="1"/>
    <col min="15070" max="15070" width="7.42578125" style="35" bestFit="1" customWidth="1"/>
    <col min="15071" max="15071" width="10.28515625" style="35" bestFit="1" customWidth="1"/>
    <col min="15072" max="15072" width="8.28515625" style="35" customWidth="1"/>
    <col min="15073" max="15073" width="9.42578125" style="35" bestFit="1" customWidth="1"/>
    <col min="15074" max="15320" width="9.140625" style="35"/>
    <col min="15321" max="15321" width="57.140625" style="35" customWidth="1"/>
    <col min="15322" max="15322" width="4.7109375" style="35" customWidth="1"/>
    <col min="15323" max="15323" width="5.28515625" style="35" customWidth="1"/>
    <col min="15324" max="15324" width="3.7109375" style="35" customWidth="1"/>
    <col min="15325" max="15325" width="13.5703125" style="35" customWidth="1"/>
    <col min="15326" max="15326" width="7.42578125" style="35" bestFit="1" customWidth="1"/>
    <col min="15327" max="15327" width="10.28515625" style="35" bestFit="1" customWidth="1"/>
    <col min="15328" max="15328" width="8.28515625" style="35" customWidth="1"/>
    <col min="15329" max="15329" width="9.42578125" style="35" bestFit="1" customWidth="1"/>
    <col min="15330" max="15576" width="9.140625" style="35"/>
    <col min="15577" max="15577" width="57.140625" style="35" customWidth="1"/>
    <col min="15578" max="15578" width="4.7109375" style="35" customWidth="1"/>
    <col min="15579" max="15579" width="5.28515625" style="35" customWidth="1"/>
    <col min="15580" max="15580" width="3.7109375" style="35" customWidth="1"/>
    <col min="15581" max="15581" width="13.5703125" style="35" customWidth="1"/>
    <col min="15582" max="15582" width="7.42578125" style="35" bestFit="1" customWidth="1"/>
    <col min="15583" max="15583" width="10.28515625" style="35" bestFit="1" customWidth="1"/>
    <col min="15584" max="15584" width="8.28515625" style="35" customWidth="1"/>
    <col min="15585" max="15585" width="9.42578125" style="35" bestFit="1" customWidth="1"/>
    <col min="15586" max="15832" width="9.140625" style="35"/>
    <col min="15833" max="15833" width="57.140625" style="35" customWidth="1"/>
    <col min="15834" max="15834" width="4.7109375" style="35" customWidth="1"/>
    <col min="15835" max="15835" width="5.28515625" style="35" customWidth="1"/>
    <col min="15836" max="15836" width="3.7109375" style="35" customWidth="1"/>
    <col min="15837" max="15837" width="13.5703125" style="35" customWidth="1"/>
    <col min="15838" max="15838" width="7.42578125" style="35" bestFit="1" customWidth="1"/>
    <col min="15839" max="15839" width="10.28515625" style="35" bestFit="1" customWidth="1"/>
    <col min="15840" max="15840" width="8.28515625" style="35" customWidth="1"/>
    <col min="15841" max="15841" width="9.42578125" style="35" bestFit="1" customWidth="1"/>
    <col min="15842" max="16088" width="9.140625" style="35"/>
    <col min="16089" max="16089" width="57.140625" style="35" customWidth="1"/>
    <col min="16090" max="16090" width="4.7109375" style="35" customWidth="1"/>
    <col min="16091" max="16091" width="5.28515625" style="35" customWidth="1"/>
    <col min="16092" max="16092" width="3.7109375" style="35" customWidth="1"/>
    <col min="16093" max="16093" width="13.5703125" style="35" customWidth="1"/>
    <col min="16094" max="16094" width="7.42578125" style="35" bestFit="1" customWidth="1"/>
    <col min="16095" max="16095" width="10.28515625" style="35" bestFit="1" customWidth="1"/>
    <col min="16096" max="16096" width="8.28515625" style="35" customWidth="1"/>
    <col min="16097" max="16097" width="9.42578125" style="35" bestFit="1" customWidth="1"/>
    <col min="16098" max="16384" width="9.140625" style="35"/>
  </cols>
  <sheetData>
    <row r="1" spans="1:11" ht="12.75" customHeight="1" x14ac:dyDescent="0.2">
      <c r="B1" s="387" t="s">
        <v>788</v>
      </c>
      <c r="C1" s="387"/>
      <c r="D1" s="387"/>
      <c r="E1" s="387"/>
      <c r="F1" s="387"/>
      <c r="G1" s="387"/>
    </row>
    <row r="2" spans="1:11" ht="12.75" customHeight="1" x14ac:dyDescent="0.2">
      <c r="B2" s="387" t="s">
        <v>903</v>
      </c>
      <c r="C2" s="387"/>
      <c r="D2" s="387"/>
      <c r="E2" s="387"/>
      <c r="F2" s="387"/>
      <c r="G2" s="387"/>
    </row>
    <row r="3" spans="1:11" ht="12.75" customHeight="1" x14ac:dyDescent="0.2">
      <c r="B3" s="387" t="s">
        <v>81</v>
      </c>
      <c r="C3" s="387"/>
      <c r="D3" s="387"/>
      <c r="E3" s="387"/>
      <c r="F3" s="387"/>
      <c r="G3" s="387"/>
    </row>
    <row r="4" spans="1:11" ht="12.75" customHeight="1" x14ac:dyDescent="0.2">
      <c r="B4" s="387" t="s">
        <v>82</v>
      </c>
      <c r="C4" s="387"/>
      <c r="D4" s="387"/>
      <c r="E4" s="387"/>
      <c r="F4" s="387"/>
      <c r="G4" s="387"/>
    </row>
    <row r="5" spans="1:11" ht="12.75" customHeight="1" x14ac:dyDescent="0.2">
      <c r="B5" s="387" t="s">
        <v>869</v>
      </c>
      <c r="C5" s="387"/>
      <c r="D5" s="387"/>
      <c r="E5" s="387"/>
      <c r="F5" s="387"/>
      <c r="G5" s="387"/>
    </row>
    <row r="6" spans="1:11" ht="12.75" customHeight="1" x14ac:dyDescent="0.2">
      <c r="A6" s="388" t="s">
        <v>880</v>
      </c>
      <c r="B6" s="388"/>
      <c r="C6" s="388"/>
      <c r="D6" s="388"/>
      <c r="E6" s="388"/>
      <c r="F6" s="388"/>
      <c r="G6" s="388"/>
    </row>
    <row r="7" spans="1:11" ht="12.75" customHeight="1" x14ac:dyDescent="0.2">
      <c r="A7" s="389" t="s">
        <v>881</v>
      </c>
      <c r="B7" s="389"/>
      <c r="C7" s="389"/>
      <c r="D7" s="389"/>
      <c r="E7" s="389"/>
      <c r="F7" s="389"/>
      <c r="G7" s="389"/>
    </row>
    <row r="8" spans="1:11" ht="12.75" customHeight="1" x14ac:dyDescent="0.2">
      <c r="A8" s="390" t="s">
        <v>882</v>
      </c>
      <c r="B8" s="390"/>
      <c r="C8" s="390"/>
      <c r="D8" s="390"/>
      <c r="E8" s="390"/>
      <c r="F8" s="390"/>
      <c r="G8" s="390"/>
    </row>
    <row r="9" spans="1:11" x14ac:dyDescent="0.2">
      <c r="B9" s="385"/>
      <c r="C9" s="385"/>
      <c r="D9" s="385"/>
      <c r="E9" s="385"/>
      <c r="F9" s="385"/>
      <c r="G9" s="385"/>
    </row>
    <row r="10" spans="1:11" x14ac:dyDescent="0.2">
      <c r="C10" s="40"/>
      <c r="D10" s="41"/>
      <c r="E10" s="41"/>
      <c r="F10" s="40"/>
      <c r="G10" s="292"/>
    </row>
    <row r="11" spans="1:11" ht="12.75" customHeight="1" x14ac:dyDescent="0.2">
      <c r="A11" s="386" t="s">
        <v>870</v>
      </c>
      <c r="B11" s="386"/>
      <c r="C11" s="386"/>
      <c r="D11" s="386"/>
      <c r="E11" s="386"/>
      <c r="F11" s="386"/>
      <c r="G11" s="386"/>
    </row>
    <row r="12" spans="1:11" x14ac:dyDescent="0.2">
      <c r="A12" s="345"/>
      <c r="G12" s="292" t="s">
        <v>83</v>
      </c>
    </row>
    <row r="13" spans="1:11" ht="40.5" customHeight="1" x14ac:dyDescent="0.2">
      <c r="A13" s="346" t="s">
        <v>84</v>
      </c>
      <c r="B13" s="47" t="s">
        <v>85</v>
      </c>
      <c r="C13" s="48" t="s">
        <v>86</v>
      </c>
      <c r="D13" s="47" t="s">
        <v>87</v>
      </c>
      <c r="E13" s="47" t="s">
        <v>88</v>
      </c>
      <c r="F13" s="48" t="s">
        <v>89</v>
      </c>
      <c r="G13" s="293" t="s">
        <v>631</v>
      </c>
    </row>
    <row r="14" spans="1:11" ht="18.75" customHeight="1" x14ac:dyDescent="0.2">
      <c r="A14" s="347" t="s">
        <v>90</v>
      </c>
      <c r="B14" s="63"/>
      <c r="C14" s="87"/>
      <c r="D14" s="63"/>
      <c r="E14" s="63"/>
      <c r="F14" s="87"/>
      <c r="G14" s="319">
        <f>G15+G62+G107+G195+G225+G260+G403+G415</f>
        <v>858057.79999999993</v>
      </c>
      <c r="H14" s="231">
        <v>858057.8</v>
      </c>
      <c r="I14" s="231">
        <f>G14-H14</f>
        <v>0</v>
      </c>
      <c r="J14" s="231"/>
      <c r="K14" s="231"/>
    </row>
    <row r="15" spans="1:11" ht="29.25" customHeight="1" x14ac:dyDescent="0.2">
      <c r="A15" s="347" t="s">
        <v>459</v>
      </c>
      <c r="B15" s="72" t="s">
        <v>91</v>
      </c>
      <c r="C15" s="76"/>
      <c r="D15" s="72"/>
      <c r="E15" s="72"/>
      <c r="F15" s="76"/>
      <c r="G15" s="262">
        <f>G16+G27+G57</f>
        <v>96241.997480000005</v>
      </c>
    </row>
    <row r="16" spans="1:11" ht="14.25" customHeight="1" x14ac:dyDescent="0.2">
      <c r="A16" s="347" t="s">
        <v>181</v>
      </c>
      <c r="B16" s="72" t="s">
        <v>91</v>
      </c>
      <c r="C16" s="66" t="s">
        <v>182</v>
      </c>
      <c r="D16" s="66"/>
      <c r="E16" s="72"/>
      <c r="F16" s="76"/>
      <c r="G16" s="295">
        <f t="shared" ref="G16" si="0">G17</f>
        <v>24502.237659999999</v>
      </c>
    </row>
    <row r="17" spans="1:7" ht="14.25" customHeight="1" x14ac:dyDescent="0.2">
      <c r="A17" s="348" t="s">
        <v>305</v>
      </c>
      <c r="B17" s="72" t="s">
        <v>91</v>
      </c>
      <c r="C17" s="65" t="s">
        <v>182</v>
      </c>
      <c r="D17" s="66" t="s">
        <v>136</v>
      </c>
      <c r="E17" s="66"/>
      <c r="F17" s="65"/>
      <c r="G17" s="262">
        <f>G20+G18</f>
        <v>24502.237659999999</v>
      </c>
    </row>
    <row r="18" spans="1:7" ht="10.5" customHeight="1" x14ac:dyDescent="0.2">
      <c r="A18" s="349" t="s">
        <v>875</v>
      </c>
      <c r="B18" s="71" t="s">
        <v>91</v>
      </c>
      <c r="C18" s="216" t="s">
        <v>182</v>
      </c>
      <c r="D18" s="58" t="s">
        <v>136</v>
      </c>
      <c r="E18" s="47" t="s">
        <v>890</v>
      </c>
      <c r="F18" s="48"/>
      <c r="G18" s="286">
        <f t="shared" ref="G18" si="1">G19</f>
        <v>91.2</v>
      </c>
    </row>
    <row r="19" spans="1:7" ht="12" customHeight="1" x14ac:dyDescent="0.2">
      <c r="A19" s="346" t="s">
        <v>99</v>
      </c>
      <c r="B19" s="71" t="s">
        <v>91</v>
      </c>
      <c r="C19" s="216" t="s">
        <v>182</v>
      </c>
      <c r="D19" s="58" t="s">
        <v>136</v>
      </c>
      <c r="E19" s="47" t="s">
        <v>890</v>
      </c>
      <c r="F19" s="48">
        <v>600</v>
      </c>
      <c r="G19" s="286">
        <v>91.2</v>
      </c>
    </row>
    <row r="20" spans="1:7" ht="21.75" customHeight="1" x14ac:dyDescent="0.2">
      <c r="A20" s="347" t="s">
        <v>891</v>
      </c>
      <c r="B20" s="72" t="s">
        <v>91</v>
      </c>
      <c r="C20" s="65" t="s">
        <v>182</v>
      </c>
      <c r="D20" s="66" t="s">
        <v>136</v>
      </c>
      <c r="E20" s="66" t="s">
        <v>96</v>
      </c>
      <c r="F20" s="65" t="s">
        <v>28</v>
      </c>
      <c r="G20" s="295">
        <f>G21+G24</f>
        <v>24411.037659999998</v>
      </c>
    </row>
    <row r="21" spans="1:7" ht="24.75" customHeight="1" x14ac:dyDescent="0.2">
      <c r="A21" s="350" t="s">
        <v>601</v>
      </c>
      <c r="B21" s="74" t="s">
        <v>91</v>
      </c>
      <c r="C21" s="68" t="s">
        <v>182</v>
      </c>
      <c r="D21" s="70" t="s">
        <v>136</v>
      </c>
      <c r="E21" s="70" t="s">
        <v>602</v>
      </c>
      <c r="F21" s="68" t="s">
        <v>132</v>
      </c>
      <c r="G21" s="296">
        <f t="shared" ref="G21:G22" si="2">G22</f>
        <v>24347.573659999998</v>
      </c>
    </row>
    <row r="22" spans="1:7" ht="14.25" customHeight="1" x14ac:dyDescent="0.2">
      <c r="A22" s="351" t="s">
        <v>604</v>
      </c>
      <c r="B22" s="71" t="s">
        <v>91</v>
      </c>
      <c r="C22" s="216" t="s">
        <v>182</v>
      </c>
      <c r="D22" s="58" t="s">
        <v>136</v>
      </c>
      <c r="E22" s="58" t="s">
        <v>603</v>
      </c>
      <c r="F22" s="216" t="s">
        <v>132</v>
      </c>
      <c r="G22" s="293">
        <f t="shared" si="2"/>
        <v>24347.573659999998</v>
      </c>
    </row>
    <row r="23" spans="1:7" ht="12" customHeight="1" x14ac:dyDescent="0.2">
      <c r="A23" s="346" t="s">
        <v>99</v>
      </c>
      <c r="B23" s="71" t="s">
        <v>91</v>
      </c>
      <c r="C23" s="216" t="s">
        <v>182</v>
      </c>
      <c r="D23" s="58" t="s">
        <v>136</v>
      </c>
      <c r="E23" s="58" t="s">
        <v>603</v>
      </c>
      <c r="F23" s="216">
        <v>600</v>
      </c>
      <c r="G23" s="293">
        <v>24347.573659999998</v>
      </c>
    </row>
    <row r="24" spans="1:7" ht="32.25" customHeight="1" x14ac:dyDescent="0.2">
      <c r="A24" s="346" t="s">
        <v>657</v>
      </c>
      <c r="B24" s="71" t="s">
        <v>91</v>
      </c>
      <c r="C24" s="216" t="s">
        <v>182</v>
      </c>
      <c r="D24" s="58" t="s">
        <v>136</v>
      </c>
      <c r="E24" s="58" t="s">
        <v>402</v>
      </c>
      <c r="F24" s="216"/>
      <c r="G24" s="293">
        <f t="shared" ref="G24:G25" si="3">G25</f>
        <v>63.463999999999999</v>
      </c>
    </row>
    <row r="25" spans="1:7" ht="32.25" customHeight="1" x14ac:dyDescent="0.2">
      <c r="A25" s="346" t="s">
        <v>381</v>
      </c>
      <c r="B25" s="71" t="s">
        <v>91</v>
      </c>
      <c r="C25" s="216" t="s">
        <v>182</v>
      </c>
      <c r="D25" s="58" t="s">
        <v>136</v>
      </c>
      <c r="E25" s="58" t="s">
        <v>658</v>
      </c>
      <c r="F25" s="216"/>
      <c r="G25" s="293">
        <f t="shared" si="3"/>
        <v>63.463999999999999</v>
      </c>
    </row>
    <row r="26" spans="1:7" ht="21" customHeight="1" x14ac:dyDescent="0.2">
      <c r="A26" s="346" t="s">
        <v>99</v>
      </c>
      <c r="B26" s="71" t="s">
        <v>91</v>
      </c>
      <c r="C26" s="216" t="s">
        <v>182</v>
      </c>
      <c r="D26" s="58" t="s">
        <v>136</v>
      </c>
      <c r="E26" s="58" t="s">
        <v>658</v>
      </c>
      <c r="F26" s="216">
        <v>600</v>
      </c>
      <c r="G26" s="293">
        <v>63.463999999999999</v>
      </c>
    </row>
    <row r="27" spans="1:7" ht="11.25" customHeight="1" x14ac:dyDescent="0.2">
      <c r="A27" s="352" t="s">
        <v>92</v>
      </c>
      <c r="B27" s="72" t="s">
        <v>91</v>
      </c>
      <c r="C27" s="66" t="s">
        <v>93</v>
      </c>
      <c r="D27" s="72"/>
      <c r="E27" s="72"/>
      <c r="F27" s="76"/>
      <c r="G27" s="295">
        <f>G28+G47</f>
        <v>71677.759820000007</v>
      </c>
    </row>
    <row r="28" spans="1:7" ht="15" customHeight="1" x14ac:dyDescent="0.2">
      <c r="A28" s="347" t="s">
        <v>94</v>
      </c>
      <c r="B28" s="72" t="s">
        <v>91</v>
      </c>
      <c r="C28" s="66" t="s">
        <v>93</v>
      </c>
      <c r="D28" s="66" t="s">
        <v>95</v>
      </c>
      <c r="E28" s="66"/>
      <c r="F28" s="65"/>
      <c r="G28" s="295">
        <f>G29+G44</f>
        <v>45206.387340000001</v>
      </c>
    </row>
    <row r="29" spans="1:7" x14ac:dyDescent="0.2">
      <c r="A29" s="347" t="s">
        <v>891</v>
      </c>
      <c r="B29" s="72" t="s">
        <v>91</v>
      </c>
      <c r="C29" s="66" t="s">
        <v>93</v>
      </c>
      <c r="D29" s="66" t="s">
        <v>95</v>
      </c>
      <c r="E29" s="66" t="s">
        <v>96</v>
      </c>
      <c r="F29" s="65"/>
      <c r="G29" s="295">
        <f>G30+G37+G40</f>
        <v>44992.288140000004</v>
      </c>
    </row>
    <row r="30" spans="1:7" x14ac:dyDescent="0.2">
      <c r="A30" s="350" t="s">
        <v>97</v>
      </c>
      <c r="B30" s="74" t="s">
        <v>91</v>
      </c>
      <c r="C30" s="70" t="s">
        <v>93</v>
      </c>
      <c r="D30" s="70" t="s">
        <v>95</v>
      </c>
      <c r="E30" s="70" t="s">
        <v>98</v>
      </c>
      <c r="F30" s="68"/>
      <c r="G30" s="296">
        <f>G31+G33+G35</f>
        <v>19646.279000000002</v>
      </c>
    </row>
    <row r="31" spans="1:7" ht="12" customHeight="1" x14ac:dyDescent="0.2">
      <c r="A31" s="351" t="s">
        <v>397</v>
      </c>
      <c r="B31" s="71" t="s">
        <v>91</v>
      </c>
      <c r="C31" s="58" t="s">
        <v>93</v>
      </c>
      <c r="D31" s="58" t="s">
        <v>95</v>
      </c>
      <c r="E31" s="58" t="s">
        <v>445</v>
      </c>
      <c r="F31" s="216"/>
      <c r="G31" s="293">
        <f t="shared" ref="G31" si="4">G32</f>
        <v>14454.654</v>
      </c>
    </row>
    <row r="32" spans="1:7" ht="13.5" customHeight="1" x14ac:dyDescent="0.2">
      <c r="A32" s="346" t="s">
        <v>99</v>
      </c>
      <c r="B32" s="71" t="s">
        <v>91</v>
      </c>
      <c r="C32" s="216" t="s">
        <v>93</v>
      </c>
      <c r="D32" s="58" t="s">
        <v>95</v>
      </c>
      <c r="E32" s="58" t="s">
        <v>445</v>
      </c>
      <c r="F32" s="216" t="s">
        <v>100</v>
      </c>
      <c r="G32" s="293">
        <v>14454.654</v>
      </c>
    </row>
    <row r="33" spans="1:7" ht="12" customHeight="1" x14ac:dyDescent="0.2">
      <c r="A33" s="346" t="s">
        <v>877</v>
      </c>
      <c r="B33" s="71" t="s">
        <v>91</v>
      </c>
      <c r="C33" s="216" t="s">
        <v>93</v>
      </c>
      <c r="D33" s="58" t="s">
        <v>95</v>
      </c>
      <c r="E33" s="58" t="s">
        <v>878</v>
      </c>
      <c r="F33" s="216"/>
      <c r="G33" s="293">
        <f>G34</f>
        <v>191.625</v>
      </c>
    </row>
    <row r="34" spans="1:7" ht="12" customHeight="1" x14ac:dyDescent="0.2">
      <c r="A34" s="346" t="s">
        <v>99</v>
      </c>
      <c r="B34" s="71" t="s">
        <v>91</v>
      </c>
      <c r="C34" s="216" t="s">
        <v>93</v>
      </c>
      <c r="D34" s="58" t="s">
        <v>95</v>
      </c>
      <c r="E34" s="58" t="s">
        <v>878</v>
      </c>
      <c r="F34" s="216" t="s">
        <v>100</v>
      </c>
      <c r="G34" s="293">
        <v>191.625</v>
      </c>
    </row>
    <row r="35" spans="1:7" ht="12.75" customHeight="1" x14ac:dyDescent="0.2">
      <c r="A35" s="46" t="s">
        <v>780</v>
      </c>
      <c r="B35" s="71" t="s">
        <v>91</v>
      </c>
      <c r="C35" s="58" t="s">
        <v>93</v>
      </c>
      <c r="D35" s="58" t="s">
        <v>95</v>
      </c>
      <c r="E35" s="58" t="s">
        <v>779</v>
      </c>
      <c r="F35" s="216"/>
      <c r="G35" s="293">
        <f>G36</f>
        <v>5000</v>
      </c>
    </row>
    <row r="36" spans="1:7" ht="17.25" customHeight="1" x14ac:dyDescent="0.2">
      <c r="A36" s="346" t="s">
        <v>99</v>
      </c>
      <c r="B36" s="71" t="s">
        <v>91</v>
      </c>
      <c r="C36" s="58" t="s">
        <v>93</v>
      </c>
      <c r="D36" s="58" t="s">
        <v>95</v>
      </c>
      <c r="E36" s="58" t="s">
        <v>779</v>
      </c>
      <c r="F36" s="216">
        <v>600</v>
      </c>
      <c r="G36" s="293">
        <v>5000</v>
      </c>
    </row>
    <row r="37" spans="1:7" ht="23.25" customHeight="1" x14ac:dyDescent="0.2">
      <c r="A37" s="346" t="s">
        <v>103</v>
      </c>
      <c r="B37" s="71" t="s">
        <v>91</v>
      </c>
      <c r="C37" s="58" t="s">
        <v>93</v>
      </c>
      <c r="D37" s="58" t="s">
        <v>95</v>
      </c>
      <c r="E37" s="58" t="s">
        <v>104</v>
      </c>
      <c r="F37" s="216"/>
      <c r="G37" s="293">
        <f t="shared" ref="G37" si="5">G38</f>
        <v>24776.009139999998</v>
      </c>
    </row>
    <row r="38" spans="1:7" ht="23.25" customHeight="1" x14ac:dyDescent="0.2">
      <c r="A38" s="351" t="s">
        <v>398</v>
      </c>
      <c r="B38" s="71" t="s">
        <v>91</v>
      </c>
      <c r="C38" s="58" t="s">
        <v>93</v>
      </c>
      <c r="D38" s="58" t="s">
        <v>95</v>
      </c>
      <c r="E38" s="58" t="s">
        <v>105</v>
      </c>
      <c r="F38" s="216"/>
      <c r="G38" s="293">
        <f>G39</f>
        <v>24776.009139999998</v>
      </c>
    </row>
    <row r="39" spans="1:7" ht="22.5" x14ac:dyDescent="0.2">
      <c r="A39" s="346" t="s">
        <v>99</v>
      </c>
      <c r="B39" s="71" t="s">
        <v>91</v>
      </c>
      <c r="C39" s="216" t="s">
        <v>93</v>
      </c>
      <c r="D39" s="58" t="s">
        <v>95</v>
      </c>
      <c r="E39" s="58" t="s">
        <v>105</v>
      </c>
      <c r="F39" s="216" t="s">
        <v>100</v>
      </c>
      <c r="G39" s="293">
        <v>24776.009139999998</v>
      </c>
    </row>
    <row r="40" spans="1:7" ht="11.25" customHeight="1" x14ac:dyDescent="0.2">
      <c r="A40" s="346" t="s">
        <v>111</v>
      </c>
      <c r="B40" s="71" t="s">
        <v>91</v>
      </c>
      <c r="C40" s="58" t="s">
        <v>93</v>
      </c>
      <c r="D40" s="58" t="s">
        <v>95</v>
      </c>
      <c r="E40" s="58" t="s">
        <v>112</v>
      </c>
      <c r="F40" s="216"/>
      <c r="G40" s="293">
        <f t="shared" ref="G40" si="6">G41</f>
        <v>570</v>
      </c>
    </row>
    <row r="41" spans="1:7" ht="14.25" customHeight="1" x14ac:dyDescent="0.2">
      <c r="A41" s="346" t="s">
        <v>113</v>
      </c>
      <c r="B41" s="71" t="s">
        <v>91</v>
      </c>
      <c r="C41" s="58" t="s">
        <v>93</v>
      </c>
      <c r="D41" s="58" t="s">
        <v>95</v>
      </c>
      <c r="E41" s="58" t="s">
        <v>114</v>
      </c>
      <c r="F41" s="216"/>
      <c r="G41" s="293">
        <f>G42+G43</f>
        <v>570</v>
      </c>
    </row>
    <row r="42" spans="1:7" ht="25.5" customHeight="1" x14ac:dyDescent="0.2">
      <c r="A42" s="346" t="s">
        <v>106</v>
      </c>
      <c r="B42" s="71" t="s">
        <v>91</v>
      </c>
      <c r="C42" s="58" t="s">
        <v>93</v>
      </c>
      <c r="D42" s="58" t="s">
        <v>95</v>
      </c>
      <c r="E42" s="58" t="s">
        <v>114</v>
      </c>
      <c r="F42" s="216">
        <v>100</v>
      </c>
      <c r="G42" s="293">
        <v>25</v>
      </c>
    </row>
    <row r="43" spans="1:7" ht="21.75" customHeight="1" x14ac:dyDescent="0.2">
      <c r="A43" s="346" t="s">
        <v>373</v>
      </c>
      <c r="B43" s="71" t="s">
        <v>91</v>
      </c>
      <c r="C43" s="58" t="s">
        <v>93</v>
      </c>
      <c r="D43" s="58" t="s">
        <v>95</v>
      </c>
      <c r="E43" s="58" t="s">
        <v>114</v>
      </c>
      <c r="F43" s="216" t="s">
        <v>115</v>
      </c>
      <c r="G43" s="293">
        <v>545</v>
      </c>
    </row>
    <row r="44" spans="1:7" ht="15.75" customHeight="1" x14ac:dyDescent="0.2">
      <c r="A44" s="351" t="s">
        <v>401</v>
      </c>
      <c r="B44" s="70" t="s">
        <v>91</v>
      </c>
      <c r="C44" s="70" t="s">
        <v>93</v>
      </c>
      <c r="D44" s="70" t="s">
        <v>95</v>
      </c>
      <c r="E44" s="88" t="s">
        <v>402</v>
      </c>
      <c r="F44" s="68"/>
      <c r="G44" s="296">
        <f t="shared" ref="G44:G45" si="7">G45</f>
        <v>214.0992</v>
      </c>
    </row>
    <row r="45" spans="1:7" ht="12.75" customHeight="1" x14ac:dyDescent="0.2">
      <c r="A45" s="349" t="s">
        <v>118</v>
      </c>
      <c r="B45" s="71" t="s">
        <v>91</v>
      </c>
      <c r="C45" s="58" t="s">
        <v>93</v>
      </c>
      <c r="D45" s="58" t="s">
        <v>95</v>
      </c>
      <c r="E45" s="58" t="s">
        <v>403</v>
      </c>
      <c r="F45" s="216"/>
      <c r="G45" s="293">
        <f t="shared" si="7"/>
        <v>214.0992</v>
      </c>
    </row>
    <row r="46" spans="1:7" ht="21" customHeight="1" x14ac:dyDescent="0.2">
      <c r="A46" s="346" t="s">
        <v>99</v>
      </c>
      <c r="B46" s="71" t="s">
        <v>91</v>
      </c>
      <c r="C46" s="58" t="s">
        <v>93</v>
      </c>
      <c r="D46" s="58" t="s">
        <v>95</v>
      </c>
      <c r="E46" s="58" t="s">
        <v>403</v>
      </c>
      <c r="F46" s="216">
        <v>600</v>
      </c>
      <c r="G46" s="293">
        <v>214.0992</v>
      </c>
    </row>
    <row r="47" spans="1:7" ht="22.5" customHeight="1" x14ac:dyDescent="0.2">
      <c r="A47" s="347" t="s">
        <v>119</v>
      </c>
      <c r="B47" s="72" t="s">
        <v>91</v>
      </c>
      <c r="C47" s="65" t="s">
        <v>93</v>
      </c>
      <c r="D47" s="66" t="s">
        <v>120</v>
      </c>
      <c r="E47" s="66"/>
      <c r="F47" s="65"/>
      <c r="G47" s="295">
        <f>G50+G48</f>
        <v>26471.372480000002</v>
      </c>
    </row>
    <row r="48" spans="1:7" ht="22.5" x14ac:dyDescent="0.2">
      <c r="A48" s="346" t="s">
        <v>660</v>
      </c>
      <c r="B48" s="71" t="s">
        <v>91</v>
      </c>
      <c r="C48" s="216" t="s">
        <v>93</v>
      </c>
      <c r="D48" s="58" t="s">
        <v>120</v>
      </c>
      <c r="E48" s="58" t="s">
        <v>782</v>
      </c>
      <c r="F48" s="216"/>
      <c r="G48" s="293">
        <f t="shared" ref="G48" si="8">G49</f>
        <v>1928.8</v>
      </c>
    </row>
    <row r="49" spans="1:7" ht="10.5" customHeight="1" x14ac:dyDescent="0.2">
      <c r="A49" s="346" t="s">
        <v>99</v>
      </c>
      <c r="B49" s="71" t="s">
        <v>91</v>
      </c>
      <c r="C49" s="216" t="s">
        <v>93</v>
      </c>
      <c r="D49" s="58" t="s">
        <v>120</v>
      </c>
      <c r="E49" s="58" t="s">
        <v>782</v>
      </c>
      <c r="F49" s="216">
        <v>600</v>
      </c>
      <c r="G49" s="293">
        <v>1928.8</v>
      </c>
    </row>
    <row r="50" spans="1:7" ht="22.5" customHeight="1" x14ac:dyDescent="0.2">
      <c r="A50" s="346" t="s">
        <v>111</v>
      </c>
      <c r="B50" s="71" t="s">
        <v>91</v>
      </c>
      <c r="C50" s="58" t="s">
        <v>93</v>
      </c>
      <c r="D50" s="58" t="s">
        <v>120</v>
      </c>
      <c r="E50" s="58" t="s">
        <v>112</v>
      </c>
      <c r="F50" s="216"/>
      <c r="G50" s="293">
        <f>G51+G53</f>
        <v>24542.572480000003</v>
      </c>
    </row>
    <row r="51" spans="1:7" ht="22.5" customHeight="1" x14ac:dyDescent="0.2">
      <c r="A51" s="350" t="s">
        <v>121</v>
      </c>
      <c r="B51" s="74" t="s">
        <v>91</v>
      </c>
      <c r="C51" s="68" t="s">
        <v>93</v>
      </c>
      <c r="D51" s="70" t="s">
        <v>120</v>
      </c>
      <c r="E51" s="70" t="s">
        <v>122</v>
      </c>
      <c r="F51" s="68"/>
      <c r="G51" s="296">
        <f t="shared" ref="G51" si="9">G52</f>
        <v>882</v>
      </c>
    </row>
    <row r="52" spans="1:7" ht="12.75" customHeight="1" x14ac:dyDescent="0.2">
      <c r="A52" s="346" t="s">
        <v>106</v>
      </c>
      <c r="B52" s="71" t="s">
        <v>91</v>
      </c>
      <c r="C52" s="216" t="s">
        <v>93</v>
      </c>
      <c r="D52" s="58" t="s">
        <v>120</v>
      </c>
      <c r="E52" s="58" t="s">
        <v>123</v>
      </c>
      <c r="F52" s="216">
        <v>100</v>
      </c>
      <c r="G52" s="293">
        <v>882</v>
      </c>
    </row>
    <row r="53" spans="1:7" ht="14.25" customHeight="1" x14ac:dyDescent="0.2">
      <c r="A53" s="350" t="s">
        <v>113</v>
      </c>
      <c r="B53" s="74" t="s">
        <v>91</v>
      </c>
      <c r="C53" s="68" t="s">
        <v>93</v>
      </c>
      <c r="D53" s="70" t="s">
        <v>120</v>
      </c>
      <c r="E53" s="70" t="s">
        <v>125</v>
      </c>
      <c r="F53" s="68"/>
      <c r="G53" s="365">
        <f>G54+G55+G56</f>
        <v>23660.572480000003</v>
      </c>
    </row>
    <row r="54" spans="1:7" ht="33.75" x14ac:dyDescent="0.2">
      <c r="A54" s="346" t="s">
        <v>106</v>
      </c>
      <c r="B54" s="71" t="s">
        <v>91</v>
      </c>
      <c r="C54" s="216" t="s">
        <v>93</v>
      </c>
      <c r="D54" s="58" t="s">
        <v>120</v>
      </c>
      <c r="E54" s="58" t="s">
        <v>126</v>
      </c>
      <c r="F54" s="216">
        <v>100</v>
      </c>
      <c r="G54" s="293">
        <v>22943.4</v>
      </c>
    </row>
    <row r="55" spans="1:7" ht="15.75" customHeight="1" x14ac:dyDescent="0.2">
      <c r="A55" s="346" t="s">
        <v>373</v>
      </c>
      <c r="B55" s="71" t="s">
        <v>91</v>
      </c>
      <c r="C55" s="216" t="s">
        <v>93</v>
      </c>
      <c r="D55" s="58" t="s">
        <v>120</v>
      </c>
      <c r="E55" s="58" t="s">
        <v>127</v>
      </c>
      <c r="F55" s="216" t="s">
        <v>115</v>
      </c>
      <c r="G55" s="293">
        <v>697.17247999999995</v>
      </c>
    </row>
    <row r="56" spans="1:7" ht="13.5" customHeight="1" x14ac:dyDescent="0.2">
      <c r="A56" s="349" t="s">
        <v>124</v>
      </c>
      <c r="B56" s="71" t="s">
        <v>91</v>
      </c>
      <c r="C56" s="216" t="s">
        <v>93</v>
      </c>
      <c r="D56" s="58" t="s">
        <v>120</v>
      </c>
      <c r="E56" s="58" t="s">
        <v>127</v>
      </c>
      <c r="F56" s="48" t="s">
        <v>176</v>
      </c>
      <c r="G56" s="286">
        <v>20</v>
      </c>
    </row>
    <row r="57" spans="1:7" ht="13.5" customHeight="1" x14ac:dyDescent="0.2">
      <c r="A57" s="347" t="s">
        <v>321</v>
      </c>
      <c r="B57" s="72" t="s">
        <v>91</v>
      </c>
      <c r="C57" s="65">
        <v>12</v>
      </c>
      <c r="D57" s="66"/>
      <c r="E57" s="66"/>
      <c r="F57" s="65"/>
      <c r="G57" s="297">
        <f t="shared" ref="G57:G58" si="10">G58</f>
        <v>62</v>
      </c>
    </row>
    <row r="58" spans="1:7" ht="13.5" customHeight="1" x14ac:dyDescent="0.2">
      <c r="A58" s="347" t="s">
        <v>322</v>
      </c>
      <c r="B58" s="72" t="s">
        <v>91</v>
      </c>
      <c r="C58" s="65">
        <v>12</v>
      </c>
      <c r="D58" s="66" t="s">
        <v>193</v>
      </c>
      <c r="E58" s="66"/>
      <c r="F58" s="65"/>
      <c r="G58" s="297">
        <f t="shared" si="10"/>
        <v>62</v>
      </c>
    </row>
    <row r="59" spans="1:7" s="101" customFormat="1" ht="13.5" customHeight="1" x14ac:dyDescent="0.2">
      <c r="A59" s="350" t="s">
        <v>404</v>
      </c>
      <c r="B59" s="74" t="s">
        <v>91</v>
      </c>
      <c r="C59" s="68">
        <v>12</v>
      </c>
      <c r="D59" s="70" t="s">
        <v>193</v>
      </c>
      <c r="E59" s="70" t="s">
        <v>407</v>
      </c>
      <c r="F59" s="68"/>
      <c r="G59" s="298">
        <f>G60</f>
        <v>62</v>
      </c>
    </row>
    <row r="60" spans="1:7" ht="15.75" customHeight="1" x14ac:dyDescent="0.2">
      <c r="A60" s="346" t="s">
        <v>598</v>
      </c>
      <c r="B60" s="72" t="s">
        <v>91</v>
      </c>
      <c r="C60" s="65">
        <v>12</v>
      </c>
      <c r="D60" s="66" t="s">
        <v>193</v>
      </c>
      <c r="E60" s="70" t="s">
        <v>407</v>
      </c>
      <c r="F60" s="65"/>
      <c r="G60" s="297">
        <f>G61</f>
        <v>62</v>
      </c>
    </row>
    <row r="61" spans="1:7" ht="24" customHeight="1" x14ac:dyDescent="0.2">
      <c r="A61" s="346" t="s">
        <v>373</v>
      </c>
      <c r="B61" s="71" t="s">
        <v>91</v>
      </c>
      <c r="C61" s="216">
        <v>12</v>
      </c>
      <c r="D61" s="58" t="s">
        <v>193</v>
      </c>
      <c r="E61" s="70" t="s">
        <v>407</v>
      </c>
      <c r="F61" s="216">
        <v>200</v>
      </c>
      <c r="G61" s="299">
        <v>62</v>
      </c>
    </row>
    <row r="62" spans="1:7" ht="21" x14ac:dyDescent="0.2">
      <c r="A62" s="347" t="s">
        <v>128</v>
      </c>
      <c r="B62" s="66" t="s">
        <v>129</v>
      </c>
      <c r="C62" s="65" t="s">
        <v>130</v>
      </c>
      <c r="D62" s="66" t="s">
        <v>130</v>
      </c>
      <c r="E62" s="66" t="s">
        <v>131</v>
      </c>
      <c r="F62" s="65" t="s">
        <v>132</v>
      </c>
      <c r="G62" s="262">
        <f t="shared" ref="G62" si="11">G63</f>
        <v>132958.9</v>
      </c>
    </row>
    <row r="63" spans="1:7" ht="33" customHeight="1" x14ac:dyDescent="0.2">
      <c r="A63" s="347" t="s">
        <v>133</v>
      </c>
      <c r="B63" s="62" t="s">
        <v>129</v>
      </c>
      <c r="C63" s="64" t="s">
        <v>134</v>
      </c>
      <c r="D63" s="62" t="s">
        <v>130</v>
      </c>
      <c r="E63" s="62" t="s">
        <v>131</v>
      </c>
      <c r="F63" s="64" t="s">
        <v>132</v>
      </c>
      <c r="G63" s="294">
        <f>G64+G88+G93</f>
        <v>132958.9</v>
      </c>
    </row>
    <row r="64" spans="1:7" ht="13.5" customHeight="1" x14ac:dyDescent="0.2">
      <c r="A64" s="347" t="s">
        <v>135</v>
      </c>
      <c r="B64" s="62" t="s">
        <v>129</v>
      </c>
      <c r="C64" s="64" t="s">
        <v>134</v>
      </c>
      <c r="D64" s="62" t="s">
        <v>136</v>
      </c>
      <c r="E64" s="62"/>
      <c r="F64" s="64"/>
      <c r="G64" s="294">
        <f t="shared" ref="G64" si="12">G65</f>
        <v>18155</v>
      </c>
    </row>
    <row r="65" spans="1:7" ht="22.5" customHeight="1" x14ac:dyDescent="0.2">
      <c r="A65" s="347" t="s">
        <v>892</v>
      </c>
      <c r="B65" s="62" t="s">
        <v>129</v>
      </c>
      <c r="C65" s="64">
        <v>10</v>
      </c>
      <c r="D65" s="62" t="s">
        <v>136</v>
      </c>
      <c r="E65" s="62" t="s">
        <v>137</v>
      </c>
      <c r="F65" s="64"/>
      <c r="G65" s="294">
        <f>G66+G76</f>
        <v>18155</v>
      </c>
    </row>
    <row r="66" spans="1:7" ht="12.75" customHeight="1" x14ac:dyDescent="0.2">
      <c r="A66" s="346" t="s">
        <v>138</v>
      </c>
      <c r="B66" s="51" t="s">
        <v>129</v>
      </c>
      <c r="C66" s="51" t="s">
        <v>134</v>
      </c>
      <c r="D66" s="51" t="s">
        <v>136</v>
      </c>
      <c r="E66" s="51" t="s">
        <v>139</v>
      </c>
      <c r="F66" s="53"/>
      <c r="G66" s="300">
        <f>G67+G70+G73</f>
        <v>9271</v>
      </c>
    </row>
    <row r="67" spans="1:7" s="54" customFormat="1" ht="13.5" customHeight="1" x14ac:dyDescent="0.2">
      <c r="A67" s="346" t="s">
        <v>140</v>
      </c>
      <c r="B67" s="51" t="s">
        <v>129</v>
      </c>
      <c r="C67" s="51" t="s">
        <v>134</v>
      </c>
      <c r="D67" s="51" t="s">
        <v>136</v>
      </c>
      <c r="E67" s="51" t="s">
        <v>141</v>
      </c>
      <c r="F67" s="53"/>
      <c r="G67" s="300">
        <f t="shared" ref="G67:G68" si="13">G68</f>
        <v>3098</v>
      </c>
    </row>
    <row r="68" spans="1:7" s="54" customFormat="1" ht="12" customHeight="1" x14ac:dyDescent="0.2">
      <c r="A68" s="353" t="s">
        <v>142</v>
      </c>
      <c r="B68" s="51" t="s">
        <v>129</v>
      </c>
      <c r="C68" s="51" t="s">
        <v>134</v>
      </c>
      <c r="D68" s="51" t="s">
        <v>136</v>
      </c>
      <c r="E68" s="51" t="s">
        <v>143</v>
      </c>
      <c r="F68" s="53"/>
      <c r="G68" s="300">
        <f t="shared" si="13"/>
        <v>3098</v>
      </c>
    </row>
    <row r="69" spans="1:7" s="54" customFormat="1" ht="11.25" x14ac:dyDescent="0.2">
      <c r="A69" s="353" t="s">
        <v>144</v>
      </c>
      <c r="B69" s="51" t="s">
        <v>129</v>
      </c>
      <c r="C69" s="51" t="s">
        <v>134</v>
      </c>
      <c r="D69" s="51" t="s">
        <v>136</v>
      </c>
      <c r="E69" s="51" t="s">
        <v>143</v>
      </c>
      <c r="F69" s="51" t="s">
        <v>145</v>
      </c>
      <c r="G69" s="300">
        <v>3098</v>
      </c>
    </row>
    <row r="70" spans="1:7" s="54" customFormat="1" ht="21.75" customHeight="1" x14ac:dyDescent="0.2">
      <c r="A70" s="346" t="s">
        <v>147</v>
      </c>
      <c r="B70" s="47" t="s">
        <v>129</v>
      </c>
      <c r="C70" s="48">
        <v>10</v>
      </c>
      <c r="D70" s="47" t="s">
        <v>136</v>
      </c>
      <c r="E70" s="47" t="s">
        <v>148</v>
      </c>
      <c r="F70" s="48" t="s">
        <v>132</v>
      </c>
      <c r="G70" s="286">
        <f t="shared" ref="G70" si="14">G71</f>
        <v>5984</v>
      </c>
    </row>
    <row r="71" spans="1:7" s="54" customFormat="1" ht="16.5" customHeight="1" x14ac:dyDescent="0.2">
      <c r="A71" s="346" t="s">
        <v>63</v>
      </c>
      <c r="B71" s="47" t="s">
        <v>129</v>
      </c>
      <c r="C71" s="48" t="s">
        <v>134</v>
      </c>
      <c r="D71" s="47" t="s">
        <v>136</v>
      </c>
      <c r="E71" s="47" t="s">
        <v>149</v>
      </c>
      <c r="F71" s="48"/>
      <c r="G71" s="286">
        <f>G72</f>
        <v>5984</v>
      </c>
    </row>
    <row r="72" spans="1:7" s="54" customFormat="1" ht="21.75" customHeight="1" x14ac:dyDescent="0.2">
      <c r="A72" s="353" t="s">
        <v>144</v>
      </c>
      <c r="B72" s="47" t="s">
        <v>129</v>
      </c>
      <c r="C72" s="48" t="s">
        <v>134</v>
      </c>
      <c r="D72" s="47" t="s">
        <v>136</v>
      </c>
      <c r="E72" s="47" t="s">
        <v>149</v>
      </c>
      <c r="F72" s="48">
        <v>300</v>
      </c>
      <c r="G72" s="286">
        <v>5984</v>
      </c>
    </row>
    <row r="73" spans="1:7" ht="21.75" customHeight="1" x14ac:dyDescent="0.2">
      <c r="A73" s="353" t="s">
        <v>150</v>
      </c>
      <c r="B73" s="51" t="s">
        <v>129</v>
      </c>
      <c r="C73" s="51" t="s">
        <v>134</v>
      </c>
      <c r="D73" s="51" t="s">
        <v>136</v>
      </c>
      <c r="E73" s="51" t="s">
        <v>151</v>
      </c>
      <c r="F73" s="51"/>
      <c r="G73" s="300">
        <f t="shared" ref="G73" si="15">G75</f>
        <v>189</v>
      </c>
    </row>
    <row r="74" spans="1:7" ht="21.75" customHeight="1" x14ac:dyDescent="0.2">
      <c r="A74" s="353" t="s">
        <v>380</v>
      </c>
      <c r="B74" s="51" t="s">
        <v>129</v>
      </c>
      <c r="C74" s="51" t="s">
        <v>134</v>
      </c>
      <c r="D74" s="51" t="s">
        <v>136</v>
      </c>
      <c r="E74" s="51" t="s">
        <v>152</v>
      </c>
      <c r="F74" s="51"/>
      <c r="G74" s="300">
        <f t="shared" ref="G74" si="16">G75</f>
        <v>189</v>
      </c>
    </row>
    <row r="75" spans="1:7" x14ac:dyDescent="0.2">
      <c r="A75" s="353" t="s">
        <v>144</v>
      </c>
      <c r="B75" s="51" t="s">
        <v>129</v>
      </c>
      <c r="C75" s="51" t="s">
        <v>134</v>
      </c>
      <c r="D75" s="51" t="s">
        <v>136</v>
      </c>
      <c r="E75" s="51" t="s">
        <v>152</v>
      </c>
      <c r="F75" s="51" t="s">
        <v>145</v>
      </c>
      <c r="G75" s="300">
        <v>189</v>
      </c>
    </row>
    <row r="76" spans="1:7" ht="22.5" x14ac:dyDescent="0.2">
      <c r="A76" s="346" t="s">
        <v>153</v>
      </c>
      <c r="B76" s="47" t="s">
        <v>129</v>
      </c>
      <c r="C76" s="48">
        <v>10</v>
      </c>
      <c r="D76" s="47" t="s">
        <v>136</v>
      </c>
      <c r="E76" s="47" t="s">
        <v>154</v>
      </c>
      <c r="F76" s="48"/>
      <c r="G76" s="286">
        <f>G77+G81+G84</f>
        <v>8884</v>
      </c>
    </row>
    <row r="77" spans="1:7" s="54" customFormat="1" ht="22.5" x14ac:dyDescent="0.2">
      <c r="A77" s="353" t="s">
        <v>155</v>
      </c>
      <c r="B77" s="51" t="s">
        <v>129</v>
      </c>
      <c r="C77" s="51" t="s">
        <v>134</v>
      </c>
      <c r="D77" s="51" t="s">
        <v>136</v>
      </c>
      <c r="E77" s="51" t="s">
        <v>156</v>
      </c>
      <c r="F77" s="51"/>
      <c r="G77" s="300">
        <f t="shared" ref="G77" si="17">G78</f>
        <v>5134</v>
      </c>
    </row>
    <row r="78" spans="1:7" s="54" customFormat="1" ht="22.5" x14ac:dyDescent="0.2">
      <c r="A78" s="353" t="s">
        <v>68</v>
      </c>
      <c r="B78" s="51" t="s">
        <v>129</v>
      </c>
      <c r="C78" s="51" t="s">
        <v>134</v>
      </c>
      <c r="D78" s="51" t="s">
        <v>136</v>
      </c>
      <c r="E78" s="51" t="s">
        <v>157</v>
      </c>
      <c r="F78" s="51"/>
      <c r="G78" s="300">
        <f>G79+G80</f>
        <v>5134</v>
      </c>
    </row>
    <row r="79" spans="1:7" s="54" customFormat="1" ht="11.25" x14ac:dyDescent="0.2">
      <c r="A79" s="346" t="s">
        <v>373</v>
      </c>
      <c r="B79" s="47" t="s">
        <v>129</v>
      </c>
      <c r="C79" s="48" t="s">
        <v>134</v>
      </c>
      <c r="D79" s="47" t="s">
        <v>136</v>
      </c>
      <c r="E79" s="51" t="s">
        <v>157</v>
      </c>
      <c r="F79" s="48" t="s">
        <v>115</v>
      </c>
      <c r="G79" s="286">
        <v>93.6</v>
      </c>
    </row>
    <row r="80" spans="1:7" ht="12.75" customHeight="1" x14ac:dyDescent="0.2">
      <c r="A80" s="353" t="s">
        <v>144</v>
      </c>
      <c r="B80" s="51" t="s">
        <v>129</v>
      </c>
      <c r="C80" s="51" t="s">
        <v>134</v>
      </c>
      <c r="D80" s="51" t="s">
        <v>136</v>
      </c>
      <c r="E80" s="51" t="s">
        <v>157</v>
      </c>
      <c r="F80" s="51" t="s">
        <v>145</v>
      </c>
      <c r="G80" s="300">
        <v>5040.3999999999996</v>
      </c>
    </row>
    <row r="81" spans="1:7" ht="12.75" customHeight="1" x14ac:dyDescent="0.2">
      <c r="A81" s="353" t="s">
        <v>158</v>
      </c>
      <c r="B81" s="51" t="s">
        <v>129</v>
      </c>
      <c r="C81" s="51" t="s">
        <v>134</v>
      </c>
      <c r="D81" s="51" t="s">
        <v>136</v>
      </c>
      <c r="E81" s="51" t="s">
        <v>159</v>
      </c>
      <c r="F81" s="51"/>
      <c r="G81" s="300">
        <f t="shared" ref="G81:G82" si="18">G82</f>
        <v>40</v>
      </c>
    </row>
    <row r="82" spans="1:7" ht="14.25" customHeight="1" x14ac:dyDescent="0.2">
      <c r="A82" s="353" t="s">
        <v>61</v>
      </c>
      <c r="B82" s="51" t="s">
        <v>129</v>
      </c>
      <c r="C82" s="51" t="s">
        <v>134</v>
      </c>
      <c r="D82" s="51" t="s">
        <v>136</v>
      </c>
      <c r="E82" s="51" t="s">
        <v>160</v>
      </c>
      <c r="F82" s="51"/>
      <c r="G82" s="300">
        <f t="shared" si="18"/>
        <v>40</v>
      </c>
    </row>
    <row r="83" spans="1:7" ht="13.5" customHeight="1" x14ac:dyDescent="0.2">
      <c r="A83" s="353" t="s">
        <v>144</v>
      </c>
      <c r="B83" s="51" t="s">
        <v>129</v>
      </c>
      <c r="C83" s="51" t="s">
        <v>134</v>
      </c>
      <c r="D83" s="51" t="s">
        <v>136</v>
      </c>
      <c r="E83" s="51" t="s">
        <v>160</v>
      </c>
      <c r="F83" s="51" t="s">
        <v>145</v>
      </c>
      <c r="G83" s="300">
        <v>40</v>
      </c>
    </row>
    <row r="84" spans="1:7" s="54" customFormat="1" ht="13.5" customHeight="1" x14ac:dyDescent="0.2">
      <c r="A84" s="346" t="s">
        <v>161</v>
      </c>
      <c r="B84" s="51" t="s">
        <v>129</v>
      </c>
      <c r="C84" s="51" t="s">
        <v>134</v>
      </c>
      <c r="D84" s="51" t="s">
        <v>136</v>
      </c>
      <c r="E84" s="51" t="s">
        <v>162</v>
      </c>
      <c r="F84" s="53"/>
      <c r="G84" s="300">
        <f t="shared" ref="G84" si="19">G85</f>
        <v>3710</v>
      </c>
    </row>
    <row r="85" spans="1:7" s="55" customFormat="1" ht="13.5" customHeight="1" x14ac:dyDescent="0.2">
      <c r="A85" s="351" t="s">
        <v>60</v>
      </c>
      <c r="B85" s="51" t="s">
        <v>129</v>
      </c>
      <c r="C85" s="51" t="s">
        <v>134</v>
      </c>
      <c r="D85" s="51" t="s">
        <v>136</v>
      </c>
      <c r="E85" s="47" t="s">
        <v>163</v>
      </c>
      <c r="F85" s="48"/>
      <c r="G85" s="286">
        <f>G87+G86</f>
        <v>3710</v>
      </c>
    </row>
    <row r="86" spans="1:7" s="55" customFormat="1" ht="24" customHeight="1" x14ac:dyDescent="0.2">
      <c r="A86" s="346" t="s">
        <v>373</v>
      </c>
      <c r="B86" s="47" t="s">
        <v>129</v>
      </c>
      <c r="C86" s="48" t="s">
        <v>134</v>
      </c>
      <c r="D86" s="47" t="s">
        <v>136</v>
      </c>
      <c r="E86" s="47" t="s">
        <v>163</v>
      </c>
      <c r="F86" s="48" t="s">
        <v>115</v>
      </c>
      <c r="G86" s="286">
        <v>61.5</v>
      </c>
    </row>
    <row r="87" spans="1:7" s="54" customFormat="1" ht="14.25" customHeight="1" x14ac:dyDescent="0.2">
      <c r="A87" s="353" t="s">
        <v>144</v>
      </c>
      <c r="B87" s="51" t="s">
        <v>129</v>
      </c>
      <c r="C87" s="51" t="s">
        <v>134</v>
      </c>
      <c r="D87" s="51" t="s">
        <v>136</v>
      </c>
      <c r="E87" s="47" t="s">
        <v>163</v>
      </c>
      <c r="F87" s="51" t="s">
        <v>145</v>
      </c>
      <c r="G87" s="300">
        <v>3648.5</v>
      </c>
    </row>
    <row r="88" spans="1:7" s="54" customFormat="1" ht="14.25" customHeight="1" x14ac:dyDescent="0.2">
      <c r="A88" s="348" t="s">
        <v>207</v>
      </c>
      <c r="B88" s="85" t="s">
        <v>129</v>
      </c>
      <c r="C88" s="85" t="s">
        <v>134</v>
      </c>
      <c r="D88" s="85" t="s">
        <v>120</v>
      </c>
      <c r="E88" s="62"/>
      <c r="F88" s="86"/>
      <c r="G88" s="301">
        <f>G89+G91</f>
        <v>109582</v>
      </c>
    </row>
    <row r="89" spans="1:7" s="54" customFormat="1" ht="12.75" customHeight="1" x14ac:dyDescent="0.2">
      <c r="A89" s="349" t="s">
        <v>622</v>
      </c>
      <c r="B89" s="51" t="s">
        <v>129</v>
      </c>
      <c r="C89" s="51" t="s">
        <v>134</v>
      </c>
      <c r="D89" s="51" t="s">
        <v>120</v>
      </c>
      <c r="E89" s="51" t="s">
        <v>643</v>
      </c>
      <c r="F89" s="53"/>
      <c r="G89" s="300">
        <f t="shared" ref="G89" si="20">G90</f>
        <v>66667</v>
      </c>
    </row>
    <row r="90" spans="1:7" s="54" customFormat="1" ht="12" customHeight="1" x14ac:dyDescent="0.2">
      <c r="A90" s="353" t="s">
        <v>144</v>
      </c>
      <c r="B90" s="51" t="s">
        <v>129</v>
      </c>
      <c r="C90" s="51" t="s">
        <v>134</v>
      </c>
      <c r="D90" s="51" t="s">
        <v>120</v>
      </c>
      <c r="E90" s="51" t="s">
        <v>643</v>
      </c>
      <c r="F90" s="51" t="s">
        <v>145</v>
      </c>
      <c r="G90" s="300">
        <v>66667</v>
      </c>
    </row>
    <row r="91" spans="1:7" s="54" customFormat="1" ht="33.75" x14ac:dyDescent="0.2">
      <c r="A91" s="349" t="s">
        <v>620</v>
      </c>
      <c r="B91" s="51" t="s">
        <v>129</v>
      </c>
      <c r="C91" s="51" t="s">
        <v>134</v>
      </c>
      <c r="D91" s="51" t="s">
        <v>120</v>
      </c>
      <c r="E91" s="51" t="s">
        <v>642</v>
      </c>
      <c r="F91" s="53"/>
      <c r="G91" s="300">
        <f t="shared" ref="G91" si="21">G92</f>
        <v>42915</v>
      </c>
    </row>
    <row r="92" spans="1:7" s="54" customFormat="1" ht="13.5" customHeight="1" x14ac:dyDescent="0.2">
      <c r="A92" s="353" t="s">
        <v>144</v>
      </c>
      <c r="B92" s="51" t="s">
        <v>129</v>
      </c>
      <c r="C92" s="51" t="s">
        <v>134</v>
      </c>
      <c r="D92" s="51" t="s">
        <v>120</v>
      </c>
      <c r="E92" s="51" t="s">
        <v>642</v>
      </c>
      <c r="F92" s="51" t="s">
        <v>145</v>
      </c>
      <c r="G92" s="300">
        <v>42915</v>
      </c>
    </row>
    <row r="93" spans="1:7" s="54" customFormat="1" ht="13.5" customHeight="1" x14ac:dyDescent="0.2">
      <c r="A93" s="347" t="s">
        <v>164</v>
      </c>
      <c r="B93" s="62" t="s">
        <v>129</v>
      </c>
      <c r="C93" s="64" t="s">
        <v>134</v>
      </c>
      <c r="D93" s="62" t="s">
        <v>165</v>
      </c>
      <c r="E93" s="62" t="s">
        <v>131</v>
      </c>
      <c r="F93" s="64" t="s">
        <v>132</v>
      </c>
      <c r="G93" s="294">
        <f>G94+G99</f>
        <v>5221.8999999999996</v>
      </c>
    </row>
    <row r="94" spans="1:7" s="54" customFormat="1" ht="14.25" customHeight="1" x14ac:dyDescent="0.2">
      <c r="A94" s="346" t="s">
        <v>892</v>
      </c>
      <c r="B94" s="47" t="s">
        <v>129</v>
      </c>
      <c r="C94" s="48">
        <v>10</v>
      </c>
      <c r="D94" s="47" t="s">
        <v>165</v>
      </c>
      <c r="E94" s="47" t="s">
        <v>137</v>
      </c>
      <c r="F94" s="48"/>
      <c r="G94" s="286">
        <f t="shared" ref="G94:G97" si="22">G95</f>
        <v>1220</v>
      </c>
    </row>
    <row r="95" spans="1:7" s="54" customFormat="1" ht="12" customHeight="1" x14ac:dyDescent="0.2">
      <c r="A95" s="346" t="s">
        <v>138</v>
      </c>
      <c r="B95" s="47" t="s">
        <v>129</v>
      </c>
      <c r="C95" s="48" t="s">
        <v>134</v>
      </c>
      <c r="D95" s="47" t="s">
        <v>165</v>
      </c>
      <c r="E95" s="47" t="s">
        <v>139</v>
      </c>
      <c r="F95" s="48"/>
      <c r="G95" s="286">
        <f t="shared" si="22"/>
        <v>1220</v>
      </c>
    </row>
    <row r="96" spans="1:7" s="54" customFormat="1" ht="12.75" customHeight="1" x14ac:dyDescent="0.2">
      <c r="A96" s="346" t="s">
        <v>166</v>
      </c>
      <c r="B96" s="47" t="s">
        <v>129</v>
      </c>
      <c r="C96" s="48" t="s">
        <v>134</v>
      </c>
      <c r="D96" s="47" t="s">
        <v>165</v>
      </c>
      <c r="E96" s="47" t="s">
        <v>167</v>
      </c>
      <c r="F96" s="48" t="s">
        <v>132</v>
      </c>
      <c r="G96" s="286">
        <f t="shared" si="22"/>
        <v>1220</v>
      </c>
    </row>
    <row r="97" spans="1:9" s="54" customFormat="1" ht="12.75" customHeight="1" x14ac:dyDescent="0.2">
      <c r="A97" s="346" t="s">
        <v>377</v>
      </c>
      <c r="B97" s="47" t="s">
        <v>129</v>
      </c>
      <c r="C97" s="48" t="s">
        <v>134</v>
      </c>
      <c r="D97" s="47" t="s">
        <v>165</v>
      </c>
      <c r="E97" s="47" t="s">
        <v>168</v>
      </c>
      <c r="F97" s="48" t="s">
        <v>132</v>
      </c>
      <c r="G97" s="286">
        <f t="shared" si="22"/>
        <v>1220</v>
      </c>
    </row>
    <row r="98" spans="1:9" s="54" customFormat="1" ht="11.25" x14ac:dyDescent="0.2">
      <c r="A98" s="346" t="s">
        <v>373</v>
      </c>
      <c r="B98" s="47" t="s">
        <v>129</v>
      </c>
      <c r="C98" s="48" t="s">
        <v>134</v>
      </c>
      <c r="D98" s="47" t="s">
        <v>165</v>
      </c>
      <c r="E98" s="47" t="s">
        <v>168</v>
      </c>
      <c r="F98" s="48" t="s">
        <v>115</v>
      </c>
      <c r="G98" s="286">
        <v>1220</v>
      </c>
    </row>
    <row r="99" spans="1:9" ht="12.75" customHeight="1" x14ac:dyDescent="0.2">
      <c r="A99" s="346" t="s">
        <v>169</v>
      </c>
      <c r="B99" s="47" t="s">
        <v>129</v>
      </c>
      <c r="C99" s="48" t="s">
        <v>134</v>
      </c>
      <c r="D99" s="47" t="s">
        <v>165</v>
      </c>
      <c r="E99" s="47" t="s">
        <v>170</v>
      </c>
      <c r="F99" s="48"/>
      <c r="G99" s="286">
        <f>G100+G105</f>
        <v>4001.9</v>
      </c>
    </row>
    <row r="100" spans="1:9" ht="12.75" customHeight="1" x14ac:dyDescent="0.2">
      <c r="A100" s="346" t="s">
        <v>171</v>
      </c>
      <c r="B100" s="47" t="s">
        <v>129</v>
      </c>
      <c r="C100" s="48" t="s">
        <v>134</v>
      </c>
      <c r="D100" s="47" t="s">
        <v>165</v>
      </c>
      <c r="E100" s="47" t="s">
        <v>172</v>
      </c>
      <c r="F100" s="48" t="s">
        <v>132</v>
      </c>
      <c r="G100" s="286">
        <f>G101+G103+G104</f>
        <v>3931.9</v>
      </c>
    </row>
    <row r="101" spans="1:9" ht="24" customHeight="1" x14ac:dyDescent="0.2">
      <c r="A101" s="351" t="s">
        <v>173</v>
      </c>
      <c r="B101" s="47" t="s">
        <v>129</v>
      </c>
      <c r="C101" s="48">
        <v>10</v>
      </c>
      <c r="D101" s="47" t="s">
        <v>165</v>
      </c>
      <c r="E101" s="47" t="s">
        <v>174</v>
      </c>
      <c r="F101" s="48" t="s">
        <v>132</v>
      </c>
      <c r="G101" s="286">
        <f t="shared" ref="G101" si="23">G102</f>
        <v>3470</v>
      </c>
    </row>
    <row r="102" spans="1:9" ht="33.75" x14ac:dyDescent="0.2">
      <c r="A102" s="346" t="s">
        <v>106</v>
      </c>
      <c r="B102" s="47" t="s">
        <v>129</v>
      </c>
      <c r="C102" s="48">
        <v>10</v>
      </c>
      <c r="D102" s="47" t="s">
        <v>165</v>
      </c>
      <c r="E102" s="47" t="s">
        <v>174</v>
      </c>
      <c r="F102" s="48" t="s">
        <v>107</v>
      </c>
      <c r="G102" s="286">
        <v>3470</v>
      </c>
    </row>
    <row r="103" spans="1:9" ht="12.75" customHeight="1" x14ac:dyDescent="0.2">
      <c r="A103" s="346" t="s">
        <v>373</v>
      </c>
      <c r="B103" s="47" t="s">
        <v>129</v>
      </c>
      <c r="C103" s="48">
        <v>10</v>
      </c>
      <c r="D103" s="47" t="s">
        <v>165</v>
      </c>
      <c r="E103" s="47" t="s">
        <v>175</v>
      </c>
      <c r="F103" s="48" t="s">
        <v>115</v>
      </c>
      <c r="G103" s="286">
        <v>456.9</v>
      </c>
    </row>
    <row r="104" spans="1:9" ht="14.25" customHeight="1" x14ac:dyDescent="0.2">
      <c r="A104" s="349" t="s">
        <v>124</v>
      </c>
      <c r="B104" s="47" t="s">
        <v>129</v>
      </c>
      <c r="C104" s="48">
        <v>10</v>
      </c>
      <c r="D104" s="47" t="s">
        <v>165</v>
      </c>
      <c r="E104" s="47" t="s">
        <v>175</v>
      </c>
      <c r="F104" s="48" t="s">
        <v>176</v>
      </c>
      <c r="G104" s="286">
        <v>5</v>
      </c>
    </row>
    <row r="105" spans="1:9" ht="15" customHeight="1" x14ac:dyDescent="0.2">
      <c r="A105" s="346" t="s">
        <v>177</v>
      </c>
      <c r="B105" s="47" t="s">
        <v>129</v>
      </c>
      <c r="C105" s="48">
        <v>10</v>
      </c>
      <c r="D105" s="47" t="s">
        <v>165</v>
      </c>
      <c r="E105" s="47" t="s">
        <v>178</v>
      </c>
      <c r="F105" s="48"/>
      <c r="G105" s="286">
        <f t="shared" ref="G105" si="24">G106</f>
        <v>70</v>
      </c>
    </row>
    <row r="106" spans="1:9" ht="23.25" customHeight="1" x14ac:dyDescent="0.2">
      <c r="A106" s="346" t="s">
        <v>373</v>
      </c>
      <c r="B106" s="47" t="s">
        <v>129</v>
      </c>
      <c r="C106" s="48">
        <v>10</v>
      </c>
      <c r="D106" s="47" t="s">
        <v>165</v>
      </c>
      <c r="E106" s="47" t="s">
        <v>178</v>
      </c>
      <c r="F106" s="48" t="s">
        <v>115</v>
      </c>
      <c r="G106" s="286">
        <v>70</v>
      </c>
    </row>
    <row r="107" spans="1:9" ht="13.5" customHeight="1" x14ac:dyDescent="0.2">
      <c r="A107" s="347" t="s">
        <v>179</v>
      </c>
      <c r="B107" s="62" t="s">
        <v>180</v>
      </c>
      <c r="C107" s="64" t="s">
        <v>130</v>
      </c>
      <c r="D107" s="62" t="s">
        <v>130</v>
      </c>
      <c r="E107" s="62" t="s">
        <v>131</v>
      </c>
      <c r="F107" s="64" t="s">
        <v>132</v>
      </c>
      <c r="G107" s="319">
        <f>G108+G189</f>
        <v>518627.07549999998</v>
      </c>
      <c r="H107" s="35">
        <v>518627.07549999998</v>
      </c>
      <c r="I107" s="366">
        <f t="shared" ref="I107" si="25">G107-H107</f>
        <v>0</v>
      </c>
    </row>
    <row r="108" spans="1:9" s="59" customFormat="1" ht="24" customHeight="1" x14ac:dyDescent="0.2">
      <c r="A108" s="347" t="s">
        <v>181</v>
      </c>
      <c r="B108" s="62" t="s">
        <v>180</v>
      </c>
      <c r="C108" s="64" t="s">
        <v>182</v>
      </c>
      <c r="D108" s="62" t="s">
        <v>130</v>
      </c>
      <c r="E108" s="62" t="s">
        <v>131</v>
      </c>
      <c r="F108" s="64" t="s">
        <v>132</v>
      </c>
      <c r="G108" s="294">
        <f>G109+G136+G164+G178+G173</f>
        <v>515030.07549999998</v>
      </c>
      <c r="I108" s="366"/>
    </row>
    <row r="109" spans="1:9" ht="15" customHeight="1" x14ac:dyDescent="0.2">
      <c r="A109" s="347" t="s">
        <v>183</v>
      </c>
      <c r="B109" s="62" t="s">
        <v>180</v>
      </c>
      <c r="C109" s="64" t="s">
        <v>182</v>
      </c>
      <c r="D109" s="62" t="s">
        <v>95</v>
      </c>
      <c r="E109" s="62" t="s">
        <v>131</v>
      </c>
      <c r="F109" s="64" t="s">
        <v>132</v>
      </c>
      <c r="G109" s="320">
        <f t="shared" ref="G109" si="26">G110</f>
        <v>152930.92827999999</v>
      </c>
      <c r="H109" s="35">
        <v>152563.8211</v>
      </c>
      <c r="I109" s="366">
        <f>G109-H109</f>
        <v>367.10717999999179</v>
      </c>
    </row>
    <row r="110" spans="1:9" ht="15" customHeight="1" x14ac:dyDescent="0.2">
      <c r="A110" s="347" t="s">
        <v>796</v>
      </c>
      <c r="B110" s="62" t="s">
        <v>180</v>
      </c>
      <c r="C110" s="64" t="s">
        <v>182</v>
      </c>
      <c r="D110" s="62" t="s">
        <v>95</v>
      </c>
      <c r="E110" s="62" t="s">
        <v>184</v>
      </c>
      <c r="F110" s="64"/>
      <c r="G110" s="294">
        <f>G111+G132</f>
        <v>152930.92827999999</v>
      </c>
    </row>
    <row r="111" spans="1:9" ht="15" customHeight="1" x14ac:dyDescent="0.2">
      <c r="A111" s="346" t="s">
        <v>185</v>
      </c>
      <c r="B111" s="47" t="s">
        <v>180</v>
      </c>
      <c r="C111" s="48" t="s">
        <v>182</v>
      </c>
      <c r="D111" s="47" t="s">
        <v>95</v>
      </c>
      <c r="E111" s="58" t="s">
        <v>186</v>
      </c>
      <c r="F111" s="216" t="s">
        <v>132</v>
      </c>
      <c r="G111" s="293">
        <f>G112+G123+G120+G117+G114</f>
        <v>152582.12828</v>
      </c>
    </row>
    <row r="112" spans="1:9" ht="15" customHeight="1" x14ac:dyDescent="0.2">
      <c r="A112" s="349" t="s">
        <v>395</v>
      </c>
      <c r="B112" s="47" t="s">
        <v>180</v>
      </c>
      <c r="C112" s="48" t="s">
        <v>182</v>
      </c>
      <c r="D112" s="47" t="s">
        <v>95</v>
      </c>
      <c r="E112" s="47" t="s">
        <v>187</v>
      </c>
      <c r="F112" s="48"/>
      <c r="G112" s="321">
        <f>G113</f>
        <v>8557.2713000000003</v>
      </c>
    </row>
    <row r="113" spans="1:7" ht="15" customHeight="1" x14ac:dyDescent="0.2">
      <c r="A113" s="346" t="s">
        <v>99</v>
      </c>
      <c r="B113" s="47" t="s">
        <v>180</v>
      </c>
      <c r="C113" s="48" t="s">
        <v>182</v>
      </c>
      <c r="D113" s="47" t="s">
        <v>95</v>
      </c>
      <c r="E113" s="47" t="s">
        <v>187</v>
      </c>
      <c r="F113" s="48" t="s">
        <v>100</v>
      </c>
      <c r="G113" s="286">
        <f>8190.16412+367.10718</f>
        <v>8557.2713000000003</v>
      </c>
    </row>
    <row r="114" spans="1:7" ht="22.5" customHeight="1" x14ac:dyDescent="0.2">
      <c r="A114" s="351" t="s">
        <v>661</v>
      </c>
      <c r="B114" s="47" t="s">
        <v>180</v>
      </c>
      <c r="C114" s="48" t="s">
        <v>182</v>
      </c>
      <c r="D114" s="47" t="s">
        <v>95</v>
      </c>
      <c r="E114" s="47" t="s">
        <v>694</v>
      </c>
      <c r="F114" s="48"/>
      <c r="G114" s="287">
        <f>G115+G116</f>
        <v>1215.6883</v>
      </c>
    </row>
    <row r="115" spans="1:7" ht="15" customHeight="1" x14ac:dyDescent="0.2">
      <c r="A115" s="346" t="s">
        <v>373</v>
      </c>
      <c r="B115" s="47" t="s">
        <v>180</v>
      </c>
      <c r="C115" s="48" t="s">
        <v>182</v>
      </c>
      <c r="D115" s="47" t="s">
        <v>95</v>
      </c>
      <c r="E115" s="47" t="s">
        <v>694</v>
      </c>
      <c r="F115" s="48" t="s">
        <v>115</v>
      </c>
      <c r="G115" s="286">
        <v>1151.6883</v>
      </c>
    </row>
    <row r="116" spans="1:7" ht="14.25" customHeight="1" x14ac:dyDescent="0.2">
      <c r="A116" s="349" t="s">
        <v>124</v>
      </c>
      <c r="B116" s="47" t="s">
        <v>180</v>
      </c>
      <c r="C116" s="48" t="s">
        <v>182</v>
      </c>
      <c r="D116" s="47" t="s">
        <v>95</v>
      </c>
      <c r="E116" s="47" t="s">
        <v>694</v>
      </c>
      <c r="F116" s="48" t="s">
        <v>176</v>
      </c>
      <c r="G116" s="286">
        <v>64</v>
      </c>
    </row>
    <row r="117" spans="1:7" ht="33.75" x14ac:dyDescent="0.2">
      <c r="A117" s="351" t="s">
        <v>662</v>
      </c>
      <c r="B117" s="47" t="s">
        <v>180</v>
      </c>
      <c r="C117" s="48" t="s">
        <v>182</v>
      </c>
      <c r="D117" s="47" t="s">
        <v>95</v>
      </c>
      <c r="E117" s="47" t="s">
        <v>695</v>
      </c>
      <c r="F117" s="48"/>
      <c r="G117" s="286">
        <f>G118+G119</f>
        <v>1206.16868</v>
      </c>
    </row>
    <row r="118" spans="1:7" ht="21.75" customHeight="1" x14ac:dyDescent="0.2">
      <c r="A118" s="346" t="s">
        <v>373</v>
      </c>
      <c r="B118" s="47" t="s">
        <v>180</v>
      </c>
      <c r="C118" s="48" t="s">
        <v>182</v>
      </c>
      <c r="D118" s="47" t="s">
        <v>95</v>
      </c>
      <c r="E118" s="47" t="s">
        <v>695</v>
      </c>
      <c r="F118" s="48" t="s">
        <v>115</v>
      </c>
      <c r="G118" s="286">
        <v>1161.0686800000001</v>
      </c>
    </row>
    <row r="119" spans="1:7" ht="23.25" customHeight="1" x14ac:dyDescent="0.2">
      <c r="A119" s="349" t="s">
        <v>124</v>
      </c>
      <c r="B119" s="47" t="s">
        <v>180</v>
      </c>
      <c r="C119" s="48" t="s">
        <v>182</v>
      </c>
      <c r="D119" s="47" t="s">
        <v>95</v>
      </c>
      <c r="E119" s="47" t="s">
        <v>695</v>
      </c>
      <c r="F119" s="48" t="s">
        <v>176</v>
      </c>
      <c r="G119" s="286">
        <v>45.1</v>
      </c>
    </row>
    <row r="120" spans="1:7" ht="15" customHeight="1" x14ac:dyDescent="0.2">
      <c r="A120" s="349" t="s">
        <v>875</v>
      </c>
      <c r="B120" s="47" t="s">
        <v>180</v>
      </c>
      <c r="C120" s="48" t="s">
        <v>182</v>
      </c>
      <c r="D120" s="47" t="s">
        <v>95</v>
      </c>
      <c r="E120" s="47" t="s">
        <v>876</v>
      </c>
      <c r="F120" s="48"/>
      <c r="G120" s="286">
        <f>G121+G122</f>
        <v>570</v>
      </c>
    </row>
    <row r="121" spans="1:7" ht="12.75" customHeight="1" x14ac:dyDescent="0.2">
      <c r="A121" s="346" t="s">
        <v>373</v>
      </c>
      <c r="B121" s="47" t="s">
        <v>180</v>
      </c>
      <c r="C121" s="48" t="s">
        <v>182</v>
      </c>
      <c r="D121" s="47" t="s">
        <v>95</v>
      </c>
      <c r="E121" s="47" t="s">
        <v>876</v>
      </c>
      <c r="F121" s="48" t="s">
        <v>115</v>
      </c>
      <c r="G121" s="286">
        <v>80</v>
      </c>
    </row>
    <row r="122" spans="1:7" ht="12.75" customHeight="1" x14ac:dyDescent="0.2">
      <c r="A122" s="346" t="s">
        <v>99</v>
      </c>
      <c r="B122" s="47" t="s">
        <v>180</v>
      </c>
      <c r="C122" s="48" t="s">
        <v>182</v>
      </c>
      <c r="D122" s="47" t="s">
        <v>95</v>
      </c>
      <c r="E122" s="47" t="s">
        <v>876</v>
      </c>
      <c r="F122" s="48" t="s">
        <v>100</v>
      </c>
      <c r="G122" s="286">
        <v>490</v>
      </c>
    </row>
    <row r="123" spans="1:7" ht="21.75" customHeight="1" x14ac:dyDescent="0.2">
      <c r="A123" s="349" t="s">
        <v>375</v>
      </c>
      <c r="B123" s="47" t="s">
        <v>180</v>
      </c>
      <c r="C123" s="48" t="s">
        <v>182</v>
      </c>
      <c r="D123" s="47" t="s">
        <v>95</v>
      </c>
      <c r="E123" s="47" t="s">
        <v>188</v>
      </c>
      <c r="F123" s="48"/>
      <c r="G123" s="286">
        <f t="shared" ref="G123" si="27">G124</f>
        <v>141033</v>
      </c>
    </row>
    <row r="124" spans="1:7" ht="12.75" customHeight="1" x14ac:dyDescent="0.2">
      <c r="A124" s="351" t="s">
        <v>395</v>
      </c>
      <c r="B124" s="47" t="s">
        <v>180</v>
      </c>
      <c r="C124" s="48" t="s">
        <v>182</v>
      </c>
      <c r="D124" s="47" t="s">
        <v>95</v>
      </c>
      <c r="E124" s="47" t="s">
        <v>188</v>
      </c>
      <c r="F124" s="216" t="s">
        <v>132</v>
      </c>
      <c r="G124" s="293">
        <f>G125+G126+G129</f>
        <v>141033</v>
      </c>
    </row>
    <row r="125" spans="1:7" ht="24.75" customHeight="1" x14ac:dyDescent="0.2">
      <c r="A125" s="346" t="s">
        <v>99</v>
      </c>
      <c r="B125" s="47" t="s">
        <v>180</v>
      </c>
      <c r="C125" s="48" t="s">
        <v>182</v>
      </c>
      <c r="D125" s="47" t="s">
        <v>95</v>
      </c>
      <c r="E125" s="47" t="s">
        <v>188</v>
      </c>
      <c r="F125" s="48" t="s">
        <v>100</v>
      </c>
      <c r="G125" s="286">
        <v>123303</v>
      </c>
    </row>
    <row r="126" spans="1:7" ht="14.25" customHeight="1" x14ac:dyDescent="0.2">
      <c r="A126" s="351" t="s">
        <v>663</v>
      </c>
      <c r="B126" s="47" t="s">
        <v>180</v>
      </c>
      <c r="C126" s="48" t="s">
        <v>182</v>
      </c>
      <c r="D126" s="47" t="s">
        <v>95</v>
      </c>
      <c r="E126" s="47" t="s">
        <v>696</v>
      </c>
      <c r="F126" s="48"/>
      <c r="G126" s="286">
        <f>G127+G128</f>
        <v>7825</v>
      </c>
    </row>
    <row r="127" spans="1:7" ht="33.75" x14ac:dyDescent="0.2">
      <c r="A127" s="346" t="s">
        <v>106</v>
      </c>
      <c r="B127" s="47" t="s">
        <v>180</v>
      </c>
      <c r="C127" s="48" t="s">
        <v>182</v>
      </c>
      <c r="D127" s="47" t="s">
        <v>95</v>
      </c>
      <c r="E127" s="47" t="s">
        <v>696</v>
      </c>
      <c r="F127" s="48" t="s">
        <v>107</v>
      </c>
      <c r="G127" s="286">
        <v>7800</v>
      </c>
    </row>
    <row r="128" spans="1:7" ht="11.25" customHeight="1" x14ac:dyDescent="0.2">
      <c r="A128" s="346" t="s">
        <v>373</v>
      </c>
      <c r="B128" s="47" t="s">
        <v>180</v>
      </c>
      <c r="C128" s="48" t="s">
        <v>182</v>
      </c>
      <c r="D128" s="47" t="s">
        <v>95</v>
      </c>
      <c r="E128" s="47" t="s">
        <v>696</v>
      </c>
      <c r="F128" s="48" t="s">
        <v>115</v>
      </c>
      <c r="G128" s="286">
        <v>25</v>
      </c>
    </row>
    <row r="129" spans="1:9" ht="12" customHeight="1" x14ac:dyDescent="0.2">
      <c r="A129" s="351" t="s">
        <v>664</v>
      </c>
      <c r="B129" s="47" t="s">
        <v>180</v>
      </c>
      <c r="C129" s="48" t="s">
        <v>182</v>
      </c>
      <c r="D129" s="47" t="s">
        <v>95</v>
      </c>
      <c r="E129" s="47" t="s">
        <v>697</v>
      </c>
      <c r="F129" s="48"/>
      <c r="G129" s="286">
        <f>G130+G131</f>
        <v>9905</v>
      </c>
    </row>
    <row r="130" spans="1:9" ht="12" customHeight="1" x14ac:dyDescent="0.2">
      <c r="A130" s="346" t="s">
        <v>106</v>
      </c>
      <c r="B130" s="47" t="s">
        <v>180</v>
      </c>
      <c r="C130" s="48" t="s">
        <v>182</v>
      </c>
      <c r="D130" s="47" t="s">
        <v>95</v>
      </c>
      <c r="E130" s="47" t="s">
        <v>697</v>
      </c>
      <c r="F130" s="48" t="s">
        <v>107</v>
      </c>
      <c r="G130" s="286">
        <v>9880</v>
      </c>
    </row>
    <row r="131" spans="1:9" ht="23.25" customHeight="1" x14ac:dyDescent="0.2">
      <c r="A131" s="346" t="s">
        <v>373</v>
      </c>
      <c r="B131" s="47" t="s">
        <v>180</v>
      </c>
      <c r="C131" s="48" t="s">
        <v>182</v>
      </c>
      <c r="D131" s="47" t="s">
        <v>95</v>
      </c>
      <c r="E131" s="47" t="s">
        <v>697</v>
      </c>
      <c r="F131" s="48" t="s">
        <v>115</v>
      </c>
      <c r="G131" s="286">
        <v>25</v>
      </c>
    </row>
    <row r="132" spans="1:9" ht="23.25" customHeight="1" x14ac:dyDescent="0.2">
      <c r="A132" s="346" t="s">
        <v>189</v>
      </c>
      <c r="B132" s="47" t="s">
        <v>180</v>
      </c>
      <c r="C132" s="48" t="s">
        <v>182</v>
      </c>
      <c r="D132" s="47" t="s">
        <v>95</v>
      </c>
      <c r="E132" s="47" t="s">
        <v>190</v>
      </c>
      <c r="F132" s="48"/>
      <c r="G132" s="286">
        <f t="shared" ref="G132" si="28">G133</f>
        <v>348.8</v>
      </c>
    </row>
    <row r="133" spans="1:9" ht="12" customHeight="1" x14ac:dyDescent="0.2">
      <c r="A133" s="57" t="s">
        <v>381</v>
      </c>
      <c r="B133" s="47" t="s">
        <v>180</v>
      </c>
      <c r="C133" s="48" t="s">
        <v>182</v>
      </c>
      <c r="D133" s="47" t="s">
        <v>95</v>
      </c>
      <c r="E133" s="47" t="s">
        <v>191</v>
      </c>
      <c r="F133" s="48"/>
      <c r="G133" s="286">
        <f>G134+G135</f>
        <v>348.8</v>
      </c>
    </row>
    <row r="134" spans="1:9" ht="12" customHeight="1" x14ac:dyDescent="0.2">
      <c r="A134" s="346" t="s">
        <v>106</v>
      </c>
      <c r="B134" s="47" t="s">
        <v>180</v>
      </c>
      <c r="C134" s="48" t="s">
        <v>182</v>
      </c>
      <c r="D134" s="47" t="s">
        <v>95</v>
      </c>
      <c r="E134" s="47" t="s">
        <v>191</v>
      </c>
      <c r="F134" s="48">
        <v>100</v>
      </c>
      <c r="G134" s="286">
        <v>45</v>
      </c>
    </row>
    <row r="135" spans="1:9" ht="12.75" customHeight="1" x14ac:dyDescent="0.2">
      <c r="A135" s="346" t="s">
        <v>99</v>
      </c>
      <c r="B135" s="47" t="s">
        <v>180</v>
      </c>
      <c r="C135" s="48" t="s">
        <v>182</v>
      </c>
      <c r="D135" s="47" t="s">
        <v>95</v>
      </c>
      <c r="E135" s="47" t="s">
        <v>191</v>
      </c>
      <c r="F135" s="48">
        <v>600</v>
      </c>
      <c r="G135" s="286">
        <v>303.8</v>
      </c>
    </row>
    <row r="136" spans="1:9" ht="23.25" customHeight="1" x14ac:dyDescent="0.2">
      <c r="A136" s="347" t="s">
        <v>192</v>
      </c>
      <c r="B136" s="62" t="s">
        <v>180</v>
      </c>
      <c r="C136" s="64" t="s">
        <v>182</v>
      </c>
      <c r="D136" s="62" t="s">
        <v>193</v>
      </c>
      <c r="E136" s="62" t="s">
        <v>131</v>
      </c>
      <c r="F136" s="64" t="s">
        <v>132</v>
      </c>
      <c r="G136" s="319">
        <f>G137+G161</f>
        <v>305371.01523999998</v>
      </c>
      <c r="H136" s="35">
        <v>305738.12242000003</v>
      </c>
      <c r="I136" s="231">
        <f>G136-H136</f>
        <v>-367.10718000004999</v>
      </c>
    </row>
    <row r="137" spans="1:9" ht="15" customHeight="1" x14ac:dyDescent="0.2">
      <c r="A137" s="347" t="s">
        <v>194</v>
      </c>
      <c r="B137" s="62" t="s">
        <v>180</v>
      </c>
      <c r="C137" s="64" t="s">
        <v>182</v>
      </c>
      <c r="D137" s="62" t="s">
        <v>193</v>
      </c>
      <c r="E137" s="62" t="s">
        <v>195</v>
      </c>
      <c r="F137" s="65" t="s">
        <v>132</v>
      </c>
      <c r="G137" s="295">
        <f>G138+G151+G155+G153+G157+G159</f>
        <v>304638.37923999998</v>
      </c>
    </row>
    <row r="138" spans="1:9" ht="15" customHeight="1" x14ac:dyDescent="0.2">
      <c r="A138" s="354" t="s">
        <v>665</v>
      </c>
      <c r="B138" s="47" t="s">
        <v>180</v>
      </c>
      <c r="C138" s="48" t="s">
        <v>182</v>
      </c>
      <c r="D138" s="47" t="s">
        <v>193</v>
      </c>
      <c r="E138" s="47" t="s">
        <v>446</v>
      </c>
      <c r="F138" s="65"/>
      <c r="G138" s="295">
        <f>G139+G141+G143+G145+G147+G149</f>
        <v>19151.579239999999</v>
      </c>
    </row>
    <row r="139" spans="1:9" ht="23.25" customHeight="1" x14ac:dyDescent="0.2">
      <c r="A139" s="354" t="s">
        <v>666</v>
      </c>
      <c r="B139" s="47" t="s">
        <v>180</v>
      </c>
      <c r="C139" s="48" t="s">
        <v>182</v>
      </c>
      <c r="D139" s="47" t="s">
        <v>193</v>
      </c>
      <c r="E139" s="47" t="s">
        <v>688</v>
      </c>
      <c r="F139" s="65"/>
      <c r="G139" s="295">
        <f t="shared" ref="G139" si="29">G140</f>
        <v>4088.8283999999999</v>
      </c>
    </row>
    <row r="140" spans="1:9" ht="12" customHeight="1" x14ac:dyDescent="0.2">
      <c r="A140" s="346" t="s">
        <v>99</v>
      </c>
      <c r="B140" s="47" t="s">
        <v>180</v>
      </c>
      <c r="C140" s="48" t="s">
        <v>182</v>
      </c>
      <c r="D140" s="47" t="s">
        <v>193</v>
      </c>
      <c r="E140" s="47" t="s">
        <v>688</v>
      </c>
      <c r="F140" s="48">
        <v>600</v>
      </c>
      <c r="G140" s="286">
        <v>4088.8283999999999</v>
      </c>
    </row>
    <row r="141" spans="1:9" ht="14.25" customHeight="1" x14ac:dyDescent="0.2">
      <c r="A141" s="354" t="s">
        <v>667</v>
      </c>
      <c r="B141" s="47" t="s">
        <v>180</v>
      </c>
      <c r="C141" s="48" t="s">
        <v>182</v>
      </c>
      <c r="D141" s="47" t="s">
        <v>193</v>
      </c>
      <c r="E141" s="47" t="s">
        <v>689</v>
      </c>
      <c r="F141" s="65"/>
      <c r="G141" s="295">
        <f t="shared" ref="G141" si="30">G142</f>
        <v>3094.2260799999999</v>
      </c>
    </row>
    <row r="142" spans="1:9" ht="12" customHeight="1" x14ac:dyDescent="0.2">
      <c r="A142" s="346" t="s">
        <v>99</v>
      </c>
      <c r="B142" s="47" t="s">
        <v>180</v>
      </c>
      <c r="C142" s="48" t="s">
        <v>182</v>
      </c>
      <c r="D142" s="47" t="s">
        <v>193</v>
      </c>
      <c r="E142" s="47" t="s">
        <v>689</v>
      </c>
      <c r="F142" s="48">
        <v>600</v>
      </c>
      <c r="G142" s="286">
        <v>3094.2260799999999</v>
      </c>
    </row>
    <row r="143" spans="1:9" ht="23.25" customHeight="1" x14ac:dyDescent="0.2">
      <c r="A143" s="354" t="s">
        <v>668</v>
      </c>
      <c r="B143" s="47" t="s">
        <v>180</v>
      </c>
      <c r="C143" s="48" t="s">
        <v>182</v>
      </c>
      <c r="D143" s="47" t="s">
        <v>193</v>
      </c>
      <c r="E143" s="47" t="s">
        <v>690</v>
      </c>
      <c r="F143" s="65"/>
      <c r="G143" s="295">
        <f t="shared" ref="G143" si="31">G144</f>
        <v>2447.2495199999998</v>
      </c>
    </row>
    <row r="144" spans="1:9" ht="23.25" customHeight="1" x14ac:dyDescent="0.2">
      <c r="A144" s="346" t="s">
        <v>99</v>
      </c>
      <c r="B144" s="47" t="s">
        <v>180</v>
      </c>
      <c r="C144" s="48" t="s">
        <v>182</v>
      </c>
      <c r="D144" s="47" t="s">
        <v>193</v>
      </c>
      <c r="E144" s="47" t="s">
        <v>690</v>
      </c>
      <c r="F144" s="48">
        <v>600</v>
      </c>
      <c r="G144" s="293">
        <v>2447.2495199999998</v>
      </c>
    </row>
    <row r="145" spans="1:7" ht="12" customHeight="1" x14ac:dyDescent="0.2">
      <c r="A145" s="354" t="s">
        <v>669</v>
      </c>
      <c r="B145" s="47" t="s">
        <v>180</v>
      </c>
      <c r="C145" s="48" t="s">
        <v>182</v>
      </c>
      <c r="D145" s="47" t="s">
        <v>193</v>
      </c>
      <c r="E145" s="47" t="s">
        <v>691</v>
      </c>
      <c r="F145" s="65"/>
      <c r="G145" s="295">
        <f t="shared" ref="G145" si="32">G146</f>
        <v>4661.2308400000002</v>
      </c>
    </row>
    <row r="146" spans="1:7" ht="22.5" customHeight="1" x14ac:dyDescent="0.2">
      <c r="A146" s="346" t="s">
        <v>99</v>
      </c>
      <c r="B146" s="47" t="s">
        <v>180</v>
      </c>
      <c r="C146" s="48" t="s">
        <v>182</v>
      </c>
      <c r="D146" s="47" t="s">
        <v>193</v>
      </c>
      <c r="E146" s="47" t="s">
        <v>691</v>
      </c>
      <c r="F146" s="48">
        <v>600</v>
      </c>
      <c r="G146" s="286">
        <v>4661.2308400000002</v>
      </c>
    </row>
    <row r="147" spans="1:7" ht="11.25" customHeight="1" x14ac:dyDescent="0.2">
      <c r="A147" s="354" t="s">
        <v>670</v>
      </c>
      <c r="B147" s="47" t="s">
        <v>180</v>
      </c>
      <c r="C147" s="48" t="s">
        <v>182</v>
      </c>
      <c r="D147" s="47" t="s">
        <v>193</v>
      </c>
      <c r="E147" s="47" t="s">
        <v>692</v>
      </c>
      <c r="F147" s="65"/>
      <c r="G147" s="295">
        <f t="shared" ref="G147" si="33">G148</f>
        <v>2481.6976399999999</v>
      </c>
    </row>
    <row r="148" spans="1:7" ht="22.5" x14ac:dyDescent="0.2">
      <c r="A148" s="346" t="s">
        <v>99</v>
      </c>
      <c r="B148" s="47" t="s">
        <v>180</v>
      </c>
      <c r="C148" s="48" t="s">
        <v>182</v>
      </c>
      <c r="D148" s="47" t="s">
        <v>193</v>
      </c>
      <c r="E148" s="47" t="s">
        <v>692</v>
      </c>
      <c r="F148" s="48">
        <v>600</v>
      </c>
      <c r="G148" s="286">
        <v>2481.6976399999999</v>
      </c>
    </row>
    <row r="149" spans="1:7" ht="12" customHeight="1" x14ac:dyDescent="0.2">
      <c r="A149" s="354" t="s">
        <v>671</v>
      </c>
      <c r="B149" s="47" t="s">
        <v>180</v>
      </c>
      <c r="C149" s="48" t="s">
        <v>182</v>
      </c>
      <c r="D149" s="47" t="s">
        <v>193</v>
      </c>
      <c r="E149" s="47" t="s">
        <v>693</v>
      </c>
      <c r="F149" s="65"/>
      <c r="G149" s="295">
        <f t="shared" ref="G149" si="34">G150</f>
        <v>2378.3467599999999</v>
      </c>
    </row>
    <row r="150" spans="1:7" ht="32.25" customHeight="1" x14ac:dyDescent="0.2">
      <c r="A150" s="346" t="s">
        <v>99</v>
      </c>
      <c r="B150" s="47" t="s">
        <v>180</v>
      </c>
      <c r="C150" s="48" t="s">
        <v>182</v>
      </c>
      <c r="D150" s="47" t="s">
        <v>193</v>
      </c>
      <c r="E150" s="47" t="s">
        <v>693</v>
      </c>
      <c r="F150" s="48">
        <v>600</v>
      </c>
      <c r="G150" s="286">
        <v>2378.3467599999999</v>
      </c>
    </row>
    <row r="151" spans="1:7" ht="13.5" customHeight="1" x14ac:dyDescent="0.2">
      <c r="A151" s="346" t="s">
        <v>64</v>
      </c>
      <c r="B151" s="47" t="s">
        <v>180</v>
      </c>
      <c r="C151" s="48" t="s">
        <v>182</v>
      </c>
      <c r="D151" s="47" t="s">
        <v>193</v>
      </c>
      <c r="E151" s="47" t="s">
        <v>447</v>
      </c>
      <c r="F151" s="48" t="s">
        <v>132</v>
      </c>
      <c r="G151" s="286">
        <f t="shared" ref="G151" si="35">G152</f>
        <v>257702</v>
      </c>
    </row>
    <row r="152" spans="1:7" ht="11.25" customHeight="1" x14ac:dyDescent="0.2">
      <c r="A152" s="346" t="s">
        <v>99</v>
      </c>
      <c r="B152" s="47" t="s">
        <v>180</v>
      </c>
      <c r="C152" s="48" t="s">
        <v>182</v>
      </c>
      <c r="D152" s="48" t="s">
        <v>193</v>
      </c>
      <c r="E152" s="47" t="s">
        <v>447</v>
      </c>
      <c r="F152" s="48" t="s">
        <v>100</v>
      </c>
      <c r="G152" s="286">
        <v>257702</v>
      </c>
    </row>
    <row r="153" spans="1:7" ht="21.75" customHeight="1" x14ac:dyDescent="0.2">
      <c r="A153" s="346" t="s">
        <v>624</v>
      </c>
      <c r="B153" s="47" t="s">
        <v>180</v>
      </c>
      <c r="C153" s="48" t="s">
        <v>182</v>
      </c>
      <c r="D153" s="47" t="s">
        <v>193</v>
      </c>
      <c r="E153" s="47" t="s">
        <v>757</v>
      </c>
      <c r="F153" s="48"/>
      <c r="G153" s="286">
        <f t="shared" ref="G153" si="36">G154</f>
        <v>15733</v>
      </c>
    </row>
    <row r="154" spans="1:7" ht="12" customHeight="1" x14ac:dyDescent="0.2">
      <c r="A154" s="346" t="s">
        <v>99</v>
      </c>
      <c r="B154" s="47" t="s">
        <v>180</v>
      </c>
      <c r="C154" s="48" t="s">
        <v>182</v>
      </c>
      <c r="D154" s="47" t="s">
        <v>193</v>
      </c>
      <c r="E154" s="47" t="s">
        <v>757</v>
      </c>
      <c r="F154" s="48" t="s">
        <v>100</v>
      </c>
      <c r="G154" s="286">
        <v>15733</v>
      </c>
    </row>
    <row r="155" spans="1:7" ht="33.75" x14ac:dyDescent="0.2">
      <c r="A155" s="346" t="s">
        <v>617</v>
      </c>
      <c r="B155" s="47" t="s">
        <v>180</v>
      </c>
      <c r="C155" s="48" t="s">
        <v>182</v>
      </c>
      <c r="D155" s="47" t="s">
        <v>193</v>
      </c>
      <c r="E155" s="47" t="s">
        <v>758</v>
      </c>
      <c r="F155" s="48"/>
      <c r="G155" s="286">
        <f t="shared" ref="G155" si="37">G156</f>
        <v>9353</v>
      </c>
    </row>
    <row r="156" spans="1:7" ht="22.5" x14ac:dyDescent="0.2">
      <c r="A156" s="346" t="s">
        <v>99</v>
      </c>
      <c r="B156" s="47" t="s">
        <v>180</v>
      </c>
      <c r="C156" s="48" t="s">
        <v>182</v>
      </c>
      <c r="D156" s="47" t="s">
        <v>193</v>
      </c>
      <c r="E156" s="47" t="s">
        <v>758</v>
      </c>
      <c r="F156" s="48" t="s">
        <v>100</v>
      </c>
      <c r="G156" s="286">
        <v>9353</v>
      </c>
    </row>
    <row r="157" spans="1:7" ht="33.75" x14ac:dyDescent="0.2">
      <c r="A157" s="351" t="s">
        <v>746</v>
      </c>
      <c r="B157" s="47" t="s">
        <v>180</v>
      </c>
      <c r="C157" s="48" t="s">
        <v>182</v>
      </c>
      <c r="D157" s="47" t="s">
        <v>193</v>
      </c>
      <c r="E157" s="47" t="s">
        <v>759</v>
      </c>
      <c r="F157" s="48"/>
      <c r="G157" s="286">
        <f t="shared" ref="G157" si="38">G158</f>
        <v>1710</v>
      </c>
    </row>
    <row r="158" spans="1:7" ht="24" customHeight="1" x14ac:dyDescent="0.2">
      <c r="A158" s="346" t="s">
        <v>99</v>
      </c>
      <c r="B158" s="47" t="s">
        <v>180</v>
      </c>
      <c r="C158" s="48" t="s">
        <v>182</v>
      </c>
      <c r="D158" s="47" t="s">
        <v>193</v>
      </c>
      <c r="E158" s="47" t="s">
        <v>759</v>
      </c>
      <c r="F158" s="48" t="s">
        <v>100</v>
      </c>
      <c r="G158" s="286">
        <v>1710</v>
      </c>
    </row>
    <row r="159" spans="1:7" ht="11.25" customHeight="1" x14ac:dyDescent="0.2">
      <c r="A159" s="349" t="s">
        <v>875</v>
      </c>
      <c r="B159" s="47" t="s">
        <v>180</v>
      </c>
      <c r="C159" s="48" t="s">
        <v>182</v>
      </c>
      <c r="D159" s="47" t="s">
        <v>193</v>
      </c>
      <c r="E159" s="47" t="s">
        <v>894</v>
      </c>
      <c r="F159" s="48"/>
      <c r="G159" s="286">
        <f>G160</f>
        <v>988.8</v>
      </c>
    </row>
    <row r="160" spans="1:7" ht="23.25" customHeight="1" x14ac:dyDescent="0.2">
      <c r="A160" s="346" t="s">
        <v>99</v>
      </c>
      <c r="B160" s="47" t="s">
        <v>180</v>
      </c>
      <c r="C160" s="48" t="s">
        <v>182</v>
      </c>
      <c r="D160" s="47" t="s">
        <v>193</v>
      </c>
      <c r="E160" s="47" t="s">
        <v>894</v>
      </c>
      <c r="F160" s="48">
        <v>600</v>
      </c>
      <c r="G160" s="286">
        <v>988.8</v>
      </c>
    </row>
    <row r="161" spans="1:9" ht="33.75" x14ac:dyDescent="0.2">
      <c r="A161" s="350" t="s">
        <v>368</v>
      </c>
      <c r="B161" s="67" t="s">
        <v>180</v>
      </c>
      <c r="C161" s="69" t="s">
        <v>182</v>
      </c>
      <c r="D161" s="69" t="s">
        <v>193</v>
      </c>
      <c r="E161" s="67" t="s">
        <v>190</v>
      </c>
      <c r="F161" s="69"/>
      <c r="G161" s="302">
        <f t="shared" ref="G161:G162" si="39">G162</f>
        <v>732.63599999999997</v>
      </c>
    </row>
    <row r="162" spans="1:9" ht="14.25" customHeight="1" x14ac:dyDescent="0.2">
      <c r="A162" s="57" t="s">
        <v>70</v>
      </c>
      <c r="B162" s="47" t="s">
        <v>180</v>
      </c>
      <c r="C162" s="48" t="s">
        <v>182</v>
      </c>
      <c r="D162" s="48" t="s">
        <v>193</v>
      </c>
      <c r="E162" s="47" t="s">
        <v>191</v>
      </c>
      <c r="F162" s="48"/>
      <c r="G162" s="286">
        <f t="shared" si="39"/>
        <v>732.63599999999997</v>
      </c>
    </row>
    <row r="163" spans="1:9" ht="22.5" x14ac:dyDescent="0.2">
      <c r="A163" s="346" t="s">
        <v>99</v>
      </c>
      <c r="B163" s="47" t="s">
        <v>180</v>
      </c>
      <c r="C163" s="48" t="s">
        <v>182</v>
      </c>
      <c r="D163" s="48" t="s">
        <v>193</v>
      </c>
      <c r="E163" s="47" t="s">
        <v>191</v>
      </c>
      <c r="F163" s="48">
        <v>600</v>
      </c>
      <c r="G163" s="286">
        <v>732.63599999999997</v>
      </c>
    </row>
    <row r="164" spans="1:9" x14ac:dyDescent="0.2">
      <c r="A164" s="348" t="s">
        <v>305</v>
      </c>
      <c r="B164" s="66" t="s">
        <v>180</v>
      </c>
      <c r="C164" s="65" t="s">
        <v>182</v>
      </c>
      <c r="D164" s="66" t="s">
        <v>136</v>
      </c>
      <c r="E164" s="66"/>
      <c r="F164" s="65" t="s">
        <v>132</v>
      </c>
      <c r="G164" s="319">
        <f>G165+G170</f>
        <v>30253.119579999999</v>
      </c>
      <c r="H164" s="35">
        <v>30253.119579999999</v>
      </c>
      <c r="I164" s="231">
        <f>G164-H164</f>
        <v>0</v>
      </c>
    </row>
    <row r="165" spans="1:9" ht="21.75" customHeight="1" x14ac:dyDescent="0.2">
      <c r="A165" s="347" t="s">
        <v>306</v>
      </c>
      <c r="B165" s="58" t="s">
        <v>180</v>
      </c>
      <c r="C165" s="216" t="s">
        <v>182</v>
      </c>
      <c r="D165" s="58" t="s">
        <v>136</v>
      </c>
      <c r="E165" s="58" t="s">
        <v>896</v>
      </c>
      <c r="F165" s="65"/>
      <c r="G165" s="319">
        <f>G166+G168</f>
        <v>30139.119579999999</v>
      </c>
      <c r="I165" s="231"/>
    </row>
    <row r="166" spans="1:9" ht="14.25" customHeight="1" x14ac:dyDescent="0.2">
      <c r="A166" s="346" t="s">
        <v>396</v>
      </c>
      <c r="B166" s="58" t="s">
        <v>180</v>
      </c>
      <c r="C166" s="216" t="s">
        <v>182</v>
      </c>
      <c r="D166" s="58" t="s">
        <v>136</v>
      </c>
      <c r="E166" s="58" t="s">
        <v>307</v>
      </c>
      <c r="F166" s="216" t="s">
        <v>132</v>
      </c>
      <c r="G166" s="286">
        <f t="shared" ref="G166" si="40">G167</f>
        <v>30003.119579999999</v>
      </c>
    </row>
    <row r="167" spans="1:9" ht="15" customHeight="1" x14ac:dyDescent="0.2">
      <c r="A167" s="346" t="s">
        <v>99</v>
      </c>
      <c r="B167" s="58" t="s">
        <v>180</v>
      </c>
      <c r="C167" s="216" t="s">
        <v>182</v>
      </c>
      <c r="D167" s="58" t="s">
        <v>136</v>
      </c>
      <c r="E167" s="58" t="s">
        <v>307</v>
      </c>
      <c r="F167" s="216">
        <v>600</v>
      </c>
      <c r="G167" s="286">
        <v>30003.119579999999</v>
      </c>
    </row>
    <row r="168" spans="1:9" ht="12.75" customHeight="1" x14ac:dyDescent="0.2">
      <c r="A168" s="349" t="s">
        <v>875</v>
      </c>
      <c r="B168" s="58" t="s">
        <v>180</v>
      </c>
      <c r="C168" s="216" t="s">
        <v>182</v>
      </c>
      <c r="D168" s="58" t="s">
        <v>136</v>
      </c>
      <c r="E168" s="58" t="s">
        <v>895</v>
      </c>
      <c r="F168" s="48"/>
      <c r="G168" s="286">
        <f>G169</f>
        <v>136</v>
      </c>
    </row>
    <row r="169" spans="1:9" ht="22.5" x14ac:dyDescent="0.2">
      <c r="A169" s="346" t="s">
        <v>99</v>
      </c>
      <c r="B169" s="58" t="s">
        <v>180</v>
      </c>
      <c r="C169" s="216" t="s">
        <v>182</v>
      </c>
      <c r="D169" s="58" t="s">
        <v>136</v>
      </c>
      <c r="E169" s="58" t="s">
        <v>895</v>
      </c>
      <c r="F169" s="48">
        <v>600</v>
      </c>
      <c r="G169" s="286">
        <v>136</v>
      </c>
    </row>
    <row r="170" spans="1:9" ht="12.75" customHeight="1" x14ac:dyDescent="0.2">
      <c r="A170" s="346" t="s">
        <v>368</v>
      </c>
      <c r="B170" s="58" t="s">
        <v>180</v>
      </c>
      <c r="C170" s="216" t="s">
        <v>182</v>
      </c>
      <c r="D170" s="58" t="s">
        <v>136</v>
      </c>
      <c r="E170" s="58" t="s">
        <v>190</v>
      </c>
      <c r="F170" s="216"/>
      <c r="G170" s="286">
        <f t="shared" ref="G170:G171" si="41">G171</f>
        <v>114</v>
      </c>
    </row>
    <row r="171" spans="1:9" ht="23.25" customHeight="1" x14ac:dyDescent="0.2">
      <c r="A171" s="57" t="s">
        <v>70</v>
      </c>
      <c r="B171" s="58" t="s">
        <v>180</v>
      </c>
      <c r="C171" s="216" t="s">
        <v>182</v>
      </c>
      <c r="D171" s="58" t="s">
        <v>136</v>
      </c>
      <c r="E171" s="58" t="s">
        <v>191</v>
      </c>
      <c r="F171" s="216"/>
      <c r="G171" s="286">
        <f t="shared" si="41"/>
        <v>114</v>
      </c>
    </row>
    <row r="172" spans="1:9" ht="21" customHeight="1" x14ac:dyDescent="0.2">
      <c r="A172" s="346" t="s">
        <v>99</v>
      </c>
      <c r="B172" s="58" t="s">
        <v>180</v>
      </c>
      <c r="C172" s="216" t="s">
        <v>182</v>
      </c>
      <c r="D172" s="58" t="s">
        <v>136</v>
      </c>
      <c r="E172" s="58" t="s">
        <v>191</v>
      </c>
      <c r="F172" s="48">
        <v>600</v>
      </c>
      <c r="G172" s="286">
        <v>114</v>
      </c>
    </row>
    <row r="173" spans="1:9" ht="12" customHeight="1" x14ac:dyDescent="0.2">
      <c r="A173" s="347" t="s">
        <v>342</v>
      </c>
      <c r="B173" s="63" t="s">
        <v>180</v>
      </c>
      <c r="C173" s="62" t="s">
        <v>182</v>
      </c>
      <c r="D173" s="62" t="s">
        <v>182</v>
      </c>
      <c r="E173" s="47"/>
      <c r="F173" s="48"/>
      <c r="G173" s="286">
        <f>G174</f>
        <v>5441.5</v>
      </c>
    </row>
    <row r="174" spans="1:9" ht="12" customHeight="1" x14ac:dyDescent="0.2">
      <c r="A174" s="346" t="s">
        <v>344</v>
      </c>
      <c r="B174" s="45" t="s">
        <v>180</v>
      </c>
      <c r="C174" s="48" t="s">
        <v>182</v>
      </c>
      <c r="D174" s="48" t="s">
        <v>182</v>
      </c>
      <c r="E174" s="47" t="s">
        <v>345</v>
      </c>
      <c r="F174" s="48"/>
      <c r="G174" s="286">
        <f>G175</f>
        <v>5441.5</v>
      </c>
    </row>
    <row r="175" spans="1:9" x14ac:dyDescent="0.2">
      <c r="A175" s="346" t="s">
        <v>346</v>
      </c>
      <c r="B175" s="45" t="s">
        <v>180</v>
      </c>
      <c r="C175" s="48" t="s">
        <v>182</v>
      </c>
      <c r="D175" s="47" t="s">
        <v>182</v>
      </c>
      <c r="E175" s="47" t="s">
        <v>347</v>
      </c>
      <c r="F175" s="48"/>
      <c r="G175" s="286">
        <f>G176</f>
        <v>5441.5</v>
      </c>
    </row>
    <row r="176" spans="1:9" x14ac:dyDescent="0.2">
      <c r="A176" s="346" t="s">
        <v>382</v>
      </c>
      <c r="B176" s="45" t="s">
        <v>180</v>
      </c>
      <c r="C176" s="48" t="s">
        <v>182</v>
      </c>
      <c r="D176" s="47" t="s">
        <v>182</v>
      </c>
      <c r="E176" s="47" t="s">
        <v>348</v>
      </c>
      <c r="F176" s="48"/>
      <c r="G176" s="286">
        <f>G177</f>
        <v>5441.5</v>
      </c>
    </row>
    <row r="177" spans="1:7" ht="15" customHeight="1" x14ac:dyDescent="0.2">
      <c r="A177" s="346" t="s">
        <v>99</v>
      </c>
      <c r="B177" s="45" t="s">
        <v>180</v>
      </c>
      <c r="C177" s="48" t="s">
        <v>182</v>
      </c>
      <c r="D177" s="47" t="s">
        <v>182</v>
      </c>
      <c r="E177" s="47" t="s">
        <v>348</v>
      </c>
      <c r="F177" s="48">
        <v>600</v>
      </c>
      <c r="G177" s="286">
        <v>5441.5</v>
      </c>
    </row>
    <row r="178" spans="1:7" x14ac:dyDescent="0.2">
      <c r="A178" s="347" t="s">
        <v>196</v>
      </c>
      <c r="B178" s="62" t="s">
        <v>180</v>
      </c>
      <c r="C178" s="64" t="s">
        <v>182</v>
      </c>
      <c r="D178" s="62" t="s">
        <v>197</v>
      </c>
      <c r="E178" s="62" t="s">
        <v>131</v>
      </c>
      <c r="F178" s="64" t="s">
        <v>132</v>
      </c>
      <c r="G178" s="294">
        <f t="shared" ref="G178" si="42">G179</f>
        <v>21033.5124</v>
      </c>
    </row>
    <row r="179" spans="1:7" ht="33.75" x14ac:dyDescent="0.2">
      <c r="A179" s="346" t="s">
        <v>797</v>
      </c>
      <c r="B179" s="47" t="s">
        <v>180</v>
      </c>
      <c r="C179" s="48" t="s">
        <v>182</v>
      </c>
      <c r="D179" s="47" t="s">
        <v>197</v>
      </c>
      <c r="E179" s="47" t="s">
        <v>198</v>
      </c>
      <c r="F179" s="48"/>
      <c r="G179" s="286">
        <f>G180+G186+G182</f>
        <v>21033.5124</v>
      </c>
    </row>
    <row r="180" spans="1:7" ht="12.75" customHeight="1" x14ac:dyDescent="0.2">
      <c r="A180" s="346" t="s">
        <v>199</v>
      </c>
      <c r="B180" s="47" t="s">
        <v>180</v>
      </c>
      <c r="C180" s="48" t="s">
        <v>182</v>
      </c>
      <c r="D180" s="47" t="s">
        <v>197</v>
      </c>
      <c r="E180" s="47" t="s">
        <v>200</v>
      </c>
      <c r="F180" s="48"/>
      <c r="G180" s="286">
        <f t="shared" ref="G180" si="43">G181</f>
        <v>1530</v>
      </c>
    </row>
    <row r="181" spans="1:7" ht="14.25" customHeight="1" x14ac:dyDescent="0.2">
      <c r="A181" s="346" t="s">
        <v>106</v>
      </c>
      <c r="B181" s="47" t="s">
        <v>180</v>
      </c>
      <c r="C181" s="48" t="s">
        <v>182</v>
      </c>
      <c r="D181" s="47" t="s">
        <v>197</v>
      </c>
      <c r="E181" s="47" t="s">
        <v>200</v>
      </c>
      <c r="F181" s="48">
        <v>100</v>
      </c>
      <c r="G181" s="286">
        <v>1530</v>
      </c>
    </row>
    <row r="182" spans="1:7" x14ac:dyDescent="0.2">
      <c r="A182" s="346" t="s">
        <v>201</v>
      </c>
      <c r="B182" s="47" t="s">
        <v>180</v>
      </c>
      <c r="C182" s="48" t="s">
        <v>182</v>
      </c>
      <c r="D182" s="47" t="s">
        <v>197</v>
      </c>
      <c r="E182" s="47" t="s">
        <v>202</v>
      </c>
      <c r="F182" s="48" t="s">
        <v>132</v>
      </c>
      <c r="G182" s="287">
        <f>G183+G184+G185</f>
        <v>18703.5124</v>
      </c>
    </row>
    <row r="183" spans="1:7" ht="33.75" x14ac:dyDescent="0.2">
      <c r="A183" s="346" t="s">
        <v>106</v>
      </c>
      <c r="B183" s="47" t="s">
        <v>180</v>
      </c>
      <c r="C183" s="48" t="s">
        <v>182</v>
      </c>
      <c r="D183" s="47" t="s">
        <v>197</v>
      </c>
      <c r="E183" s="47" t="s">
        <v>203</v>
      </c>
      <c r="F183" s="48" t="s">
        <v>107</v>
      </c>
      <c r="G183" s="286">
        <v>16918.900000000001</v>
      </c>
    </row>
    <row r="184" spans="1:7" x14ac:dyDescent="0.2">
      <c r="A184" s="346" t="s">
        <v>373</v>
      </c>
      <c r="B184" s="47" t="s">
        <v>180</v>
      </c>
      <c r="C184" s="48" t="s">
        <v>182</v>
      </c>
      <c r="D184" s="47" t="s">
        <v>197</v>
      </c>
      <c r="E184" s="47" t="s">
        <v>204</v>
      </c>
      <c r="F184" s="48" t="s">
        <v>115</v>
      </c>
      <c r="G184" s="286">
        <v>1732.6124</v>
      </c>
    </row>
    <row r="185" spans="1:7" x14ac:dyDescent="0.2">
      <c r="A185" s="349" t="s">
        <v>124</v>
      </c>
      <c r="B185" s="47" t="s">
        <v>180</v>
      </c>
      <c r="C185" s="48" t="s">
        <v>182</v>
      </c>
      <c r="D185" s="47" t="s">
        <v>197</v>
      </c>
      <c r="E185" s="47" t="s">
        <v>204</v>
      </c>
      <c r="F185" s="48" t="s">
        <v>176</v>
      </c>
      <c r="G185" s="286">
        <v>52</v>
      </c>
    </row>
    <row r="186" spans="1:7" ht="13.5" customHeight="1" x14ac:dyDescent="0.2">
      <c r="A186" s="346" t="s">
        <v>205</v>
      </c>
      <c r="B186" s="47" t="s">
        <v>180</v>
      </c>
      <c r="C186" s="48" t="s">
        <v>182</v>
      </c>
      <c r="D186" s="47" t="s">
        <v>197</v>
      </c>
      <c r="E186" s="47" t="s">
        <v>206</v>
      </c>
      <c r="F186" s="48"/>
      <c r="G186" s="286">
        <f>G187+G188</f>
        <v>800</v>
      </c>
    </row>
    <row r="187" spans="1:7" ht="24" customHeight="1" x14ac:dyDescent="0.2">
      <c r="A187" s="346" t="s">
        <v>373</v>
      </c>
      <c r="B187" s="47" t="s">
        <v>180</v>
      </c>
      <c r="C187" s="48" t="s">
        <v>182</v>
      </c>
      <c r="D187" s="47" t="s">
        <v>197</v>
      </c>
      <c r="E187" s="47" t="s">
        <v>206</v>
      </c>
      <c r="F187" s="48">
        <v>200</v>
      </c>
      <c r="G187" s="286">
        <v>420</v>
      </c>
    </row>
    <row r="188" spans="1:7" x14ac:dyDescent="0.2">
      <c r="A188" s="353" t="s">
        <v>144</v>
      </c>
      <c r="B188" s="47" t="s">
        <v>180</v>
      </c>
      <c r="C188" s="48" t="s">
        <v>182</v>
      </c>
      <c r="D188" s="47" t="s">
        <v>197</v>
      </c>
      <c r="E188" s="47" t="s">
        <v>206</v>
      </c>
      <c r="F188" s="48">
        <v>300</v>
      </c>
      <c r="G188" s="286">
        <v>380</v>
      </c>
    </row>
    <row r="189" spans="1:7" x14ac:dyDescent="0.2">
      <c r="A189" s="347" t="s">
        <v>207</v>
      </c>
      <c r="B189" s="62" t="s">
        <v>180</v>
      </c>
      <c r="C189" s="64">
        <v>10</v>
      </c>
      <c r="D189" s="62" t="s">
        <v>120</v>
      </c>
      <c r="E189" s="62"/>
      <c r="F189" s="64"/>
      <c r="G189" s="303">
        <f t="shared" ref="G189:G191" si="44">G190</f>
        <v>3597</v>
      </c>
    </row>
    <row r="190" spans="1:7" ht="22.5" x14ac:dyDescent="0.2">
      <c r="A190" s="346" t="s">
        <v>798</v>
      </c>
      <c r="B190" s="47" t="s">
        <v>180</v>
      </c>
      <c r="C190" s="48">
        <v>10</v>
      </c>
      <c r="D190" s="47" t="s">
        <v>120</v>
      </c>
      <c r="E190" s="47" t="s">
        <v>184</v>
      </c>
      <c r="F190" s="48"/>
      <c r="G190" s="304">
        <f t="shared" si="44"/>
        <v>3597</v>
      </c>
    </row>
    <row r="191" spans="1:7" x14ac:dyDescent="0.2">
      <c r="A191" s="346" t="s">
        <v>185</v>
      </c>
      <c r="B191" s="47" t="s">
        <v>180</v>
      </c>
      <c r="C191" s="48">
        <v>10</v>
      </c>
      <c r="D191" s="47" t="s">
        <v>208</v>
      </c>
      <c r="E191" s="58" t="s">
        <v>186</v>
      </c>
      <c r="F191" s="48"/>
      <c r="G191" s="304">
        <f t="shared" si="44"/>
        <v>3597</v>
      </c>
    </row>
    <row r="192" spans="1:7" ht="45" x14ac:dyDescent="0.2">
      <c r="A192" s="346" t="s">
        <v>399</v>
      </c>
      <c r="B192" s="47" t="s">
        <v>180</v>
      </c>
      <c r="C192" s="48" t="s">
        <v>134</v>
      </c>
      <c r="D192" s="47" t="s">
        <v>120</v>
      </c>
      <c r="E192" s="47" t="s">
        <v>209</v>
      </c>
      <c r="F192" s="48" t="s">
        <v>132</v>
      </c>
      <c r="G192" s="286">
        <f t="shared" ref="G192" si="45">G194</f>
        <v>3597</v>
      </c>
    </row>
    <row r="193" spans="1:7" ht="33.75" customHeight="1" x14ac:dyDescent="0.2">
      <c r="A193" s="346" t="s">
        <v>210</v>
      </c>
      <c r="B193" s="47" t="s">
        <v>180</v>
      </c>
      <c r="C193" s="48" t="s">
        <v>134</v>
      </c>
      <c r="D193" s="47" t="s">
        <v>120</v>
      </c>
      <c r="E193" s="47" t="s">
        <v>211</v>
      </c>
      <c r="F193" s="48"/>
      <c r="G193" s="286">
        <f t="shared" ref="G193" si="46">G194</f>
        <v>3597</v>
      </c>
    </row>
    <row r="194" spans="1:7" ht="12.75" customHeight="1" x14ac:dyDescent="0.2">
      <c r="A194" s="353" t="s">
        <v>144</v>
      </c>
      <c r="B194" s="47" t="s">
        <v>180</v>
      </c>
      <c r="C194" s="48" t="s">
        <v>134</v>
      </c>
      <c r="D194" s="47" t="s">
        <v>120</v>
      </c>
      <c r="E194" s="47" t="s">
        <v>211</v>
      </c>
      <c r="F194" s="51" t="s">
        <v>145</v>
      </c>
      <c r="G194" s="300">
        <v>3597</v>
      </c>
    </row>
    <row r="195" spans="1:7" ht="21" x14ac:dyDescent="0.2">
      <c r="A195" s="356" t="s">
        <v>212</v>
      </c>
      <c r="B195" s="66" t="s">
        <v>213</v>
      </c>
      <c r="C195" s="65" t="s">
        <v>130</v>
      </c>
      <c r="D195" s="66" t="s">
        <v>130</v>
      </c>
      <c r="E195" s="66" t="s">
        <v>131</v>
      </c>
      <c r="F195" s="65" t="s">
        <v>132</v>
      </c>
      <c r="G195" s="295">
        <f t="shared" ref="G195" si="47">G196</f>
        <v>5781.1</v>
      </c>
    </row>
    <row r="196" spans="1:7" x14ac:dyDescent="0.2">
      <c r="A196" s="347" t="s">
        <v>214</v>
      </c>
      <c r="B196" s="66" t="s">
        <v>213</v>
      </c>
      <c r="C196" s="65" t="s">
        <v>120</v>
      </c>
      <c r="D196" s="66" t="s">
        <v>130</v>
      </c>
      <c r="E196" s="66" t="s">
        <v>131</v>
      </c>
      <c r="F196" s="65" t="s">
        <v>132</v>
      </c>
      <c r="G196" s="295">
        <f>G197+G205</f>
        <v>5781.1</v>
      </c>
    </row>
    <row r="197" spans="1:7" x14ac:dyDescent="0.2">
      <c r="A197" s="347" t="s">
        <v>215</v>
      </c>
      <c r="B197" s="66" t="s">
        <v>213</v>
      </c>
      <c r="C197" s="65" t="s">
        <v>120</v>
      </c>
      <c r="D197" s="66" t="s">
        <v>216</v>
      </c>
      <c r="E197" s="66" t="s">
        <v>131</v>
      </c>
      <c r="F197" s="65" t="s">
        <v>132</v>
      </c>
      <c r="G197" s="295">
        <f>G198+G200</f>
        <v>3831.1</v>
      </c>
    </row>
    <row r="198" spans="1:7" ht="31.5" x14ac:dyDescent="0.2">
      <c r="A198" s="347" t="s">
        <v>655</v>
      </c>
      <c r="B198" s="58" t="s">
        <v>213</v>
      </c>
      <c r="C198" s="58" t="s">
        <v>120</v>
      </c>
      <c r="D198" s="58" t="s">
        <v>216</v>
      </c>
      <c r="E198" s="58" t="s">
        <v>683</v>
      </c>
      <c r="F198" s="216"/>
      <c r="G198" s="293">
        <f t="shared" ref="G198" si="48">G199</f>
        <v>121</v>
      </c>
    </row>
    <row r="199" spans="1:7" x14ac:dyDescent="0.2">
      <c r="A199" s="346" t="s">
        <v>373</v>
      </c>
      <c r="B199" s="58" t="s">
        <v>213</v>
      </c>
      <c r="C199" s="58" t="s">
        <v>120</v>
      </c>
      <c r="D199" s="58" t="s">
        <v>216</v>
      </c>
      <c r="E199" s="58" t="s">
        <v>683</v>
      </c>
      <c r="F199" s="216" t="s">
        <v>115</v>
      </c>
      <c r="G199" s="293">
        <v>121</v>
      </c>
    </row>
    <row r="200" spans="1:7" s="54" customFormat="1" ht="14.25" customHeight="1" x14ac:dyDescent="0.2">
      <c r="A200" s="346" t="s">
        <v>686</v>
      </c>
      <c r="B200" s="58" t="s">
        <v>213</v>
      </c>
      <c r="C200" s="216" t="s">
        <v>120</v>
      </c>
      <c r="D200" s="58" t="s">
        <v>216</v>
      </c>
      <c r="E200" s="58" t="s">
        <v>218</v>
      </c>
      <c r="F200" s="216" t="s">
        <v>132</v>
      </c>
      <c r="G200" s="293">
        <f t="shared" ref="G200" si="49">G201</f>
        <v>3710.1</v>
      </c>
    </row>
    <row r="201" spans="1:7" s="54" customFormat="1" ht="14.25" customHeight="1" x14ac:dyDescent="0.2">
      <c r="A201" s="346" t="s">
        <v>219</v>
      </c>
      <c r="B201" s="58" t="s">
        <v>213</v>
      </c>
      <c r="C201" s="216" t="s">
        <v>120</v>
      </c>
      <c r="D201" s="58" t="s">
        <v>216</v>
      </c>
      <c r="E201" s="58" t="s">
        <v>220</v>
      </c>
      <c r="F201" s="216" t="s">
        <v>132</v>
      </c>
      <c r="G201" s="293">
        <f>G202+G203+G204</f>
        <v>3710.1</v>
      </c>
    </row>
    <row r="202" spans="1:7" ht="33.75" x14ac:dyDescent="0.2">
      <c r="A202" s="346" t="s">
        <v>106</v>
      </c>
      <c r="B202" s="58" t="s">
        <v>213</v>
      </c>
      <c r="C202" s="216" t="s">
        <v>120</v>
      </c>
      <c r="D202" s="58" t="s">
        <v>216</v>
      </c>
      <c r="E202" s="58" t="s">
        <v>221</v>
      </c>
      <c r="F202" s="216" t="s">
        <v>107</v>
      </c>
      <c r="G202" s="293">
        <v>3428</v>
      </c>
    </row>
    <row r="203" spans="1:7" ht="36.75" customHeight="1" x14ac:dyDescent="0.2">
      <c r="A203" s="346" t="s">
        <v>373</v>
      </c>
      <c r="B203" s="58" t="s">
        <v>213</v>
      </c>
      <c r="C203" s="216" t="s">
        <v>120</v>
      </c>
      <c r="D203" s="58" t="s">
        <v>216</v>
      </c>
      <c r="E203" s="58" t="s">
        <v>222</v>
      </c>
      <c r="F203" s="216" t="s">
        <v>115</v>
      </c>
      <c r="G203" s="293">
        <v>272.10000000000002</v>
      </c>
    </row>
    <row r="204" spans="1:7" ht="13.5" customHeight="1" x14ac:dyDescent="0.2">
      <c r="A204" s="349" t="s">
        <v>124</v>
      </c>
      <c r="B204" s="58" t="s">
        <v>213</v>
      </c>
      <c r="C204" s="216" t="s">
        <v>120</v>
      </c>
      <c r="D204" s="58" t="s">
        <v>216</v>
      </c>
      <c r="E204" s="58" t="s">
        <v>222</v>
      </c>
      <c r="F204" s="216" t="s">
        <v>176</v>
      </c>
      <c r="G204" s="293">
        <v>10</v>
      </c>
    </row>
    <row r="205" spans="1:7" x14ac:dyDescent="0.2">
      <c r="A205" s="347" t="s">
        <v>223</v>
      </c>
      <c r="B205" s="66" t="s">
        <v>213</v>
      </c>
      <c r="C205" s="66" t="s">
        <v>120</v>
      </c>
      <c r="D205" s="66" t="s">
        <v>224</v>
      </c>
      <c r="E205" s="66"/>
      <c r="F205" s="65"/>
      <c r="G205" s="295">
        <f t="shared" ref="G205" si="50">G206</f>
        <v>1950</v>
      </c>
    </row>
    <row r="206" spans="1:7" ht="31.5" x14ac:dyDescent="0.2">
      <c r="A206" s="347" t="s">
        <v>799</v>
      </c>
      <c r="B206" s="66" t="s">
        <v>213</v>
      </c>
      <c r="C206" s="66" t="s">
        <v>120</v>
      </c>
      <c r="D206" s="66" t="s">
        <v>224</v>
      </c>
      <c r="E206" s="66" t="s">
        <v>217</v>
      </c>
      <c r="F206" s="65" t="s">
        <v>132</v>
      </c>
      <c r="G206" s="295">
        <f>G207+G220</f>
        <v>1950</v>
      </c>
    </row>
    <row r="207" spans="1:7" x14ac:dyDescent="0.2">
      <c r="A207" s="346" t="s">
        <v>225</v>
      </c>
      <c r="B207" s="58" t="s">
        <v>213</v>
      </c>
      <c r="C207" s="58" t="s">
        <v>120</v>
      </c>
      <c r="D207" s="58" t="s">
        <v>224</v>
      </c>
      <c r="E207" s="58" t="s">
        <v>226</v>
      </c>
      <c r="F207" s="216"/>
      <c r="G207" s="293">
        <f>G208+G210+G212+G214+G216+G218</f>
        <v>1800</v>
      </c>
    </row>
    <row r="208" spans="1:7" ht="22.5" x14ac:dyDescent="0.2">
      <c r="A208" s="346" t="s">
        <v>227</v>
      </c>
      <c r="B208" s="58" t="s">
        <v>213</v>
      </c>
      <c r="C208" s="58" t="s">
        <v>120</v>
      </c>
      <c r="D208" s="58" t="s">
        <v>224</v>
      </c>
      <c r="E208" s="58" t="s">
        <v>228</v>
      </c>
      <c r="F208" s="216"/>
      <c r="G208" s="293">
        <f t="shared" ref="G208" si="51">G209</f>
        <v>100</v>
      </c>
    </row>
    <row r="209" spans="1:7" x14ac:dyDescent="0.2">
      <c r="A209" s="346" t="s">
        <v>373</v>
      </c>
      <c r="B209" s="58" t="s">
        <v>213</v>
      </c>
      <c r="C209" s="58" t="s">
        <v>120</v>
      </c>
      <c r="D209" s="58" t="s">
        <v>224</v>
      </c>
      <c r="E209" s="58" t="s">
        <v>228</v>
      </c>
      <c r="F209" s="216" t="s">
        <v>115</v>
      </c>
      <c r="G209" s="293">
        <v>100</v>
      </c>
    </row>
    <row r="210" spans="1:7" ht="22.5" x14ac:dyDescent="0.2">
      <c r="A210" s="351" t="s">
        <v>800</v>
      </c>
      <c r="B210" s="58" t="s">
        <v>213</v>
      </c>
      <c r="C210" s="58" t="s">
        <v>120</v>
      </c>
      <c r="D210" s="58" t="s">
        <v>224</v>
      </c>
      <c r="E210" s="58" t="s">
        <v>672</v>
      </c>
      <c r="F210" s="216"/>
      <c r="G210" s="293">
        <f t="shared" ref="G210" si="52">G211</f>
        <v>100</v>
      </c>
    </row>
    <row r="211" spans="1:7" x14ac:dyDescent="0.2">
      <c r="A211" s="346" t="s">
        <v>373</v>
      </c>
      <c r="B211" s="58" t="s">
        <v>213</v>
      </c>
      <c r="C211" s="58" t="s">
        <v>120</v>
      </c>
      <c r="D211" s="58" t="s">
        <v>224</v>
      </c>
      <c r="E211" s="58" t="s">
        <v>672</v>
      </c>
      <c r="F211" s="216" t="s">
        <v>115</v>
      </c>
      <c r="G211" s="293">
        <v>100</v>
      </c>
    </row>
    <row r="212" spans="1:7" x14ac:dyDescent="0.2">
      <c r="A212" s="351" t="s">
        <v>674</v>
      </c>
      <c r="B212" s="58" t="s">
        <v>213</v>
      </c>
      <c r="C212" s="58" t="s">
        <v>120</v>
      </c>
      <c r="D212" s="58" t="s">
        <v>224</v>
      </c>
      <c r="E212" s="58" t="s">
        <v>675</v>
      </c>
      <c r="F212" s="216"/>
      <c r="G212" s="293">
        <f t="shared" ref="G212" si="53">G213</f>
        <v>570</v>
      </c>
    </row>
    <row r="213" spans="1:7" x14ac:dyDescent="0.2">
      <c r="A213" s="346" t="s">
        <v>124</v>
      </c>
      <c r="B213" s="58" t="s">
        <v>213</v>
      </c>
      <c r="C213" s="58" t="s">
        <v>120</v>
      </c>
      <c r="D213" s="58" t="s">
        <v>224</v>
      </c>
      <c r="E213" s="58" t="s">
        <v>675</v>
      </c>
      <c r="F213" s="216">
        <v>800</v>
      </c>
      <c r="G213" s="293">
        <v>570</v>
      </c>
    </row>
    <row r="214" spans="1:7" ht="22.5" x14ac:dyDescent="0.2">
      <c r="A214" s="351" t="s">
        <v>676</v>
      </c>
      <c r="B214" s="58" t="s">
        <v>213</v>
      </c>
      <c r="C214" s="58" t="s">
        <v>120</v>
      </c>
      <c r="D214" s="58" t="s">
        <v>224</v>
      </c>
      <c r="E214" s="58" t="s">
        <v>677</v>
      </c>
      <c r="F214" s="216"/>
      <c r="G214" s="293">
        <f t="shared" ref="G214" si="54">G215</f>
        <v>600</v>
      </c>
    </row>
    <row r="215" spans="1:7" x14ac:dyDescent="0.2">
      <c r="A215" s="346" t="s">
        <v>373</v>
      </c>
      <c r="B215" s="58" t="s">
        <v>213</v>
      </c>
      <c r="C215" s="58" t="s">
        <v>120</v>
      </c>
      <c r="D215" s="58" t="s">
        <v>224</v>
      </c>
      <c r="E215" s="58" t="s">
        <v>677</v>
      </c>
      <c r="F215" s="216" t="s">
        <v>115</v>
      </c>
      <c r="G215" s="293">
        <v>600</v>
      </c>
    </row>
    <row r="216" spans="1:7" x14ac:dyDescent="0.2">
      <c r="A216" s="351" t="s">
        <v>678</v>
      </c>
      <c r="B216" s="58" t="s">
        <v>213</v>
      </c>
      <c r="C216" s="58" t="s">
        <v>120</v>
      </c>
      <c r="D216" s="58" t="s">
        <v>224</v>
      </c>
      <c r="E216" s="58" t="s">
        <v>229</v>
      </c>
      <c r="F216" s="216"/>
      <c r="G216" s="293">
        <f t="shared" ref="G216" si="55">G217</f>
        <v>400</v>
      </c>
    </row>
    <row r="217" spans="1:7" ht="21" customHeight="1" x14ac:dyDescent="0.2">
      <c r="A217" s="346" t="s">
        <v>373</v>
      </c>
      <c r="B217" s="58" t="s">
        <v>213</v>
      </c>
      <c r="C217" s="58" t="s">
        <v>120</v>
      </c>
      <c r="D217" s="58" t="s">
        <v>224</v>
      </c>
      <c r="E217" s="58" t="s">
        <v>229</v>
      </c>
      <c r="F217" s="216" t="s">
        <v>115</v>
      </c>
      <c r="G217" s="293">
        <v>400</v>
      </c>
    </row>
    <row r="218" spans="1:7" ht="22.5" x14ac:dyDescent="0.2">
      <c r="A218" s="351" t="s">
        <v>679</v>
      </c>
      <c r="B218" s="58" t="s">
        <v>213</v>
      </c>
      <c r="C218" s="58" t="s">
        <v>120</v>
      </c>
      <c r="D218" s="58" t="s">
        <v>224</v>
      </c>
      <c r="E218" s="58" t="s">
        <v>230</v>
      </c>
      <c r="F218" s="216"/>
      <c r="G218" s="293">
        <v>30</v>
      </c>
    </row>
    <row r="219" spans="1:7" x14ac:dyDescent="0.2">
      <c r="A219" s="346" t="s">
        <v>373</v>
      </c>
      <c r="B219" s="58" t="s">
        <v>213</v>
      </c>
      <c r="C219" s="58" t="s">
        <v>120</v>
      </c>
      <c r="D219" s="58" t="s">
        <v>224</v>
      </c>
      <c r="E219" s="58" t="s">
        <v>230</v>
      </c>
      <c r="F219" s="216" t="s">
        <v>115</v>
      </c>
      <c r="G219" s="293">
        <v>30</v>
      </c>
    </row>
    <row r="220" spans="1:7" ht="23.25" customHeight="1" x14ac:dyDescent="0.2">
      <c r="A220" s="351" t="s">
        <v>680</v>
      </c>
      <c r="B220" s="58" t="s">
        <v>213</v>
      </c>
      <c r="C220" s="58" t="s">
        <v>120</v>
      </c>
      <c r="D220" s="58" t="s">
        <v>224</v>
      </c>
      <c r="E220" s="58" t="s">
        <v>231</v>
      </c>
      <c r="F220" s="216"/>
      <c r="G220" s="293">
        <v>150</v>
      </c>
    </row>
    <row r="221" spans="1:7" ht="15.75" customHeight="1" x14ac:dyDescent="0.2">
      <c r="A221" s="351" t="s">
        <v>681</v>
      </c>
      <c r="B221" s="58" t="s">
        <v>213</v>
      </c>
      <c r="C221" s="58" t="s">
        <v>120</v>
      </c>
      <c r="D221" s="58" t="s">
        <v>224</v>
      </c>
      <c r="E221" s="58" t="s">
        <v>682</v>
      </c>
      <c r="F221" s="216"/>
      <c r="G221" s="293">
        <v>50</v>
      </c>
    </row>
    <row r="222" spans="1:7" x14ac:dyDescent="0.2">
      <c r="A222" s="346" t="s">
        <v>373</v>
      </c>
      <c r="B222" s="58" t="s">
        <v>213</v>
      </c>
      <c r="C222" s="58" t="s">
        <v>120</v>
      </c>
      <c r="D222" s="58" t="s">
        <v>224</v>
      </c>
      <c r="E222" s="58" t="s">
        <v>682</v>
      </c>
      <c r="F222" s="216" t="s">
        <v>115</v>
      </c>
      <c r="G222" s="293">
        <v>50</v>
      </c>
    </row>
    <row r="223" spans="1:7" ht="13.5" customHeight="1" x14ac:dyDescent="0.2">
      <c r="A223" s="351" t="s">
        <v>685</v>
      </c>
      <c r="B223" s="58" t="s">
        <v>213</v>
      </c>
      <c r="C223" s="58" t="s">
        <v>120</v>
      </c>
      <c r="D223" s="58" t="s">
        <v>224</v>
      </c>
      <c r="E223" s="58" t="s">
        <v>684</v>
      </c>
      <c r="F223" s="216"/>
      <c r="G223" s="293">
        <v>100</v>
      </c>
    </row>
    <row r="224" spans="1:7" x14ac:dyDescent="0.2">
      <c r="A224" s="346" t="s">
        <v>373</v>
      </c>
      <c r="B224" s="58" t="s">
        <v>213</v>
      </c>
      <c r="C224" s="58" t="s">
        <v>120</v>
      </c>
      <c r="D224" s="58" t="s">
        <v>224</v>
      </c>
      <c r="E224" s="58" t="s">
        <v>684</v>
      </c>
      <c r="F224" s="216" t="s">
        <v>115</v>
      </c>
      <c r="G224" s="293">
        <v>100</v>
      </c>
    </row>
    <row r="225" spans="1:7" ht="31.5" x14ac:dyDescent="0.2">
      <c r="A225" s="356" t="s">
        <v>232</v>
      </c>
      <c r="B225" s="66" t="s">
        <v>233</v>
      </c>
      <c r="C225" s="65" t="s">
        <v>130</v>
      </c>
      <c r="D225" s="66" t="s">
        <v>130</v>
      </c>
      <c r="E225" s="66" t="s">
        <v>131</v>
      </c>
      <c r="F225" s="65" t="s">
        <v>132</v>
      </c>
      <c r="G225" s="262">
        <v>39178.18737</v>
      </c>
    </row>
    <row r="226" spans="1:7" x14ac:dyDescent="0.2">
      <c r="A226" s="347" t="s">
        <v>234</v>
      </c>
      <c r="B226" s="66" t="s">
        <v>233</v>
      </c>
      <c r="C226" s="65" t="s">
        <v>95</v>
      </c>
      <c r="D226" s="66" t="s">
        <v>130</v>
      </c>
      <c r="E226" s="66" t="s">
        <v>131</v>
      </c>
      <c r="F226" s="65" t="s">
        <v>132</v>
      </c>
      <c r="G226" s="295">
        <v>8594.1</v>
      </c>
    </row>
    <row r="227" spans="1:7" ht="36" customHeight="1" x14ac:dyDescent="0.2">
      <c r="A227" s="346" t="s">
        <v>235</v>
      </c>
      <c r="B227" s="58" t="s">
        <v>233</v>
      </c>
      <c r="C227" s="216" t="s">
        <v>95</v>
      </c>
      <c r="D227" s="58" t="s">
        <v>165</v>
      </c>
      <c r="E227" s="58" t="s">
        <v>131</v>
      </c>
      <c r="F227" s="216" t="s">
        <v>132</v>
      </c>
      <c r="G227" s="293">
        <v>8588.1</v>
      </c>
    </row>
    <row r="228" spans="1:7" ht="34.5" customHeight="1" x14ac:dyDescent="0.2">
      <c r="A228" s="346" t="s">
        <v>893</v>
      </c>
      <c r="B228" s="58" t="s">
        <v>233</v>
      </c>
      <c r="C228" s="216" t="s">
        <v>95</v>
      </c>
      <c r="D228" s="58" t="s">
        <v>165</v>
      </c>
      <c r="E228" s="58" t="s">
        <v>236</v>
      </c>
      <c r="F228" s="216" t="s">
        <v>132</v>
      </c>
      <c r="G228" s="293">
        <v>8588.1</v>
      </c>
    </row>
    <row r="229" spans="1:7" ht="33.75" x14ac:dyDescent="0.2">
      <c r="A229" s="346" t="s">
        <v>801</v>
      </c>
      <c r="B229" s="58" t="s">
        <v>233</v>
      </c>
      <c r="C229" s="216" t="s">
        <v>95</v>
      </c>
      <c r="D229" s="58" t="s">
        <v>165</v>
      </c>
      <c r="E229" s="58" t="s">
        <v>237</v>
      </c>
      <c r="F229" s="216" t="s">
        <v>132</v>
      </c>
      <c r="G229" s="293">
        <v>8588.1</v>
      </c>
    </row>
    <row r="230" spans="1:7" ht="22.5" x14ac:dyDescent="0.2">
      <c r="A230" s="346" t="s">
        <v>238</v>
      </c>
      <c r="B230" s="58" t="s">
        <v>233</v>
      </c>
      <c r="C230" s="216" t="s">
        <v>95</v>
      </c>
      <c r="D230" s="58" t="s">
        <v>165</v>
      </c>
      <c r="E230" s="58" t="s">
        <v>239</v>
      </c>
      <c r="F230" s="216"/>
      <c r="G230" s="293">
        <v>8588.1</v>
      </c>
    </row>
    <row r="231" spans="1:7" ht="33.75" x14ac:dyDescent="0.2">
      <c r="A231" s="346" t="s">
        <v>106</v>
      </c>
      <c r="B231" s="58" t="s">
        <v>233</v>
      </c>
      <c r="C231" s="216" t="s">
        <v>95</v>
      </c>
      <c r="D231" s="58" t="s">
        <v>165</v>
      </c>
      <c r="E231" s="58" t="s">
        <v>240</v>
      </c>
      <c r="F231" s="216" t="s">
        <v>107</v>
      </c>
      <c r="G231" s="293">
        <v>7205.8</v>
      </c>
    </row>
    <row r="232" spans="1:7" ht="33.75" x14ac:dyDescent="0.2">
      <c r="A232" s="346" t="s">
        <v>106</v>
      </c>
      <c r="B232" s="58" t="s">
        <v>233</v>
      </c>
      <c r="C232" s="216" t="s">
        <v>95</v>
      </c>
      <c r="D232" s="58" t="s">
        <v>165</v>
      </c>
      <c r="E232" s="58" t="s">
        <v>241</v>
      </c>
      <c r="F232" s="216">
        <v>100</v>
      </c>
      <c r="G232" s="293">
        <v>7.6</v>
      </c>
    </row>
    <row r="233" spans="1:7" x14ac:dyDescent="0.2">
      <c r="A233" s="346" t="s">
        <v>373</v>
      </c>
      <c r="B233" s="58" t="s">
        <v>233</v>
      </c>
      <c r="C233" s="216" t="s">
        <v>95</v>
      </c>
      <c r="D233" s="58" t="s">
        <v>165</v>
      </c>
      <c r="E233" s="58" t="s">
        <v>241</v>
      </c>
      <c r="F233" s="216" t="s">
        <v>115</v>
      </c>
      <c r="G233" s="293">
        <v>1357.6999999999998</v>
      </c>
    </row>
    <row r="234" spans="1:7" x14ac:dyDescent="0.2">
      <c r="A234" s="349" t="s">
        <v>124</v>
      </c>
      <c r="B234" s="58" t="s">
        <v>233</v>
      </c>
      <c r="C234" s="216" t="s">
        <v>95</v>
      </c>
      <c r="D234" s="58" t="s">
        <v>165</v>
      </c>
      <c r="E234" s="58" t="s">
        <v>241</v>
      </c>
      <c r="F234" s="216" t="s">
        <v>176</v>
      </c>
      <c r="G234" s="293">
        <v>17</v>
      </c>
    </row>
    <row r="235" spans="1:7" x14ac:dyDescent="0.2">
      <c r="A235" s="357" t="s">
        <v>242</v>
      </c>
      <c r="B235" s="58" t="s">
        <v>233</v>
      </c>
      <c r="C235" s="60" t="s">
        <v>95</v>
      </c>
      <c r="D235" s="75" t="s">
        <v>243</v>
      </c>
      <c r="E235" s="75"/>
      <c r="F235" s="60"/>
      <c r="G235" s="305">
        <v>6</v>
      </c>
    </row>
    <row r="236" spans="1:7" ht="10.5" customHeight="1" x14ac:dyDescent="0.2">
      <c r="A236" s="346" t="s">
        <v>117</v>
      </c>
      <c r="B236" s="58" t="s">
        <v>233</v>
      </c>
      <c r="C236" s="58" t="s">
        <v>95</v>
      </c>
      <c r="D236" s="58" t="s">
        <v>243</v>
      </c>
      <c r="E236" s="75" t="s">
        <v>244</v>
      </c>
      <c r="F236" s="60"/>
      <c r="G236" s="305">
        <v>6</v>
      </c>
    </row>
    <row r="237" spans="1:7" ht="36" customHeight="1" x14ac:dyDescent="0.2">
      <c r="A237" s="351" t="s">
        <v>66</v>
      </c>
      <c r="B237" s="58" t="s">
        <v>233</v>
      </c>
      <c r="C237" s="216" t="s">
        <v>95</v>
      </c>
      <c r="D237" s="58" t="s">
        <v>243</v>
      </c>
      <c r="E237" s="58" t="s">
        <v>245</v>
      </c>
      <c r="F237" s="216"/>
      <c r="G237" s="293">
        <v>6</v>
      </c>
    </row>
    <row r="238" spans="1:7" ht="10.5" customHeight="1" x14ac:dyDescent="0.2">
      <c r="A238" s="346" t="s">
        <v>246</v>
      </c>
      <c r="B238" s="58" t="s">
        <v>233</v>
      </c>
      <c r="C238" s="216" t="s">
        <v>95</v>
      </c>
      <c r="D238" s="58" t="s">
        <v>243</v>
      </c>
      <c r="E238" s="58" t="s">
        <v>245</v>
      </c>
      <c r="F238" s="216">
        <v>500</v>
      </c>
      <c r="G238" s="293">
        <v>6</v>
      </c>
    </row>
    <row r="239" spans="1:7" x14ac:dyDescent="0.2">
      <c r="A239" s="347" t="s">
        <v>247</v>
      </c>
      <c r="B239" s="66" t="s">
        <v>233</v>
      </c>
      <c r="C239" s="66" t="s">
        <v>193</v>
      </c>
      <c r="D239" s="66"/>
      <c r="E239" s="66"/>
      <c r="F239" s="65"/>
      <c r="G239" s="295">
        <v>1223.2</v>
      </c>
    </row>
    <row r="240" spans="1:7" s="52" customFormat="1" x14ac:dyDescent="0.2">
      <c r="A240" s="347" t="s">
        <v>248</v>
      </c>
      <c r="B240" s="66" t="s">
        <v>233</v>
      </c>
      <c r="C240" s="66" t="s">
        <v>193</v>
      </c>
      <c r="D240" s="66" t="s">
        <v>136</v>
      </c>
      <c r="E240" s="66"/>
      <c r="F240" s="66"/>
      <c r="G240" s="295">
        <v>1223.2</v>
      </c>
    </row>
    <row r="241" spans="1:7" s="52" customFormat="1" x14ac:dyDescent="0.2">
      <c r="A241" s="346" t="s">
        <v>117</v>
      </c>
      <c r="B241" s="58" t="s">
        <v>233</v>
      </c>
      <c r="C241" s="58" t="s">
        <v>193</v>
      </c>
      <c r="D241" s="58" t="s">
        <v>136</v>
      </c>
      <c r="E241" s="75" t="s">
        <v>244</v>
      </c>
      <c r="F241" s="216"/>
      <c r="G241" s="293">
        <v>1223.2</v>
      </c>
    </row>
    <row r="242" spans="1:7" s="42" customFormat="1" ht="22.5" x14ac:dyDescent="0.2">
      <c r="A242" s="351" t="s">
        <v>62</v>
      </c>
      <c r="B242" s="58" t="s">
        <v>233</v>
      </c>
      <c r="C242" s="58" t="s">
        <v>193</v>
      </c>
      <c r="D242" s="58" t="s">
        <v>136</v>
      </c>
      <c r="E242" s="58" t="s">
        <v>249</v>
      </c>
      <c r="F242" s="216"/>
      <c r="G242" s="293">
        <v>1223.2</v>
      </c>
    </row>
    <row r="243" spans="1:7" s="42" customFormat="1" ht="15.75" customHeight="1" x14ac:dyDescent="0.2">
      <c r="A243" s="346" t="s">
        <v>246</v>
      </c>
      <c r="B243" s="58" t="s">
        <v>233</v>
      </c>
      <c r="C243" s="58" t="s">
        <v>193</v>
      </c>
      <c r="D243" s="58" t="s">
        <v>136</v>
      </c>
      <c r="E243" s="58" t="s">
        <v>249</v>
      </c>
      <c r="F243" s="58" t="s">
        <v>250</v>
      </c>
      <c r="G243" s="293">
        <v>1223.2</v>
      </c>
    </row>
    <row r="244" spans="1:7" s="42" customFormat="1" ht="24" customHeight="1" x14ac:dyDescent="0.2">
      <c r="A244" s="348" t="s">
        <v>251</v>
      </c>
      <c r="B244" s="66" t="s">
        <v>233</v>
      </c>
      <c r="C244" s="65" t="s">
        <v>252</v>
      </c>
      <c r="D244" s="66" t="s">
        <v>130</v>
      </c>
      <c r="E244" s="66" t="s">
        <v>131</v>
      </c>
      <c r="F244" s="65" t="s">
        <v>132</v>
      </c>
      <c r="G244" s="295">
        <v>29360.88737</v>
      </c>
    </row>
    <row r="245" spans="1:7" s="42" customFormat="1" ht="21" x14ac:dyDescent="0.2">
      <c r="A245" s="347" t="s">
        <v>253</v>
      </c>
      <c r="B245" s="66" t="s">
        <v>233</v>
      </c>
      <c r="C245" s="65" t="s">
        <v>252</v>
      </c>
      <c r="D245" s="66" t="s">
        <v>95</v>
      </c>
      <c r="E245" s="66" t="s">
        <v>131</v>
      </c>
      <c r="F245" s="65" t="s">
        <v>132</v>
      </c>
      <c r="G245" s="295">
        <v>26862.799999999999</v>
      </c>
    </row>
    <row r="246" spans="1:7" s="42" customFormat="1" ht="11.25" x14ac:dyDescent="0.2">
      <c r="A246" s="346" t="s">
        <v>254</v>
      </c>
      <c r="B246" s="58" t="s">
        <v>233</v>
      </c>
      <c r="C246" s="216" t="s">
        <v>252</v>
      </c>
      <c r="D246" s="58" t="s">
        <v>95</v>
      </c>
      <c r="E246" s="58" t="s">
        <v>255</v>
      </c>
      <c r="F246" s="216" t="s">
        <v>132</v>
      </c>
      <c r="G246" s="293">
        <v>26862.799999999999</v>
      </c>
    </row>
    <row r="247" spans="1:7" s="42" customFormat="1" ht="22.5" x14ac:dyDescent="0.2">
      <c r="A247" s="346" t="s">
        <v>256</v>
      </c>
      <c r="B247" s="58" t="s">
        <v>233</v>
      </c>
      <c r="C247" s="216" t="s">
        <v>252</v>
      </c>
      <c r="D247" s="58" t="s">
        <v>95</v>
      </c>
      <c r="E247" s="58" t="s">
        <v>257</v>
      </c>
      <c r="F247" s="216" t="s">
        <v>132</v>
      </c>
      <c r="G247" s="293">
        <v>26862.799999999999</v>
      </c>
    </row>
    <row r="248" spans="1:7" s="42" customFormat="1" ht="11.25" x14ac:dyDescent="0.2">
      <c r="A248" s="346" t="s">
        <v>246</v>
      </c>
      <c r="B248" s="58" t="s">
        <v>233</v>
      </c>
      <c r="C248" s="216" t="s">
        <v>252</v>
      </c>
      <c r="D248" s="58" t="s">
        <v>95</v>
      </c>
      <c r="E248" s="58" t="s">
        <v>257</v>
      </c>
      <c r="F248" s="216" t="s">
        <v>250</v>
      </c>
      <c r="G248" s="293">
        <v>26862.799999999999</v>
      </c>
    </row>
    <row r="249" spans="1:7" x14ac:dyDescent="0.2">
      <c r="A249" s="347" t="s">
        <v>260</v>
      </c>
      <c r="B249" s="66" t="s">
        <v>233</v>
      </c>
      <c r="C249" s="65" t="s">
        <v>252</v>
      </c>
      <c r="D249" s="66" t="s">
        <v>193</v>
      </c>
      <c r="E249" s="66"/>
      <c r="F249" s="65"/>
      <c r="G249" s="295">
        <v>1476.3489100000002</v>
      </c>
    </row>
    <row r="250" spans="1:7" x14ac:dyDescent="0.2">
      <c r="A250" s="346" t="s">
        <v>246</v>
      </c>
      <c r="B250" s="58" t="s">
        <v>233</v>
      </c>
      <c r="C250" s="216" t="s">
        <v>252</v>
      </c>
      <c r="D250" s="58" t="s">
        <v>193</v>
      </c>
      <c r="E250" s="58" t="s">
        <v>255</v>
      </c>
      <c r="F250" s="216" t="s">
        <v>250</v>
      </c>
      <c r="G250" s="293">
        <v>1476.3489100000002</v>
      </c>
    </row>
    <row r="251" spans="1:7" x14ac:dyDescent="0.2">
      <c r="A251" s="347" t="s">
        <v>261</v>
      </c>
      <c r="B251" s="66" t="s">
        <v>233</v>
      </c>
      <c r="C251" s="65">
        <v>14</v>
      </c>
      <c r="D251" s="66" t="s">
        <v>136</v>
      </c>
      <c r="E251" s="66"/>
      <c r="F251" s="65"/>
      <c r="G251" s="262">
        <v>1021.73846</v>
      </c>
    </row>
    <row r="252" spans="1:7" x14ac:dyDescent="0.2">
      <c r="A252" s="346" t="s">
        <v>246</v>
      </c>
      <c r="B252" s="58" t="s">
        <v>233</v>
      </c>
      <c r="C252" s="216" t="s">
        <v>252</v>
      </c>
      <c r="D252" s="216" t="s">
        <v>136</v>
      </c>
      <c r="E252" s="58" t="s">
        <v>255</v>
      </c>
      <c r="F252" s="216" t="s">
        <v>132</v>
      </c>
      <c r="G252" s="293">
        <v>95.007090000000005</v>
      </c>
    </row>
    <row r="253" spans="1:7" ht="33.75" x14ac:dyDescent="0.2">
      <c r="A253" s="346" t="s">
        <v>262</v>
      </c>
      <c r="B253" s="58" t="s">
        <v>233</v>
      </c>
      <c r="C253" s="216" t="s">
        <v>252</v>
      </c>
      <c r="D253" s="216" t="s">
        <v>136</v>
      </c>
      <c r="E253" s="58" t="s">
        <v>263</v>
      </c>
      <c r="F253" s="216" t="s">
        <v>132</v>
      </c>
      <c r="G253" s="293">
        <v>95.007090000000005</v>
      </c>
    </row>
    <row r="254" spans="1:7" ht="22.5" x14ac:dyDescent="0.2">
      <c r="A254" s="351" t="s">
        <v>58</v>
      </c>
      <c r="B254" s="58" t="s">
        <v>233</v>
      </c>
      <c r="C254" s="216" t="s">
        <v>252</v>
      </c>
      <c r="D254" s="216" t="s">
        <v>136</v>
      </c>
      <c r="E254" s="58" t="s">
        <v>263</v>
      </c>
      <c r="F254" s="216" t="s">
        <v>132</v>
      </c>
      <c r="G254" s="293">
        <v>95.007090000000005</v>
      </c>
    </row>
    <row r="255" spans="1:7" x14ac:dyDescent="0.2">
      <c r="A255" s="346" t="s">
        <v>246</v>
      </c>
      <c r="B255" s="58" t="s">
        <v>233</v>
      </c>
      <c r="C255" s="216" t="s">
        <v>252</v>
      </c>
      <c r="D255" s="216" t="s">
        <v>136</v>
      </c>
      <c r="E255" s="58" t="s">
        <v>263</v>
      </c>
      <c r="F255" s="216" t="s">
        <v>250</v>
      </c>
      <c r="G255" s="293">
        <v>95.007090000000005</v>
      </c>
    </row>
    <row r="256" spans="1:7" ht="56.25" x14ac:dyDescent="0.2">
      <c r="A256" s="346" t="s">
        <v>810</v>
      </c>
      <c r="B256" s="58" t="s">
        <v>233</v>
      </c>
      <c r="C256" s="216" t="s">
        <v>252</v>
      </c>
      <c r="D256" s="216" t="s">
        <v>136</v>
      </c>
      <c r="E256" s="58" t="s">
        <v>811</v>
      </c>
      <c r="F256" s="216" t="s">
        <v>132</v>
      </c>
      <c r="G256" s="293">
        <v>607.35636999999997</v>
      </c>
    </row>
    <row r="257" spans="1:9" x14ac:dyDescent="0.2">
      <c r="A257" s="346" t="s">
        <v>246</v>
      </c>
      <c r="B257" s="58" t="s">
        <v>233</v>
      </c>
      <c r="C257" s="216" t="s">
        <v>252</v>
      </c>
      <c r="D257" s="216" t="s">
        <v>136</v>
      </c>
      <c r="E257" s="58" t="s">
        <v>811</v>
      </c>
      <c r="F257" s="216" t="s">
        <v>250</v>
      </c>
      <c r="G257" s="293">
        <v>607.35636999999997</v>
      </c>
    </row>
    <row r="258" spans="1:9" ht="33" customHeight="1" x14ac:dyDescent="0.2">
      <c r="A258" s="351" t="s">
        <v>877</v>
      </c>
      <c r="B258" s="58" t="s">
        <v>233</v>
      </c>
      <c r="C258" s="216" t="s">
        <v>252</v>
      </c>
      <c r="D258" s="216" t="s">
        <v>136</v>
      </c>
      <c r="E258" s="58" t="s">
        <v>879</v>
      </c>
      <c r="F258" s="216" t="s">
        <v>132</v>
      </c>
      <c r="G258" s="293">
        <v>319.375</v>
      </c>
    </row>
    <row r="259" spans="1:9" x14ac:dyDescent="0.2">
      <c r="A259" s="346" t="s">
        <v>246</v>
      </c>
      <c r="B259" s="58" t="s">
        <v>233</v>
      </c>
      <c r="C259" s="216" t="s">
        <v>252</v>
      </c>
      <c r="D259" s="216" t="s">
        <v>136</v>
      </c>
      <c r="E259" s="58" t="s">
        <v>879</v>
      </c>
      <c r="F259" s="216" t="s">
        <v>250</v>
      </c>
      <c r="G259" s="293">
        <v>319.375</v>
      </c>
    </row>
    <row r="260" spans="1:9" ht="21" x14ac:dyDescent="0.2">
      <c r="A260" s="356" t="s">
        <v>264</v>
      </c>
      <c r="B260" s="66" t="s">
        <v>265</v>
      </c>
      <c r="C260" s="65"/>
      <c r="D260" s="66"/>
      <c r="E260" s="66"/>
      <c r="F260" s="65"/>
      <c r="G260" s="295">
        <v>59464.43965</v>
      </c>
      <c r="H260" s="35">
        <v>59464.43965</v>
      </c>
      <c r="I260" s="308">
        <f>G260-H260</f>
        <v>0</v>
      </c>
    </row>
    <row r="261" spans="1:9" x14ac:dyDescent="0.2">
      <c r="A261" s="347" t="s">
        <v>234</v>
      </c>
      <c r="B261" s="66" t="s">
        <v>265</v>
      </c>
      <c r="C261" s="65" t="s">
        <v>95</v>
      </c>
      <c r="D261" s="66" t="s">
        <v>130</v>
      </c>
      <c r="E261" s="66" t="s">
        <v>131</v>
      </c>
      <c r="F261" s="65" t="s">
        <v>132</v>
      </c>
      <c r="G261" s="295">
        <v>33453.999649999998</v>
      </c>
    </row>
    <row r="262" spans="1:9" ht="13.5" customHeight="1" x14ac:dyDescent="0.2">
      <c r="A262" s="347" t="s">
        <v>266</v>
      </c>
      <c r="B262" s="66" t="s">
        <v>265</v>
      </c>
      <c r="C262" s="65" t="s">
        <v>95</v>
      </c>
      <c r="D262" s="66" t="s">
        <v>120</v>
      </c>
      <c r="E262" s="66"/>
      <c r="F262" s="65"/>
      <c r="G262" s="295">
        <v>27786.999649999998</v>
      </c>
    </row>
    <row r="263" spans="1:9" ht="12.75" customHeight="1" x14ac:dyDescent="0.2">
      <c r="A263" s="351" t="s">
        <v>267</v>
      </c>
      <c r="B263" s="71" t="s">
        <v>265</v>
      </c>
      <c r="C263" s="216" t="s">
        <v>95</v>
      </c>
      <c r="D263" s="58" t="s">
        <v>120</v>
      </c>
      <c r="E263" s="58" t="s">
        <v>268</v>
      </c>
      <c r="F263" s="216" t="s">
        <v>132</v>
      </c>
      <c r="G263" s="293">
        <v>1329.6</v>
      </c>
    </row>
    <row r="264" spans="1:9" ht="20.25" customHeight="1" x14ac:dyDescent="0.2">
      <c r="A264" s="346" t="s">
        <v>106</v>
      </c>
      <c r="B264" s="58" t="s">
        <v>265</v>
      </c>
      <c r="C264" s="216" t="s">
        <v>95</v>
      </c>
      <c r="D264" s="58" t="s">
        <v>120</v>
      </c>
      <c r="E264" s="58" t="s">
        <v>269</v>
      </c>
      <c r="F264" s="216" t="s">
        <v>107</v>
      </c>
      <c r="G264" s="293">
        <v>1329.6</v>
      </c>
    </row>
    <row r="265" spans="1:9" ht="22.5" x14ac:dyDescent="0.2">
      <c r="A265" s="346" t="s">
        <v>270</v>
      </c>
      <c r="B265" s="58" t="s">
        <v>265</v>
      </c>
      <c r="C265" s="216" t="s">
        <v>95</v>
      </c>
      <c r="D265" s="58" t="s">
        <v>120</v>
      </c>
      <c r="E265" s="58" t="s">
        <v>271</v>
      </c>
      <c r="F265" s="216" t="s">
        <v>132</v>
      </c>
      <c r="G265" s="318">
        <v>26457.399649999999</v>
      </c>
      <c r="H265" s="308"/>
    </row>
    <row r="266" spans="1:9" ht="33.75" x14ac:dyDescent="0.2">
      <c r="A266" s="346" t="s">
        <v>106</v>
      </c>
      <c r="B266" s="58" t="s">
        <v>265</v>
      </c>
      <c r="C266" s="216" t="s">
        <v>95</v>
      </c>
      <c r="D266" s="58" t="s">
        <v>120</v>
      </c>
      <c r="E266" s="58" t="s">
        <v>272</v>
      </c>
      <c r="F266" s="216" t="s">
        <v>107</v>
      </c>
      <c r="G266" s="293">
        <v>23176.6</v>
      </c>
    </row>
    <row r="267" spans="1:9" x14ac:dyDescent="0.2">
      <c r="A267" s="351" t="s">
        <v>460</v>
      </c>
      <c r="B267" s="58" t="s">
        <v>265</v>
      </c>
      <c r="C267" s="216" t="s">
        <v>95</v>
      </c>
      <c r="D267" s="58" t="s">
        <v>120</v>
      </c>
      <c r="E267" s="58" t="s">
        <v>273</v>
      </c>
      <c r="F267" s="216"/>
      <c r="G267" s="293">
        <v>3280.7996500000004</v>
      </c>
    </row>
    <row r="268" spans="1:9" x14ac:dyDescent="0.2">
      <c r="A268" s="346" t="s">
        <v>373</v>
      </c>
      <c r="B268" s="58" t="s">
        <v>265</v>
      </c>
      <c r="C268" s="216" t="s">
        <v>95</v>
      </c>
      <c r="D268" s="58" t="s">
        <v>120</v>
      </c>
      <c r="E268" s="58" t="s">
        <v>273</v>
      </c>
      <c r="F268" s="216" t="s">
        <v>115</v>
      </c>
      <c r="G268" s="293">
        <v>2631.3996500000003</v>
      </c>
    </row>
    <row r="269" spans="1:9" x14ac:dyDescent="0.2">
      <c r="A269" s="349" t="s">
        <v>124</v>
      </c>
      <c r="B269" s="71" t="s">
        <v>265</v>
      </c>
      <c r="C269" s="216" t="s">
        <v>95</v>
      </c>
      <c r="D269" s="58" t="s">
        <v>120</v>
      </c>
      <c r="E269" s="58" t="s">
        <v>273</v>
      </c>
      <c r="F269" s="216" t="s">
        <v>176</v>
      </c>
      <c r="G269" s="293">
        <v>649.4</v>
      </c>
    </row>
    <row r="270" spans="1:9" x14ac:dyDescent="0.2">
      <c r="A270" s="347" t="s">
        <v>369</v>
      </c>
      <c r="B270" s="62" t="s">
        <v>265</v>
      </c>
      <c r="C270" s="64" t="s">
        <v>95</v>
      </c>
      <c r="D270" s="62" t="s">
        <v>216</v>
      </c>
      <c r="E270" s="62"/>
      <c r="F270" s="64"/>
      <c r="G270" s="295">
        <v>18</v>
      </c>
    </row>
    <row r="271" spans="1:9" ht="22.5" x14ac:dyDescent="0.2">
      <c r="A271" s="351" t="s">
        <v>883</v>
      </c>
      <c r="B271" s="47" t="s">
        <v>265</v>
      </c>
      <c r="C271" s="48" t="s">
        <v>95</v>
      </c>
      <c r="D271" s="47" t="s">
        <v>216</v>
      </c>
      <c r="E271" s="47" t="s">
        <v>370</v>
      </c>
      <c r="F271" s="48"/>
      <c r="G271" s="293">
        <v>18</v>
      </c>
    </row>
    <row r="272" spans="1:9" x14ac:dyDescent="0.2">
      <c r="A272" s="346" t="s">
        <v>373</v>
      </c>
      <c r="B272" s="47" t="s">
        <v>265</v>
      </c>
      <c r="C272" s="48" t="s">
        <v>95</v>
      </c>
      <c r="D272" s="47" t="s">
        <v>216</v>
      </c>
      <c r="E272" s="47" t="s">
        <v>370</v>
      </c>
      <c r="F272" s="48" t="s">
        <v>115</v>
      </c>
      <c r="G272" s="293">
        <v>18</v>
      </c>
    </row>
    <row r="273" spans="1:7" x14ac:dyDescent="0.2">
      <c r="A273" s="367" t="s">
        <v>886</v>
      </c>
      <c r="B273" s="62" t="s">
        <v>265</v>
      </c>
      <c r="C273" s="64" t="s">
        <v>95</v>
      </c>
      <c r="D273" s="62" t="s">
        <v>182</v>
      </c>
      <c r="E273" s="47"/>
      <c r="F273" s="48"/>
      <c r="G273" s="295">
        <v>1000</v>
      </c>
    </row>
    <row r="274" spans="1:7" x14ac:dyDescent="0.2">
      <c r="A274" s="349" t="s">
        <v>888</v>
      </c>
      <c r="B274" s="47" t="s">
        <v>265</v>
      </c>
      <c r="C274" s="48" t="s">
        <v>95</v>
      </c>
      <c r="D274" s="47" t="s">
        <v>182</v>
      </c>
      <c r="E274" s="47" t="s">
        <v>887</v>
      </c>
      <c r="F274" s="48"/>
      <c r="G274" s="293">
        <v>1000</v>
      </c>
    </row>
    <row r="275" spans="1:7" x14ac:dyDescent="0.2">
      <c r="A275" s="56" t="s">
        <v>373</v>
      </c>
      <c r="B275" s="47" t="s">
        <v>265</v>
      </c>
      <c r="C275" s="48" t="s">
        <v>95</v>
      </c>
      <c r="D275" s="47" t="s">
        <v>182</v>
      </c>
      <c r="E275" s="47" t="s">
        <v>887</v>
      </c>
      <c r="F275" s="216">
        <v>800</v>
      </c>
      <c r="G275" s="293">
        <v>1000</v>
      </c>
    </row>
    <row r="276" spans="1:7" x14ac:dyDescent="0.2">
      <c r="A276" s="348" t="s">
        <v>374</v>
      </c>
      <c r="B276" s="66" t="s">
        <v>265</v>
      </c>
      <c r="C276" s="65" t="s">
        <v>95</v>
      </c>
      <c r="D276" s="66" t="s">
        <v>316</v>
      </c>
      <c r="E276" s="58"/>
      <c r="F276" s="48"/>
      <c r="G276" s="293">
        <v>1500</v>
      </c>
    </row>
    <row r="277" spans="1:7" x14ac:dyDescent="0.2">
      <c r="A277" s="349" t="s">
        <v>384</v>
      </c>
      <c r="B277" s="58" t="s">
        <v>265</v>
      </c>
      <c r="C277" s="216" t="s">
        <v>95</v>
      </c>
      <c r="D277" s="58" t="s">
        <v>316</v>
      </c>
      <c r="E277" s="58" t="s">
        <v>383</v>
      </c>
      <c r="F277" s="48"/>
      <c r="G277" s="293">
        <v>1500</v>
      </c>
    </row>
    <row r="278" spans="1:7" x14ac:dyDescent="0.2">
      <c r="A278" s="346" t="s">
        <v>373</v>
      </c>
      <c r="B278" s="58" t="s">
        <v>265</v>
      </c>
      <c r="C278" s="216" t="s">
        <v>95</v>
      </c>
      <c r="D278" s="58" t="s">
        <v>316</v>
      </c>
      <c r="E278" s="58" t="s">
        <v>383</v>
      </c>
      <c r="F278" s="216">
        <v>800</v>
      </c>
      <c r="G278" s="293">
        <v>1500</v>
      </c>
    </row>
    <row r="279" spans="1:7" x14ac:dyDescent="0.2">
      <c r="A279" s="347" t="s">
        <v>242</v>
      </c>
      <c r="B279" s="66" t="s">
        <v>265</v>
      </c>
      <c r="C279" s="65" t="s">
        <v>95</v>
      </c>
      <c r="D279" s="66" t="s">
        <v>243</v>
      </c>
      <c r="E279" s="66"/>
      <c r="F279" s="65"/>
      <c r="G279" s="295">
        <v>3149</v>
      </c>
    </row>
    <row r="280" spans="1:7" ht="22.5" x14ac:dyDescent="0.2">
      <c r="A280" s="346" t="s">
        <v>802</v>
      </c>
      <c r="B280" s="58" t="s">
        <v>265</v>
      </c>
      <c r="C280" s="216" t="s">
        <v>95</v>
      </c>
      <c r="D280" s="58" t="s">
        <v>243</v>
      </c>
      <c r="E280" s="58" t="s">
        <v>274</v>
      </c>
      <c r="F280" s="216"/>
      <c r="G280" s="293">
        <v>2480</v>
      </c>
    </row>
    <row r="281" spans="1:7" ht="22.5" x14ac:dyDescent="0.2">
      <c r="A281" s="354" t="s">
        <v>699</v>
      </c>
      <c r="B281" s="58" t="s">
        <v>265</v>
      </c>
      <c r="C281" s="216" t="s">
        <v>95</v>
      </c>
      <c r="D281" s="58" t="s">
        <v>243</v>
      </c>
      <c r="E281" s="58" t="s">
        <v>698</v>
      </c>
      <c r="F281" s="216"/>
      <c r="G281" s="293">
        <v>40</v>
      </c>
    </row>
    <row r="282" spans="1:7" ht="36" customHeight="1" x14ac:dyDescent="0.2">
      <c r="A282" s="346" t="s">
        <v>373</v>
      </c>
      <c r="B282" s="58" t="s">
        <v>265</v>
      </c>
      <c r="C282" s="216" t="s">
        <v>95</v>
      </c>
      <c r="D282" s="58" t="s">
        <v>243</v>
      </c>
      <c r="E282" s="58" t="s">
        <v>698</v>
      </c>
      <c r="F282" s="216" t="s">
        <v>115</v>
      </c>
      <c r="G282" s="293">
        <v>40</v>
      </c>
    </row>
    <row r="283" spans="1:7" ht="26.25" customHeight="1" x14ac:dyDescent="0.2">
      <c r="A283" s="354" t="s">
        <v>701</v>
      </c>
      <c r="B283" s="58" t="s">
        <v>265</v>
      </c>
      <c r="C283" s="216" t="s">
        <v>95</v>
      </c>
      <c r="D283" s="58" t="s">
        <v>243</v>
      </c>
      <c r="E283" s="58" t="s">
        <v>700</v>
      </c>
      <c r="F283" s="216"/>
      <c r="G283" s="293">
        <v>300</v>
      </c>
    </row>
    <row r="284" spans="1:7" ht="13.5" customHeight="1" x14ac:dyDescent="0.2">
      <c r="A284" s="346" t="s">
        <v>373</v>
      </c>
      <c r="B284" s="58" t="s">
        <v>265</v>
      </c>
      <c r="C284" s="216" t="s">
        <v>95</v>
      </c>
      <c r="D284" s="58" t="s">
        <v>243</v>
      </c>
      <c r="E284" s="58" t="s">
        <v>700</v>
      </c>
      <c r="F284" s="216" t="s">
        <v>115</v>
      </c>
      <c r="G284" s="293">
        <v>300</v>
      </c>
    </row>
    <row r="285" spans="1:7" ht="22.5" x14ac:dyDescent="0.2">
      <c r="A285" s="349" t="s">
        <v>458</v>
      </c>
      <c r="B285" s="58" t="s">
        <v>265</v>
      </c>
      <c r="C285" s="216" t="s">
        <v>95</v>
      </c>
      <c r="D285" s="58" t="s">
        <v>243</v>
      </c>
      <c r="E285" s="58" t="s">
        <v>457</v>
      </c>
      <c r="F285" s="216"/>
      <c r="G285" s="304">
        <v>2140</v>
      </c>
    </row>
    <row r="286" spans="1:7" x14ac:dyDescent="0.2">
      <c r="A286" s="346" t="s">
        <v>373</v>
      </c>
      <c r="B286" s="58" t="s">
        <v>265</v>
      </c>
      <c r="C286" s="216" t="s">
        <v>95</v>
      </c>
      <c r="D286" s="58" t="s">
        <v>243</v>
      </c>
      <c r="E286" s="58" t="s">
        <v>457</v>
      </c>
      <c r="F286" s="216" t="s">
        <v>115</v>
      </c>
      <c r="G286" s="304">
        <v>2140</v>
      </c>
    </row>
    <row r="287" spans="1:7" x14ac:dyDescent="0.2">
      <c r="A287" s="359" t="s">
        <v>275</v>
      </c>
      <c r="B287" s="58" t="s">
        <v>265</v>
      </c>
      <c r="C287" s="216" t="s">
        <v>95</v>
      </c>
      <c r="D287" s="58" t="s">
        <v>243</v>
      </c>
      <c r="E287" s="58" t="s">
        <v>276</v>
      </c>
      <c r="F287" s="216"/>
      <c r="G287" s="293">
        <v>100</v>
      </c>
    </row>
    <row r="288" spans="1:7" x14ac:dyDescent="0.2">
      <c r="A288" s="349" t="s">
        <v>124</v>
      </c>
      <c r="B288" s="71" t="s">
        <v>265</v>
      </c>
      <c r="C288" s="216" t="s">
        <v>95</v>
      </c>
      <c r="D288" s="58" t="s">
        <v>243</v>
      </c>
      <c r="E288" s="58" t="s">
        <v>276</v>
      </c>
      <c r="F288" s="216" t="s">
        <v>176</v>
      </c>
      <c r="G288" s="293">
        <v>100</v>
      </c>
    </row>
    <row r="289" spans="1:7" ht="13.5" customHeight="1" x14ac:dyDescent="0.2">
      <c r="A289" s="351" t="s">
        <v>66</v>
      </c>
      <c r="B289" s="58" t="s">
        <v>265</v>
      </c>
      <c r="C289" s="216" t="s">
        <v>95</v>
      </c>
      <c r="D289" s="58" t="s">
        <v>243</v>
      </c>
      <c r="E289" s="58" t="s">
        <v>245</v>
      </c>
      <c r="F289" s="216"/>
      <c r="G289" s="293">
        <v>1</v>
      </c>
    </row>
    <row r="290" spans="1:7" x14ac:dyDescent="0.2">
      <c r="A290" s="346" t="s">
        <v>373</v>
      </c>
      <c r="B290" s="58" t="s">
        <v>265</v>
      </c>
      <c r="C290" s="216" t="s">
        <v>95</v>
      </c>
      <c r="D290" s="58" t="s">
        <v>243</v>
      </c>
      <c r="E290" s="58" t="s">
        <v>245</v>
      </c>
      <c r="F290" s="216">
        <v>200</v>
      </c>
      <c r="G290" s="293">
        <v>1</v>
      </c>
    </row>
    <row r="291" spans="1:7" ht="33.75" x14ac:dyDescent="0.2">
      <c r="A291" s="360" t="s">
        <v>378</v>
      </c>
      <c r="B291" s="70" t="s">
        <v>265</v>
      </c>
      <c r="C291" s="68" t="s">
        <v>95</v>
      </c>
      <c r="D291" s="70" t="s">
        <v>243</v>
      </c>
      <c r="E291" s="70" t="s">
        <v>277</v>
      </c>
      <c r="F291" s="68" t="s">
        <v>132</v>
      </c>
      <c r="G291" s="296">
        <v>568</v>
      </c>
    </row>
    <row r="292" spans="1:7" ht="25.5" customHeight="1" x14ac:dyDescent="0.2">
      <c r="A292" s="346" t="s">
        <v>106</v>
      </c>
      <c r="B292" s="58" t="s">
        <v>265</v>
      </c>
      <c r="C292" s="216" t="s">
        <v>95</v>
      </c>
      <c r="D292" s="58" t="s">
        <v>243</v>
      </c>
      <c r="E292" s="58" t="s">
        <v>277</v>
      </c>
      <c r="F292" s="216" t="s">
        <v>107</v>
      </c>
      <c r="G292" s="293">
        <v>568</v>
      </c>
    </row>
    <row r="293" spans="1:7" x14ac:dyDescent="0.2">
      <c r="A293" s="347" t="s">
        <v>247</v>
      </c>
      <c r="B293" s="66" t="s">
        <v>265</v>
      </c>
      <c r="C293" s="66" t="s">
        <v>193</v>
      </c>
      <c r="D293" s="66"/>
      <c r="E293" s="66"/>
      <c r="F293" s="65"/>
      <c r="G293" s="295">
        <v>509.70000000000005</v>
      </c>
    </row>
    <row r="294" spans="1:7" ht="23.25" customHeight="1" x14ac:dyDescent="0.2">
      <c r="A294" s="347" t="s">
        <v>248</v>
      </c>
      <c r="B294" s="66" t="s">
        <v>265</v>
      </c>
      <c r="C294" s="66" t="s">
        <v>193</v>
      </c>
      <c r="D294" s="66" t="s">
        <v>136</v>
      </c>
      <c r="E294" s="66"/>
      <c r="F294" s="58"/>
      <c r="G294" s="295">
        <v>509.70000000000005</v>
      </c>
    </row>
    <row r="295" spans="1:7" x14ac:dyDescent="0.2">
      <c r="A295" s="346" t="s">
        <v>117</v>
      </c>
      <c r="B295" s="58" t="s">
        <v>265</v>
      </c>
      <c r="C295" s="58" t="s">
        <v>193</v>
      </c>
      <c r="D295" s="58" t="s">
        <v>136</v>
      </c>
      <c r="E295" s="75" t="s">
        <v>244</v>
      </c>
      <c r="F295" s="216"/>
      <c r="G295" s="293">
        <v>509.70000000000005</v>
      </c>
    </row>
    <row r="296" spans="1:7" ht="45" x14ac:dyDescent="0.2">
      <c r="A296" s="361" t="s">
        <v>278</v>
      </c>
      <c r="B296" s="70" t="s">
        <v>265</v>
      </c>
      <c r="C296" s="70" t="s">
        <v>193</v>
      </c>
      <c r="D296" s="70" t="s">
        <v>136</v>
      </c>
      <c r="E296" s="70" t="s">
        <v>249</v>
      </c>
      <c r="F296" s="68"/>
      <c r="G296" s="296">
        <v>509.70000000000005</v>
      </c>
    </row>
    <row r="297" spans="1:7" s="42" customFormat="1" ht="12" customHeight="1" x14ac:dyDescent="0.2">
      <c r="A297" s="346" t="s">
        <v>106</v>
      </c>
      <c r="B297" s="58" t="s">
        <v>265</v>
      </c>
      <c r="C297" s="58" t="s">
        <v>193</v>
      </c>
      <c r="D297" s="58" t="s">
        <v>136</v>
      </c>
      <c r="E297" s="58" t="s">
        <v>249</v>
      </c>
      <c r="F297" s="216" t="s">
        <v>107</v>
      </c>
      <c r="G297" s="293">
        <v>404.22900000000004</v>
      </c>
    </row>
    <row r="298" spans="1:7" x14ac:dyDescent="0.2">
      <c r="A298" s="346" t="s">
        <v>373</v>
      </c>
      <c r="B298" s="58" t="s">
        <v>265</v>
      </c>
      <c r="C298" s="58" t="s">
        <v>193</v>
      </c>
      <c r="D298" s="58" t="s">
        <v>136</v>
      </c>
      <c r="E298" s="58" t="s">
        <v>249</v>
      </c>
      <c r="F298" s="216">
        <v>200</v>
      </c>
      <c r="G298" s="293">
        <v>105.471</v>
      </c>
    </row>
    <row r="299" spans="1:7" ht="21" x14ac:dyDescent="0.2">
      <c r="A299" s="347" t="s">
        <v>279</v>
      </c>
      <c r="B299" s="72" t="s">
        <v>265</v>
      </c>
      <c r="C299" s="65" t="s">
        <v>136</v>
      </c>
      <c r="D299" s="66" t="s">
        <v>130</v>
      </c>
      <c r="E299" s="66" t="s">
        <v>131</v>
      </c>
      <c r="F299" s="65" t="s">
        <v>132</v>
      </c>
      <c r="G299" s="295">
        <v>3941</v>
      </c>
    </row>
    <row r="300" spans="1:7" ht="21" x14ac:dyDescent="0.2">
      <c r="A300" s="347" t="s">
        <v>280</v>
      </c>
      <c r="B300" s="72" t="s">
        <v>265</v>
      </c>
      <c r="C300" s="65" t="s">
        <v>136</v>
      </c>
      <c r="D300" s="66" t="s">
        <v>197</v>
      </c>
      <c r="E300" s="66"/>
      <c r="F300" s="65"/>
      <c r="G300" s="295">
        <v>3204</v>
      </c>
    </row>
    <row r="301" spans="1:7" x14ac:dyDescent="0.2">
      <c r="A301" s="351" t="s">
        <v>281</v>
      </c>
      <c r="B301" s="58" t="s">
        <v>265</v>
      </c>
      <c r="C301" s="216" t="s">
        <v>136</v>
      </c>
      <c r="D301" s="58" t="s">
        <v>197</v>
      </c>
      <c r="E301" s="58" t="s">
        <v>282</v>
      </c>
      <c r="F301" s="216"/>
      <c r="G301" s="293">
        <v>2504</v>
      </c>
    </row>
    <row r="302" spans="1:7" ht="33.75" x14ac:dyDescent="0.2">
      <c r="A302" s="346" t="s">
        <v>106</v>
      </c>
      <c r="B302" s="58" t="s">
        <v>265</v>
      </c>
      <c r="C302" s="216" t="s">
        <v>136</v>
      </c>
      <c r="D302" s="58" t="s">
        <v>197</v>
      </c>
      <c r="E302" s="58" t="s">
        <v>282</v>
      </c>
      <c r="F302" s="216" t="s">
        <v>107</v>
      </c>
      <c r="G302" s="293">
        <v>2355</v>
      </c>
    </row>
    <row r="303" spans="1:7" s="42" customFormat="1" ht="11.25" x14ac:dyDescent="0.2">
      <c r="A303" s="346" t="s">
        <v>373</v>
      </c>
      <c r="B303" s="58" t="s">
        <v>265</v>
      </c>
      <c r="C303" s="216" t="s">
        <v>136</v>
      </c>
      <c r="D303" s="58" t="s">
        <v>197</v>
      </c>
      <c r="E303" s="58" t="s">
        <v>282</v>
      </c>
      <c r="F303" s="216">
        <v>200</v>
      </c>
      <c r="G303" s="293">
        <v>149</v>
      </c>
    </row>
    <row r="304" spans="1:7" s="42" customFormat="1" ht="14.25" customHeight="1" x14ac:dyDescent="0.2">
      <c r="A304" s="351" t="s">
        <v>702</v>
      </c>
      <c r="B304" s="58" t="s">
        <v>265</v>
      </c>
      <c r="C304" s="216" t="s">
        <v>136</v>
      </c>
      <c r="D304" s="58" t="s">
        <v>197</v>
      </c>
      <c r="E304" s="58" t="s">
        <v>283</v>
      </c>
      <c r="F304" s="216"/>
      <c r="G304" s="293">
        <v>700</v>
      </c>
    </row>
    <row r="305" spans="1:7" s="42" customFormat="1" ht="22.5" x14ac:dyDescent="0.2">
      <c r="A305" s="351" t="s">
        <v>409</v>
      </c>
      <c r="B305" s="58" t="s">
        <v>265</v>
      </c>
      <c r="C305" s="216" t="s">
        <v>136</v>
      </c>
      <c r="D305" s="58" t="s">
        <v>197</v>
      </c>
      <c r="E305" s="58" t="s">
        <v>408</v>
      </c>
      <c r="F305" s="216"/>
      <c r="G305" s="293">
        <v>250</v>
      </c>
    </row>
    <row r="306" spans="1:7" s="42" customFormat="1" ht="11.25" x14ac:dyDescent="0.2">
      <c r="A306" s="346" t="s">
        <v>373</v>
      </c>
      <c r="B306" s="58" t="s">
        <v>265</v>
      </c>
      <c r="C306" s="216" t="s">
        <v>136</v>
      </c>
      <c r="D306" s="58" t="s">
        <v>197</v>
      </c>
      <c r="E306" s="58" t="s">
        <v>408</v>
      </c>
      <c r="F306" s="216">
        <v>200</v>
      </c>
      <c r="G306" s="293">
        <v>250</v>
      </c>
    </row>
    <row r="307" spans="1:7" s="42" customFormat="1" ht="33.75" x14ac:dyDescent="0.2">
      <c r="A307" s="351" t="s">
        <v>284</v>
      </c>
      <c r="B307" s="58" t="s">
        <v>265</v>
      </c>
      <c r="C307" s="216" t="s">
        <v>136</v>
      </c>
      <c r="D307" s="58" t="s">
        <v>197</v>
      </c>
      <c r="E307" s="58" t="s">
        <v>285</v>
      </c>
      <c r="F307" s="216"/>
      <c r="G307" s="293">
        <v>439</v>
      </c>
    </row>
    <row r="308" spans="1:7" s="42" customFormat="1" ht="11.25" x14ac:dyDescent="0.2">
      <c r="A308" s="346" t="s">
        <v>373</v>
      </c>
      <c r="B308" s="58" t="s">
        <v>265</v>
      </c>
      <c r="C308" s="216" t="s">
        <v>136</v>
      </c>
      <c r="D308" s="58" t="s">
        <v>197</v>
      </c>
      <c r="E308" s="58" t="s">
        <v>285</v>
      </c>
      <c r="F308" s="216">
        <v>200</v>
      </c>
      <c r="G308" s="293">
        <v>439</v>
      </c>
    </row>
    <row r="309" spans="1:7" s="42" customFormat="1" ht="22.5" x14ac:dyDescent="0.2">
      <c r="A309" s="351" t="s">
        <v>448</v>
      </c>
      <c r="B309" s="58" t="s">
        <v>265</v>
      </c>
      <c r="C309" s="216" t="s">
        <v>136</v>
      </c>
      <c r="D309" s="58" t="s">
        <v>197</v>
      </c>
      <c r="E309" s="58" t="s">
        <v>410</v>
      </c>
      <c r="F309" s="216"/>
      <c r="G309" s="293">
        <v>11</v>
      </c>
    </row>
    <row r="310" spans="1:7" s="42" customFormat="1" ht="11.25" x14ac:dyDescent="0.2">
      <c r="A310" s="346" t="s">
        <v>373</v>
      </c>
      <c r="B310" s="58" t="s">
        <v>265</v>
      </c>
      <c r="C310" s="216" t="s">
        <v>136</v>
      </c>
      <c r="D310" s="58" t="s">
        <v>197</v>
      </c>
      <c r="E310" s="58" t="s">
        <v>410</v>
      </c>
      <c r="F310" s="216">
        <v>200</v>
      </c>
      <c r="G310" s="293">
        <v>11</v>
      </c>
    </row>
    <row r="311" spans="1:7" s="42" customFormat="1" ht="21" x14ac:dyDescent="0.2">
      <c r="A311" s="347" t="s">
        <v>286</v>
      </c>
      <c r="B311" s="66" t="s">
        <v>265</v>
      </c>
      <c r="C311" s="65" t="s">
        <v>136</v>
      </c>
      <c r="D311" s="66" t="s">
        <v>252</v>
      </c>
      <c r="E311" s="66" t="s">
        <v>131</v>
      </c>
      <c r="F311" s="65" t="s">
        <v>132</v>
      </c>
      <c r="G311" s="295">
        <v>737</v>
      </c>
    </row>
    <row r="312" spans="1:7" s="42" customFormat="1" ht="31.5" x14ac:dyDescent="0.2">
      <c r="A312" s="347" t="s">
        <v>803</v>
      </c>
      <c r="B312" s="72" t="s">
        <v>265</v>
      </c>
      <c r="C312" s="65" t="s">
        <v>136</v>
      </c>
      <c r="D312" s="66" t="s">
        <v>252</v>
      </c>
      <c r="E312" s="66" t="s">
        <v>287</v>
      </c>
      <c r="F312" s="65" t="s">
        <v>132</v>
      </c>
      <c r="G312" s="295">
        <v>737</v>
      </c>
    </row>
    <row r="313" spans="1:7" ht="22.5" x14ac:dyDescent="0.2">
      <c r="A313" s="350" t="s">
        <v>288</v>
      </c>
      <c r="B313" s="70" t="s">
        <v>265</v>
      </c>
      <c r="C313" s="68" t="s">
        <v>136</v>
      </c>
      <c r="D313" s="68" t="s">
        <v>252</v>
      </c>
      <c r="E313" s="70" t="s">
        <v>289</v>
      </c>
      <c r="F313" s="68" t="s">
        <v>132</v>
      </c>
      <c r="G313" s="296">
        <v>30</v>
      </c>
    </row>
    <row r="314" spans="1:7" x14ac:dyDescent="0.2">
      <c r="A314" s="346" t="s">
        <v>373</v>
      </c>
      <c r="B314" s="71" t="s">
        <v>265</v>
      </c>
      <c r="C314" s="216" t="s">
        <v>136</v>
      </c>
      <c r="D314" s="216" t="s">
        <v>252</v>
      </c>
      <c r="E314" s="58" t="s">
        <v>289</v>
      </c>
      <c r="F314" s="216" t="s">
        <v>115</v>
      </c>
      <c r="G314" s="293">
        <v>30</v>
      </c>
    </row>
    <row r="315" spans="1:7" s="42" customFormat="1" ht="22.5" x14ac:dyDescent="0.2">
      <c r="A315" s="354" t="s">
        <v>704</v>
      </c>
      <c r="B315" s="70" t="s">
        <v>265</v>
      </c>
      <c r="C315" s="68" t="s">
        <v>136</v>
      </c>
      <c r="D315" s="68" t="s">
        <v>252</v>
      </c>
      <c r="E315" s="70" t="s">
        <v>703</v>
      </c>
      <c r="F315" s="68" t="s">
        <v>132</v>
      </c>
      <c r="G315" s="296">
        <v>707</v>
      </c>
    </row>
    <row r="316" spans="1:7" x14ac:dyDescent="0.2">
      <c r="A316" s="346" t="s">
        <v>373</v>
      </c>
      <c r="B316" s="71" t="s">
        <v>265</v>
      </c>
      <c r="C316" s="216" t="s">
        <v>136</v>
      </c>
      <c r="D316" s="216" t="s">
        <v>252</v>
      </c>
      <c r="E316" s="70" t="s">
        <v>703</v>
      </c>
      <c r="F316" s="216" t="s">
        <v>115</v>
      </c>
      <c r="G316" s="293">
        <v>707</v>
      </c>
    </row>
    <row r="317" spans="1:7" x14ac:dyDescent="0.2">
      <c r="A317" s="347" t="s">
        <v>290</v>
      </c>
      <c r="B317" s="66" t="s">
        <v>265</v>
      </c>
      <c r="C317" s="65" t="s">
        <v>120</v>
      </c>
      <c r="D317" s="66"/>
      <c r="E317" s="66"/>
      <c r="F317" s="65"/>
      <c r="G317" s="295">
        <v>11482.41</v>
      </c>
    </row>
    <row r="318" spans="1:7" x14ac:dyDescent="0.2">
      <c r="A318" s="348" t="s">
        <v>291</v>
      </c>
      <c r="B318" s="72" t="s">
        <v>265</v>
      </c>
      <c r="C318" s="66" t="s">
        <v>120</v>
      </c>
      <c r="D318" s="66" t="s">
        <v>197</v>
      </c>
      <c r="E318" s="66"/>
      <c r="F318" s="65"/>
      <c r="G318" s="295">
        <v>5936</v>
      </c>
    </row>
    <row r="319" spans="1:7" ht="31.5" x14ac:dyDescent="0.2">
      <c r="A319" s="347" t="s">
        <v>804</v>
      </c>
      <c r="B319" s="72" t="s">
        <v>265</v>
      </c>
      <c r="C319" s="66" t="s">
        <v>120</v>
      </c>
      <c r="D319" s="66" t="s">
        <v>197</v>
      </c>
      <c r="E319" s="66" t="s">
        <v>400</v>
      </c>
      <c r="F319" s="65"/>
      <c r="G319" s="295">
        <v>5936</v>
      </c>
    </row>
    <row r="320" spans="1:7" ht="112.5" x14ac:dyDescent="0.2">
      <c r="A320" s="351" t="s">
        <v>292</v>
      </c>
      <c r="B320" s="71" t="s">
        <v>265</v>
      </c>
      <c r="C320" s="58" t="s">
        <v>120</v>
      </c>
      <c r="D320" s="58" t="s">
        <v>197</v>
      </c>
      <c r="E320" s="58" t="s">
        <v>705</v>
      </c>
      <c r="F320" s="216"/>
      <c r="G320" s="293">
        <v>5936</v>
      </c>
    </row>
    <row r="321" spans="1:7" x14ac:dyDescent="0.2">
      <c r="A321" s="346" t="s">
        <v>373</v>
      </c>
      <c r="B321" s="71" t="s">
        <v>265</v>
      </c>
      <c r="C321" s="58" t="s">
        <v>120</v>
      </c>
      <c r="D321" s="58" t="s">
        <v>197</v>
      </c>
      <c r="E321" s="58" t="s">
        <v>705</v>
      </c>
      <c r="F321" s="216" t="s">
        <v>115</v>
      </c>
      <c r="G321" s="293">
        <v>5936</v>
      </c>
    </row>
    <row r="322" spans="1:7" x14ac:dyDescent="0.2">
      <c r="A322" s="347" t="s">
        <v>223</v>
      </c>
      <c r="B322" s="66" t="s">
        <v>265</v>
      </c>
      <c r="C322" s="65" t="s">
        <v>120</v>
      </c>
      <c r="D322" s="66" t="s">
        <v>224</v>
      </c>
      <c r="E322" s="66"/>
      <c r="F322" s="65" t="s">
        <v>132</v>
      </c>
      <c r="G322" s="295">
        <v>5546.41</v>
      </c>
    </row>
    <row r="323" spans="1:7" ht="21" x14ac:dyDescent="0.2">
      <c r="A323" s="356" t="s">
        <v>805</v>
      </c>
      <c r="B323" s="72" t="s">
        <v>265</v>
      </c>
      <c r="C323" s="66" t="s">
        <v>120</v>
      </c>
      <c r="D323" s="66" t="s">
        <v>224</v>
      </c>
      <c r="E323" s="66" t="s">
        <v>293</v>
      </c>
      <c r="F323" s="65" t="s">
        <v>132</v>
      </c>
      <c r="G323" s="295">
        <v>825</v>
      </c>
    </row>
    <row r="324" spans="1:7" ht="22.5" x14ac:dyDescent="0.2">
      <c r="A324" s="351" t="s">
        <v>294</v>
      </c>
      <c r="B324" s="71" t="s">
        <v>265</v>
      </c>
      <c r="C324" s="58" t="s">
        <v>120</v>
      </c>
      <c r="D324" s="58" t="s">
        <v>224</v>
      </c>
      <c r="E324" s="58" t="s">
        <v>295</v>
      </c>
      <c r="F324" s="216"/>
      <c r="G324" s="293">
        <v>100</v>
      </c>
    </row>
    <row r="325" spans="1:7" x14ac:dyDescent="0.2">
      <c r="A325" s="355" t="s">
        <v>451</v>
      </c>
      <c r="B325" s="71" t="s">
        <v>265</v>
      </c>
      <c r="C325" s="58" t="s">
        <v>120</v>
      </c>
      <c r="D325" s="58" t="s">
        <v>224</v>
      </c>
      <c r="E325" s="58" t="s">
        <v>411</v>
      </c>
      <c r="F325" s="216"/>
      <c r="G325" s="293">
        <v>100</v>
      </c>
    </row>
    <row r="326" spans="1:7" x14ac:dyDescent="0.2">
      <c r="A326" s="346" t="s">
        <v>373</v>
      </c>
      <c r="B326" s="71" t="s">
        <v>265</v>
      </c>
      <c r="C326" s="58" t="s">
        <v>120</v>
      </c>
      <c r="D326" s="58" t="s">
        <v>224</v>
      </c>
      <c r="E326" s="58" t="s">
        <v>411</v>
      </c>
      <c r="F326" s="216" t="s">
        <v>115</v>
      </c>
      <c r="G326" s="293">
        <v>100</v>
      </c>
    </row>
    <row r="327" spans="1:7" ht="22.5" x14ac:dyDescent="0.2">
      <c r="A327" s="351" t="s">
        <v>296</v>
      </c>
      <c r="B327" s="71" t="s">
        <v>265</v>
      </c>
      <c r="C327" s="58" t="s">
        <v>120</v>
      </c>
      <c r="D327" s="58" t="s">
        <v>224</v>
      </c>
      <c r="E327" s="58" t="s">
        <v>297</v>
      </c>
      <c r="F327" s="216"/>
      <c r="G327" s="293">
        <v>725</v>
      </c>
    </row>
    <row r="328" spans="1:7" ht="12.75" customHeight="1" x14ac:dyDescent="0.2">
      <c r="A328" s="351" t="s">
        <v>724</v>
      </c>
      <c r="B328" s="71" t="s">
        <v>265</v>
      </c>
      <c r="C328" s="58" t="s">
        <v>120</v>
      </c>
      <c r="D328" s="58" t="s">
        <v>224</v>
      </c>
      <c r="E328" s="58" t="s">
        <v>723</v>
      </c>
      <c r="F328" s="216"/>
      <c r="G328" s="293">
        <v>50</v>
      </c>
    </row>
    <row r="329" spans="1:7" ht="12.75" customHeight="1" x14ac:dyDescent="0.2">
      <c r="A329" s="346" t="s">
        <v>373</v>
      </c>
      <c r="B329" s="71" t="s">
        <v>265</v>
      </c>
      <c r="C329" s="58" t="s">
        <v>120</v>
      </c>
      <c r="D329" s="58" t="s">
        <v>224</v>
      </c>
      <c r="E329" s="58" t="s">
        <v>723</v>
      </c>
      <c r="F329" s="216" t="s">
        <v>115</v>
      </c>
      <c r="G329" s="293">
        <v>50</v>
      </c>
    </row>
    <row r="330" spans="1:7" ht="33.75" x14ac:dyDescent="0.2">
      <c r="A330" s="351" t="s">
        <v>298</v>
      </c>
      <c r="B330" s="71" t="s">
        <v>265</v>
      </c>
      <c r="C330" s="58" t="s">
        <v>120</v>
      </c>
      <c r="D330" s="58" t="s">
        <v>224</v>
      </c>
      <c r="E330" s="58" t="s">
        <v>299</v>
      </c>
      <c r="F330" s="216"/>
      <c r="G330" s="293">
        <v>600</v>
      </c>
    </row>
    <row r="331" spans="1:7" x14ac:dyDescent="0.2">
      <c r="A331" s="355" t="s">
        <v>405</v>
      </c>
      <c r="B331" s="71" t="s">
        <v>265</v>
      </c>
      <c r="C331" s="58" t="s">
        <v>120</v>
      </c>
      <c r="D331" s="58" t="s">
        <v>224</v>
      </c>
      <c r="E331" s="58" t="s">
        <v>299</v>
      </c>
      <c r="F331" s="216">
        <v>800</v>
      </c>
      <c r="G331" s="293">
        <v>600</v>
      </c>
    </row>
    <row r="332" spans="1:7" ht="22.5" x14ac:dyDescent="0.2">
      <c r="A332" s="351" t="s">
        <v>449</v>
      </c>
      <c r="B332" s="71" t="s">
        <v>265</v>
      </c>
      <c r="C332" s="58" t="s">
        <v>120</v>
      </c>
      <c r="D332" s="58" t="s">
        <v>224</v>
      </c>
      <c r="E332" s="58" t="s">
        <v>412</v>
      </c>
      <c r="F332" s="216"/>
      <c r="G332" s="293">
        <v>15</v>
      </c>
    </row>
    <row r="333" spans="1:7" ht="30" customHeight="1" x14ac:dyDescent="0.2">
      <c r="A333" s="346" t="s">
        <v>373</v>
      </c>
      <c r="B333" s="71" t="s">
        <v>265</v>
      </c>
      <c r="C333" s="58" t="s">
        <v>120</v>
      </c>
      <c r="D333" s="58" t="s">
        <v>224</v>
      </c>
      <c r="E333" s="58" t="s">
        <v>412</v>
      </c>
      <c r="F333" s="216" t="s">
        <v>115</v>
      </c>
      <c r="G333" s="293">
        <v>15</v>
      </c>
    </row>
    <row r="334" spans="1:7" ht="22.5" x14ac:dyDescent="0.2">
      <c r="A334" s="351" t="s">
        <v>450</v>
      </c>
      <c r="B334" s="71" t="s">
        <v>265</v>
      </c>
      <c r="C334" s="58" t="s">
        <v>120</v>
      </c>
      <c r="D334" s="58" t="s">
        <v>224</v>
      </c>
      <c r="E334" s="58" t="s">
        <v>413</v>
      </c>
      <c r="F334" s="216"/>
      <c r="G334" s="293">
        <v>60</v>
      </c>
    </row>
    <row r="335" spans="1:7" x14ac:dyDescent="0.2">
      <c r="A335" s="346" t="s">
        <v>373</v>
      </c>
      <c r="B335" s="71" t="s">
        <v>265</v>
      </c>
      <c r="C335" s="58" t="s">
        <v>120</v>
      </c>
      <c r="D335" s="58" t="s">
        <v>224</v>
      </c>
      <c r="E335" s="58" t="s">
        <v>413</v>
      </c>
      <c r="F335" s="216" t="s">
        <v>115</v>
      </c>
      <c r="G335" s="293">
        <v>60</v>
      </c>
    </row>
    <row r="336" spans="1:7" x14ac:dyDescent="0.2">
      <c r="A336" s="354" t="s">
        <v>725</v>
      </c>
      <c r="B336" s="71" t="s">
        <v>265</v>
      </c>
      <c r="C336" s="58" t="s">
        <v>120</v>
      </c>
      <c r="D336" s="58" t="s">
        <v>224</v>
      </c>
      <c r="E336" s="58" t="s">
        <v>727</v>
      </c>
      <c r="F336" s="216"/>
      <c r="G336" s="293">
        <v>4721.41</v>
      </c>
    </row>
    <row r="337" spans="1:7" ht="22.5" x14ac:dyDescent="0.2">
      <c r="A337" s="351" t="s">
        <v>728</v>
      </c>
      <c r="B337" s="71" t="s">
        <v>265</v>
      </c>
      <c r="C337" s="58" t="s">
        <v>120</v>
      </c>
      <c r="D337" s="58" t="s">
        <v>224</v>
      </c>
      <c r="E337" s="58" t="s">
        <v>726</v>
      </c>
      <c r="F337" s="216"/>
      <c r="G337" s="293">
        <v>120</v>
      </c>
    </row>
    <row r="338" spans="1:7" x14ac:dyDescent="0.2">
      <c r="A338" s="346" t="s">
        <v>373</v>
      </c>
      <c r="B338" s="71" t="s">
        <v>265</v>
      </c>
      <c r="C338" s="58" t="s">
        <v>120</v>
      </c>
      <c r="D338" s="58" t="s">
        <v>224</v>
      </c>
      <c r="E338" s="58" t="s">
        <v>726</v>
      </c>
      <c r="F338" s="216" t="s">
        <v>115</v>
      </c>
      <c r="G338" s="293">
        <v>120</v>
      </c>
    </row>
    <row r="339" spans="1:7" ht="22.5" x14ac:dyDescent="0.2">
      <c r="A339" s="351" t="s">
        <v>729</v>
      </c>
      <c r="B339" s="71" t="s">
        <v>265</v>
      </c>
      <c r="C339" s="58" t="s">
        <v>120</v>
      </c>
      <c r="D339" s="58" t="s">
        <v>224</v>
      </c>
      <c r="E339" s="58" t="s">
        <v>730</v>
      </c>
      <c r="F339" s="216"/>
      <c r="G339" s="293">
        <v>4351.41</v>
      </c>
    </row>
    <row r="340" spans="1:7" ht="22.5" x14ac:dyDescent="0.2">
      <c r="A340" s="351" t="s">
        <v>729</v>
      </c>
      <c r="B340" s="71" t="s">
        <v>265</v>
      </c>
      <c r="C340" s="58" t="s">
        <v>120</v>
      </c>
      <c r="D340" s="58" t="s">
        <v>224</v>
      </c>
      <c r="E340" s="58" t="s">
        <v>884</v>
      </c>
      <c r="F340" s="216"/>
      <c r="G340" s="293">
        <v>270</v>
      </c>
    </row>
    <row r="341" spans="1:7" x14ac:dyDescent="0.2">
      <c r="A341" s="346" t="s">
        <v>373</v>
      </c>
      <c r="B341" s="71" t="s">
        <v>265</v>
      </c>
      <c r="C341" s="58" t="s">
        <v>120</v>
      </c>
      <c r="D341" s="58" t="s">
        <v>224</v>
      </c>
      <c r="E341" s="58" t="s">
        <v>884</v>
      </c>
      <c r="F341" s="216" t="s">
        <v>115</v>
      </c>
      <c r="G341" s="293">
        <v>270</v>
      </c>
    </row>
    <row r="342" spans="1:7" x14ac:dyDescent="0.2">
      <c r="A342" s="351" t="s">
        <v>473</v>
      </c>
      <c r="B342" s="71" t="s">
        <v>265</v>
      </c>
      <c r="C342" s="58" t="s">
        <v>120</v>
      </c>
      <c r="D342" s="58" t="s">
        <v>224</v>
      </c>
      <c r="E342" s="58" t="s">
        <v>733</v>
      </c>
      <c r="F342" s="216"/>
      <c r="G342" s="293">
        <v>4081.41</v>
      </c>
    </row>
    <row r="343" spans="1:7" x14ac:dyDescent="0.2">
      <c r="A343" s="346" t="s">
        <v>373</v>
      </c>
      <c r="B343" s="71" t="s">
        <v>265</v>
      </c>
      <c r="C343" s="58" t="s">
        <v>120</v>
      </c>
      <c r="D343" s="58" t="s">
        <v>224</v>
      </c>
      <c r="E343" s="58" t="s">
        <v>733</v>
      </c>
      <c r="F343" s="216" t="s">
        <v>115</v>
      </c>
      <c r="G343" s="293">
        <v>4081.41</v>
      </c>
    </row>
    <row r="344" spans="1:7" ht="22.5" x14ac:dyDescent="0.2">
      <c r="A344" s="351" t="s">
        <v>732</v>
      </c>
      <c r="B344" s="71" t="s">
        <v>265</v>
      </c>
      <c r="C344" s="58" t="s">
        <v>120</v>
      </c>
      <c r="D344" s="58" t="s">
        <v>224</v>
      </c>
      <c r="E344" s="58" t="s">
        <v>731</v>
      </c>
      <c r="F344" s="216"/>
      <c r="G344" s="293">
        <v>250</v>
      </c>
    </row>
    <row r="345" spans="1:7" x14ac:dyDescent="0.2">
      <c r="A345" s="346" t="s">
        <v>373</v>
      </c>
      <c r="B345" s="71" t="s">
        <v>265</v>
      </c>
      <c r="C345" s="58" t="s">
        <v>120</v>
      </c>
      <c r="D345" s="58" t="s">
        <v>224</v>
      </c>
      <c r="E345" s="58" t="s">
        <v>731</v>
      </c>
      <c r="F345" s="216" t="s">
        <v>115</v>
      </c>
      <c r="G345" s="293">
        <v>250</v>
      </c>
    </row>
    <row r="346" spans="1:7" x14ac:dyDescent="0.2">
      <c r="A346" s="358" t="s">
        <v>301</v>
      </c>
      <c r="B346" s="72" t="s">
        <v>265</v>
      </c>
      <c r="C346" s="66" t="s">
        <v>216</v>
      </c>
      <c r="D346" s="66"/>
      <c r="E346" s="66"/>
      <c r="F346" s="65"/>
      <c r="G346" s="295">
        <v>1602</v>
      </c>
    </row>
    <row r="347" spans="1:7" x14ac:dyDescent="0.2">
      <c r="A347" s="358" t="s">
        <v>302</v>
      </c>
      <c r="B347" s="72" t="s">
        <v>265</v>
      </c>
      <c r="C347" s="66" t="s">
        <v>216</v>
      </c>
      <c r="D347" s="66" t="s">
        <v>136</v>
      </c>
      <c r="E347" s="66"/>
      <c r="F347" s="65"/>
      <c r="G347" s="295">
        <v>1602</v>
      </c>
    </row>
    <row r="348" spans="1:7" s="59" customFormat="1" ht="31.5" x14ac:dyDescent="0.2">
      <c r="A348" s="356" t="s">
        <v>709</v>
      </c>
      <c r="B348" s="72" t="s">
        <v>265</v>
      </c>
      <c r="C348" s="66" t="s">
        <v>216</v>
      </c>
      <c r="D348" s="66" t="s">
        <v>136</v>
      </c>
      <c r="E348" s="66" t="s">
        <v>300</v>
      </c>
      <c r="F348" s="65"/>
      <c r="G348" s="295">
        <v>1602</v>
      </c>
    </row>
    <row r="349" spans="1:7" s="59" customFormat="1" x14ac:dyDescent="0.2">
      <c r="A349" s="351" t="s">
        <v>711</v>
      </c>
      <c r="B349" s="71" t="s">
        <v>265</v>
      </c>
      <c r="C349" s="58" t="s">
        <v>216</v>
      </c>
      <c r="D349" s="58" t="s">
        <v>136</v>
      </c>
      <c r="E349" s="58" t="s">
        <v>710</v>
      </c>
      <c r="F349" s="216"/>
      <c r="G349" s="293">
        <v>1571</v>
      </c>
    </row>
    <row r="350" spans="1:7" s="59" customFormat="1" x14ac:dyDescent="0.2">
      <c r="A350" s="351" t="s">
        <v>713</v>
      </c>
      <c r="B350" s="71" t="s">
        <v>265</v>
      </c>
      <c r="C350" s="58" t="s">
        <v>216</v>
      </c>
      <c r="D350" s="58" t="s">
        <v>136</v>
      </c>
      <c r="E350" s="58" t="s">
        <v>712</v>
      </c>
      <c r="F350" s="216"/>
      <c r="G350" s="293">
        <v>1571</v>
      </c>
    </row>
    <row r="351" spans="1:7" s="59" customFormat="1" x14ac:dyDescent="0.2">
      <c r="A351" s="351" t="s">
        <v>713</v>
      </c>
      <c r="B351" s="71" t="s">
        <v>265</v>
      </c>
      <c r="C351" s="58" t="s">
        <v>216</v>
      </c>
      <c r="D351" s="58" t="s">
        <v>136</v>
      </c>
      <c r="E351" s="58" t="s">
        <v>714</v>
      </c>
      <c r="F351" s="216"/>
      <c r="G351" s="293">
        <v>1571</v>
      </c>
    </row>
    <row r="352" spans="1:7" s="59" customFormat="1" x14ac:dyDescent="0.2">
      <c r="A352" s="346" t="s">
        <v>373</v>
      </c>
      <c r="B352" s="71" t="s">
        <v>265</v>
      </c>
      <c r="C352" s="58" t="s">
        <v>216</v>
      </c>
      <c r="D352" s="58" t="s">
        <v>136</v>
      </c>
      <c r="E352" s="58" t="s">
        <v>714</v>
      </c>
      <c r="F352" s="216" t="s">
        <v>115</v>
      </c>
      <c r="G352" s="293">
        <v>1571</v>
      </c>
    </row>
    <row r="353" spans="1:7" ht="22.5" x14ac:dyDescent="0.2">
      <c r="A353" s="49" t="s">
        <v>785</v>
      </c>
      <c r="B353" s="71" t="s">
        <v>265</v>
      </c>
      <c r="C353" s="58" t="s">
        <v>216</v>
      </c>
      <c r="D353" s="58" t="s">
        <v>136</v>
      </c>
      <c r="E353" s="58" t="s">
        <v>784</v>
      </c>
      <c r="F353" s="92"/>
      <c r="G353" s="293">
        <v>31</v>
      </c>
    </row>
    <row r="354" spans="1:7" ht="22.5" x14ac:dyDescent="0.2">
      <c r="A354" s="46" t="s">
        <v>656</v>
      </c>
      <c r="B354" s="71" t="s">
        <v>265</v>
      </c>
      <c r="C354" s="58" t="s">
        <v>216</v>
      </c>
      <c r="D354" s="58" t="s">
        <v>136</v>
      </c>
      <c r="E354" s="58" t="s">
        <v>783</v>
      </c>
      <c r="F354" s="216"/>
      <c r="G354" s="293">
        <v>31</v>
      </c>
    </row>
    <row r="355" spans="1:7" x14ac:dyDescent="0.2">
      <c r="A355" s="46" t="s">
        <v>373</v>
      </c>
      <c r="B355" s="71" t="s">
        <v>265</v>
      </c>
      <c r="C355" s="58" t="s">
        <v>216</v>
      </c>
      <c r="D355" s="58" t="s">
        <v>136</v>
      </c>
      <c r="E355" s="58" t="s">
        <v>783</v>
      </c>
      <c r="F355" s="216" t="s">
        <v>115</v>
      </c>
      <c r="G355" s="293">
        <v>31</v>
      </c>
    </row>
    <row r="356" spans="1:7" ht="17.25" customHeight="1" x14ac:dyDescent="0.2">
      <c r="A356" s="347" t="s">
        <v>181</v>
      </c>
      <c r="B356" s="63" t="s">
        <v>265</v>
      </c>
      <c r="C356" s="62" t="s">
        <v>182</v>
      </c>
      <c r="D356" s="62"/>
      <c r="E356" s="62"/>
      <c r="F356" s="64"/>
      <c r="G356" s="294">
        <v>639</v>
      </c>
    </row>
    <row r="357" spans="1:7" x14ac:dyDescent="0.2">
      <c r="A357" s="347" t="s">
        <v>342</v>
      </c>
      <c r="B357" s="63" t="s">
        <v>265</v>
      </c>
      <c r="C357" s="62" t="s">
        <v>182</v>
      </c>
      <c r="D357" s="62" t="s">
        <v>182</v>
      </c>
      <c r="E357" s="62" t="s">
        <v>131</v>
      </c>
      <c r="F357" s="64" t="s">
        <v>132</v>
      </c>
      <c r="G357" s="295">
        <v>100</v>
      </c>
    </row>
    <row r="358" spans="1:7" ht="31.5" x14ac:dyDescent="0.2">
      <c r="A358" s="347" t="s">
        <v>806</v>
      </c>
      <c r="B358" s="63" t="s">
        <v>265</v>
      </c>
      <c r="C358" s="62" t="s">
        <v>182</v>
      </c>
      <c r="D358" s="62" t="s">
        <v>182</v>
      </c>
      <c r="E358" s="62" t="s">
        <v>308</v>
      </c>
      <c r="F358" s="64"/>
      <c r="G358" s="294">
        <v>100</v>
      </c>
    </row>
    <row r="359" spans="1:7" ht="22.5" x14ac:dyDescent="0.2">
      <c r="A359" s="362" t="s">
        <v>309</v>
      </c>
      <c r="B359" s="73" t="s">
        <v>265</v>
      </c>
      <c r="C359" s="67" t="s">
        <v>182</v>
      </c>
      <c r="D359" s="67" t="s">
        <v>182</v>
      </c>
      <c r="E359" s="67" t="s">
        <v>310</v>
      </c>
      <c r="F359" s="69"/>
      <c r="G359" s="302">
        <v>100</v>
      </c>
    </row>
    <row r="360" spans="1:7" x14ac:dyDescent="0.2">
      <c r="A360" s="346" t="s">
        <v>373</v>
      </c>
      <c r="B360" s="45" t="s">
        <v>265</v>
      </c>
      <c r="C360" s="47" t="s">
        <v>182</v>
      </c>
      <c r="D360" s="47" t="s">
        <v>182</v>
      </c>
      <c r="E360" s="47" t="s">
        <v>310</v>
      </c>
      <c r="F360" s="48">
        <v>200</v>
      </c>
      <c r="G360" s="286">
        <v>100</v>
      </c>
    </row>
    <row r="361" spans="1:7" x14ac:dyDescent="0.2">
      <c r="A361" s="347" t="s">
        <v>196</v>
      </c>
      <c r="B361" s="62" t="s">
        <v>265</v>
      </c>
      <c r="C361" s="62" t="s">
        <v>182</v>
      </c>
      <c r="D361" s="62" t="s">
        <v>197</v>
      </c>
      <c r="E361" s="62" t="s">
        <v>131</v>
      </c>
      <c r="F361" s="64" t="s">
        <v>132</v>
      </c>
      <c r="G361" s="295">
        <v>539</v>
      </c>
    </row>
    <row r="362" spans="1:7" s="61" customFormat="1" ht="22.5" customHeight="1" x14ac:dyDescent="0.2">
      <c r="A362" s="275" t="s">
        <v>379</v>
      </c>
      <c r="B362" s="63" t="s">
        <v>265</v>
      </c>
      <c r="C362" s="64" t="s">
        <v>182</v>
      </c>
      <c r="D362" s="64" t="s">
        <v>197</v>
      </c>
      <c r="E362" s="62" t="s">
        <v>304</v>
      </c>
      <c r="F362" s="65" t="s">
        <v>132</v>
      </c>
      <c r="G362" s="295">
        <v>539</v>
      </c>
    </row>
    <row r="363" spans="1:7" s="52" customFormat="1" ht="33.75" x14ac:dyDescent="0.2">
      <c r="A363" s="346" t="s">
        <v>106</v>
      </c>
      <c r="B363" s="51" t="s">
        <v>265</v>
      </c>
      <c r="C363" s="48" t="s">
        <v>182</v>
      </c>
      <c r="D363" s="48" t="s">
        <v>197</v>
      </c>
      <c r="E363" s="47" t="s">
        <v>304</v>
      </c>
      <c r="F363" s="50">
        <v>100</v>
      </c>
      <c r="G363" s="300">
        <v>438.28800000000001</v>
      </c>
    </row>
    <row r="364" spans="1:7" x14ac:dyDescent="0.2">
      <c r="A364" s="346" t="s">
        <v>373</v>
      </c>
      <c r="B364" s="45" t="s">
        <v>265</v>
      </c>
      <c r="C364" s="48" t="s">
        <v>182</v>
      </c>
      <c r="D364" s="48" t="s">
        <v>197</v>
      </c>
      <c r="E364" s="47" t="s">
        <v>304</v>
      </c>
      <c r="F364" s="48" t="s">
        <v>115</v>
      </c>
      <c r="G364" s="286">
        <v>100.712</v>
      </c>
    </row>
    <row r="365" spans="1:7" x14ac:dyDescent="0.2">
      <c r="A365" s="363" t="s">
        <v>119</v>
      </c>
      <c r="B365" s="63" t="s">
        <v>265</v>
      </c>
      <c r="C365" s="65" t="s">
        <v>93</v>
      </c>
      <c r="D365" s="66" t="s">
        <v>120</v>
      </c>
      <c r="E365" s="66"/>
      <c r="F365" s="65"/>
      <c r="G365" s="317">
        <v>1000</v>
      </c>
    </row>
    <row r="366" spans="1:7" ht="21" x14ac:dyDescent="0.2">
      <c r="A366" s="363" t="s">
        <v>781</v>
      </c>
      <c r="B366" s="63" t="s">
        <v>265</v>
      </c>
      <c r="C366" s="64" t="s">
        <v>93</v>
      </c>
      <c r="D366" s="62" t="s">
        <v>120</v>
      </c>
      <c r="E366" s="62"/>
      <c r="F366" s="64"/>
      <c r="G366" s="317">
        <v>1000</v>
      </c>
    </row>
    <row r="367" spans="1:7" x14ac:dyDescent="0.2">
      <c r="A367" s="289" t="s">
        <v>373</v>
      </c>
      <c r="B367" s="45" t="s">
        <v>265</v>
      </c>
      <c r="C367" s="48" t="s">
        <v>93</v>
      </c>
      <c r="D367" s="47" t="s">
        <v>120</v>
      </c>
      <c r="E367" s="47" t="s">
        <v>659</v>
      </c>
      <c r="F367" s="48" t="s">
        <v>115</v>
      </c>
      <c r="G367" s="286">
        <v>1000</v>
      </c>
    </row>
    <row r="368" spans="1:7" x14ac:dyDescent="0.2">
      <c r="A368" s="347" t="s">
        <v>311</v>
      </c>
      <c r="B368" s="72" t="s">
        <v>265</v>
      </c>
      <c r="C368" s="65" t="s">
        <v>197</v>
      </c>
      <c r="D368" s="66" t="s">
        <v>130</v>
      </c>
      <c r="E368" s="66" t="s">
        <v>131</v>
      </c>
      <c r="F368" s="65" t="s">
        <v>132</v>
      </c>
      <c r="G368" s="295">
        <v>1380</v>
      </c>
    </row>
    <row r="369" spans="1:7" x14ac:dyDescent="0.2">
      <c r="A369" s="347" t="s">
        <v>312</v>
      </c>
      <c r="B369" s="66" t="s">
        <v>265</v>
      </c>
      <c r="C369" s="65" t="s">
        <v>197</v>
      </c>
      <c r="D369" s="66" t="s">
        <v>197</v>
      </c>
      <c r="E369" s="66" t="s">
        <v>131</v>
      </c>
      <c r="F369" s="65" t="s">
        <v>132</v>
      </c>
      <c r="G369" s="295">
        <v>1380</v>
      </c>
    </row>
    <row r="370" spans="1:7" ht="12" customHeight="1" x14ac:dyDescent="0.2">
      <c r="A370" s="356" t="s">
        <v>807</v>
      </c>
      <c r="B370" s="66" t="s">
        <v>265</v>
      </c>
      <c r="C370" s="65" t="s">
        <v>197</v>
      </c>
      <c r="D370" s="66" t="s">
        <v>197</v>
      </c>
      <c r="E370" s="66" t="s">
        <v>313</v>
      </c>
      <c r="F370" s="65"/>
      <c r="G370" s="295">
        <v>1380</v>
      </c>
    </row>
    <row r="371" spans="1:7" ht="22.5" x14ac:dyDescent="0.2">
      <c r="A371" s="354" t="s">
        <v>715</v>
      </c>
      <c r="B371" s="70" t="s">
        <v>265</v>
      </c>
      <c r="C371" s="68" t="s">
        <v>197</v>
      </c>
      <c r="D371" s="70" t="s">
        <v>197</v>
      </c>
      <c r="E371" s="70" t="s">
        <v>716</v>
      </c>
      <c r="F371" s="68"/>
      <c r="G371" s="296">
        <v>380</v>
      </c>
    </row>
    <row r="372" spans="1:7" x14ac:dyDescent="0.2">
      <c r="A372" s="346" t="s">
        <v>373</v>
      </c>
      <c r="B372" s="58" t="s">
        <v>265</v>
      </c>
      <c r="C372" s="216" t="s">
        <v>197</v>
      </c>
      <c r="D372" s="58" t="s">
        <v>197</v>
      </c>
      <c r="E372" s="70" t="s">
        <v>716</v>
      </c>
      <c r="F372" s="216" t="s">
        <v>115</v>
      </c>
      <c r="G372" s="293">
        <v>380</v>
      </c>
    </row>
    <row r="373" spans="1:7" ht="22.5" x14ac:dyDescent="0.2">
      <c r="A373" s="368" t="s">
        <v>889</v>
      </c>
      <c r="B373" s="58" t="s">
        <v>265</v>
      </c>
      <c r="C373" s="216" t="s">
        <v>197</v>
      </c>
      <c r="D373" s="58" t="s">
        <v>197</v>
      </c>
      <c r="E373" s="70" t="s">
        <v>885</v>
      </c>
      <c r="F373" s="216"/>
      <c r="G373" s="299">
        <v>1000</v>
      </c>
    </row>
    <row r="374" spans="1:7" s="59" customFormat="1" x14ac:dyDescent="0.2">
      <c r="A374" s="353" t="s">
        <v>144</v>
      </c>
      <c r="B374" s="58" t="s">
        <v>265</v>
      </c>
      <c r="C374" s="216" t="s">
        <v>197</v>
      </c>
      <c r="D374" s="58" t="s">
        <v>197</v>
      </c>
      <c r="E374" s="70" t="s">
        <v>885</v>
      </c>
      <c r="F374" s="216">
        <v>300</v>
      </c>
      <c r="G374" s="299">
        <v>1000</v>
      </c>
    </row>
    <row r="375" spans="1:7" ht="24" customHeight="1" x14ac:dyDescent="0.2">
      <c r="A375" s="347" t="s">
        <v>133</v>
      </c>
      <c r="B375" s="66" t="s">
        <v>265</v>
      </c>
      <c r="C375" s="65">
        <v>10</v>
      </c>
      <c r="D375" s="66"/>
      <c r="E375" s="66"/>
      <c r="F375" s="65"/>
      <c r="G375" s="297">
        <v>5256.33</v>
      </c>
    </row>
    <row r="376" spans="1:7" x14ac:dyDescent="0.2">
      <c r="A376" s="347" t="s">
        <v>314</v>
      </c>
      <c r="B376" s="66" t="s">
        <v>265</v>
      </c>
      <c r="C376" s="65">
        <v>10</v>
      </c>
      <c r="D376" s="66" t="s">
        <v>136</v>
      </c>
      <c r="E376" s="66"/>
      <c r="F376" s="65"/>
      <c r="G376" s="297">
        <v>668</v>
      </c>
    </row>
    <row r="377" spans="1:7" s="59" customFormat="1" ht="13.5" customHeight="1" x14ac:dyDescent="0.2">
      <c r="A377" s="347" t="s">
        <v>808</v>
      </c>
      <c r="B377" s="66" t="s">
        <v>265</v>
      </c>
      <c r="C377" s="65">
        <v>10</v>
      </c>
      <c r="D377" s="66" t="s">
        <v>136</v>
      </c>
      <c r="E377" s="66" t="s">
        <v>323</v>
      </c>
      <c r="F377" s="65"/>
      <c r="G377" s="295">
        <v>668</v>
      </c>
    </row>
    <row r="378" spans="1:7" s="59" customFormat="1" ht="22.5" x14ac:dyDescent="0.2">
      <c r="A378" s="351" t="s">
        <v>416</v>
      </c>
      <c r="B378" s="70" t="s">
        <v>265</v>
      </c>
      <c r="C378" s="68">
        <v>10</v>
      </c>
      <c r="D378" s="70" t="s">
        <v>136</v>
      </c>
      <c r="E378" s="58" t="s">
        <v>415</v>
      </c>
      <c r="F378" s="68"/>
      <c r="G378" s="296">
        <v>368</v>
      </c>
    </row>
    <row r="379" spans="1:7" s="59" customFormat="1" x14ac:dyDescent="0.2">
      <c r="A379" s="346" t="s">
        <v>373</v>
      </c>
      <c r="B379" s="58" t="s">
        <v>265</v>
      </c>
      <c r="C379" s="216">
        <v>10</v>
      </c>
      <c r="D379" s="58" t="s">
        <v>136</v>
      </c>
      <c r="E379" s="58" t="s">
        <v>415</v>
      </c>
      <c r="F379" s="216" t="s">
        <v>115</v>
      </c>
      <c r="G379" s="293">
        <v>268</v>
      </c>
    </row>
    <row r="380" spans="1:7" s="59" customFormat="1" x14ac:dyDescent="0.2">
      <c r="A380" s="353" t="s">
        <v>144</v>
      </c>
      <c r="B380" s="58" t="s">
        <v>265</v>
      </c>
      <c r="C380" s="216">
        <v>10</v>
      </c>
      <c r="D380" s="58" t="s">
        <v>136</v>
      </c>
      <c r="E380" s="58" t="s">
        <v>415</v>
      </c>
      <c r="F380" s="216">
        <v>300</v>
      </c>
      <c r="G380" s="299">
        <v>100</v>
      </c>
    </row>
    <row r="381" spans="1:7" s="59" customFormat="1" ht="22.5" x14ac:dyDescent="0.2">
      <c r="A381" s="351" t="s">
        <v>417</v>
      </c>
      <c r="B381" s="58" t="s">
        <v>265</v>
      </c>
      <c r="C381" s="216">
        <v>10</v>
      </c>
      <c r="D381" s="58" t="s">
        <v>136</v>
      </c>
      <c r="E381" s="58" t="s">
        <v>418</v>
      </c>
      <c r="F381" s="216"/>
      <c r="G381" s="299">
        <v>82</v>
      </c>
    </row>
    <row r="382" spans="1:7" s="59" customFormat="1" ht="14.25" customHeight="1" x14ac:dyDescent="0.2">
      <c r="A382" s="346" t="s">
        <v>373</v>
      </c>
      <c r="B382" s="58" t="s">
        <v>265</v>
      </c>
      <c r="C382" s="216">
        <v>10</v>
      </c>
      <c r="D382" s="58" t="s">
        <v>136</v>
      </c>
      <c r="E382" s="58" t="s">
        <v>418</v>
      </c>
      <c r="F382" s="216" t="s">
        <v>115</v>
      </c>
      <c r="G382" s="299">
        <v>82</v>
      </c>
    </row>
    <row r="383" spans="1:7" s="59" customFormat="1" ht="22.5" x14ac:dyDescent="0.2">
      <c r="A383" s="351" t="s">
        <v>419</v>
      </c>
      <c r="B383" s="70" t="s">
        <v>265</v>
      </c>
      <c r="C383" s="68">
        <v>10</v>
      </c>
      <c r="D383" s="70" t="s">
        <v>136</v>
      </c>
      <c r="E383" s="58" t="s">
        <v>324</v>
      </c>
      <c r="F383" s="68"/>
      <c r="G383" s="296">
        <v>30</v>
      </c>
    </row>
    <row r="384" spans="1:7" s="59" customFormat="1" x14ac:dyDescent="0.2">
      <c r="A384" s="346" t="s">
        <v>373</v>
      </c>
      <c r="B384" s="58" t="s">
        <v>265</v>
      </c>
      <c r="C384" s="216">
        <v>10</v>
      </c>
      <c r="D384" s="58" t="s">
        <v>136</v>
      </c>
      <c r="E384" s="58" t="s">
        <v>324</v>
      </c>
      <c r="F384" s="216" t="s">
        <v>115</v>
      </c>
      <c r="G384" s="293">
        <v>30</v>
      </c>
    </row>
    <row r="385" spans="1:7" s="59" customFormat="1" x14ac:dyDescent="0.2">
      <c r="A385" s="351" t="s">
        <v>421</v>
      </c>
      <c r="B385" s="70" t="s">
        <v>265</v>
      </c>
      <c r="C385" s="68">
        <v>10</v>
      </c>
      <c r="D385" s="70" t="s">
        <v>136</v>
      </c>
      <c r="E385" s="58" t="s">
        <v>420</v>
      </c>
      <c r="F385" s="68"/>
      <c r="G385" s="296">
        <v>178</v>
      </c>
    </row>
    <row r="386" spans="1:7" s="59" customFormat="1" x14ac:dyDescent="0.2">
      <c r="A386" s="346" t="s">
        <v>373</v>
      </c>
      <c r="B386" s="58" t="s">
        <v>265</v>
      </c>
      <c r="C386" s="216">
        <v>10</v>
      </c>
      <c r="D386" s="58" t="s">
        <v>136</v>
      </c>
      <c r="E386" s="58" t="s">
        <v>420</v>
      </c>
      <c r="F386" s="216" t="s">
        <v>115</v>
      </c>
      <c r="G386" s="293">
        <v>178</v>
      </c>
    </row>
    <row r="387" spans="1:7" s="59" customFormat="1" x14ac:dyDescent="0.2">
      <c r="A387" s="354" t="s">
        <v>719</v>
      </c>
      <c r="B387" s="70" t="s">
        <v>265</v>
      </c>
      <c r="C387" s="68">
        <v>10</v>
      </c>
      <c r="D387" s="70" t="s">
        <v>136</v>
      </c>
      <c r="E387" s="58" t="s">
        <v>718</v>
      </c>
      <c r="F387" s="68"/>
      <c r="G387" s="296">
        <v>10</v>
      </c>
    </row>
    <row r="388" spans="1:7" s="59" customFormat="1" x14ac:dyDescent="0.2">
      <c r="A388" s="346" t="s">
        <v>373</v>
      </c>
      <c r="B388" s="58" t="s">
        <v>265</v>
      </c>
      <c r="C388" s="216">
        <v>10</v>
      </c>
      <c r="D388" s="58" t="s">
        <v>136</v>
      </c>
      <c r="E388" s="58" t="s">
        <v>718</v>
      </c>
      <c r="F388" s="216" t="s">
        <v>115</v>
      </c>
      <c r="G388" s="293">
        <v>10</v>
      </c>
    </row>
    <row r="389" spans="1:7" s="59" customFormat="1" x14ac:dyDescent="0.2">
      <c r="A389" s="347" t="s">
        <v>207</v>
      </c>
      <c r="B389" s="72" t="s">
        <v>265</v>
      </c>
      <c r="C389" s="65">
        <v>10</v>
      </c>
      <c r="D389" s="66" t="s">
        <v>120</v>
      </c>
      <c r="E389" s="58"/>
      <c r="F389" s="216"/>
      <c r="G389" s="299">
        <v>4578.33</v>
      </c>
    </row>
    <row r="390" spans="1:7" ht="31.5" x14ac:dyDescent="0.2">
      <c r="A390" s="347" t="s">
        <v>706</v>
      </c>
      <c r="B390" s="72" t="s">
        <v>265</v>
      </c>
      <c r="C390" s="65">
        <v>10</v>
      </c>
      <c r="D390" s="66" t="s">
        <v>120</v>
      </c>
      <c r="E390" s="66" t="s">
        <v>300</v>
      </c>
      <c r="F390" s="65"/>
      <c r="G390" s="295">
        <v>4578.33</v>
      </c>
    </row>
    <row r="391" spans="1:7" ht="22.5" x14ac:dyDescent="0.2">
      <c r="A391" s="354" t="s">
        <v>708</v>
      </c>
      <c r="B391" s="58" t="s">
        <v>265</v>
      </c>
      <c r="C391" s="58" t="s">
        <v>134</v>
      </c>
      <c r="D391" s="58" t="s">
        <v>120</v>
      </c>
      <c r="E391" s="58" t="s">
        <v>707</v>
      </c>
      <c r="F391" s="216" t="s">
        <v>132</v>
      </c>
      <c r="G391" s="293">
        <v>4578.33</v>
      </c>
    </row>
    <row r="392" spans="1:7" x14ac:dyDescent="0.2">
      <c r="A392" s="351" t="s">
        <v>454</v>
      </c>
      <c r="B392" s="71" t="s">
        <v>265</v>
      </c>
      <c r="C392" s="58" t="s">
        <v>134</v>
      </c>
      <c r="D392" s="58" t="s">
        <v>120</v>
      </c>
      <c r="E392" s="58" t="s">
        <v>717</v>
      </c>
      <c r="F392" s="216"/>
      <c r="G392" s="293">
        <v>4578.33</v>
      </c>
    </row>
    <row r="393" spans="1:7" x14ac:dyDescent="0.2">
      <c r="A393" s="353" t="s">
        <v>144</v>
      </c>
      <c r="B393" s="71" t="s">
        <v>265</v>
      </c>
      <c r="C393" s="58" t="s">
        <v>134</v>
      </c>
      <c r="D393" s="58" t="s">
        <v>120</v>
      </c>
      <c r="E393" s="58" t="s">
        <v>717</v>
      </c>
      <c r="F393" s="216">
        <v>300</v>
      </c>
      <c r="G393" s="293">
        <v>4578.33</v>
      </c>
    </row>
    <row r="394" spans="1:7" s="54" customFormat="1" ht="11.25" x14ac:dyDescent="0.2">
      <c r="A394" s="347" t="s">
        <v>164</v>
      </c>
      <c r="B394" s="58" t="s">
        <v>265</v>
      </c>
      <c r="C394" s="64" t="s">
        <v>134</v>
      </c>
      <c r="D394" s="62" t="s">
        <v>165</v>
      </c>
      <c r="E394" s="62" t="s">
        <v>131</v>
      </c>
      <c r="F394" s="64" t="s">
        <v>132</v>
      </c>
      <c r="G394" s="294">
        <v>10</v>
      </c>
    </row>
    <row r="395" spans="1:7" s="54" customFormat="1" ht="45" x14ac:dyDescent="0.2">
      <c r="A395" s="346" t="s">
        <v>720</v>
      </c>
      <c r="B395" s="58" t="s">
        <v>265</v>
      </c>
      <c r="C395" s="48">
        <v>10</v>
      </c>
      <c r="D395" s="47" t="s">
        <v>165</v>
      </c>
      <c r="E395" s="47" t="s">
        <v>303</v>
      </c>
      <c r="F395" s="48"/>
      <c r="G395" s="286">
        <v>10</v>
      </c>
    </row>
    <row r="396" spans="1:7" s="54" customFormat="1" ht="36" x14ac:dyDescent="0.2">
      <c r="A396" s="364" t="s">
        <v>721</v>
      </c>
      <c r="B396" s="58" t="s">
        <v>265</v>
      </c>
      <c r="C396" s="48" t="s">
        <v>134</v>
      </c>
      <c r="D396" s="47" t="s">
        <v>165</v>
      </c>
      <c r="E396" s="47" t="s">
        <v>722</v>
      </c>
      <c r="F396" s="48"/>
      <c r="G396" s="286">
        <v>10</v>
      </c>
    </row>
    <row r="397" spans="1:7" s="54" customFormat="1" ht="11.25" x14ac:dyDescent="0.2">
      <c r="A397" s="346" t="s">
        <v>373</v>
      </c>
      <c r="B397" s="58" t="s">
        <v>265</v>
      </c>
      <c r="C397" s="48" t="s">
        <v>134</v>
      </c>
      <c r="D397" s="47" t="s">
        <v>165</v>
      </c>
      <c r="E397" s="47" t="s">
        <v>722</v>
      </c>
      <c r="F397" s="48" t="s">
        <v>115</v>
      </c>
      <c r="G397" s="286">
        <v>10</v>
      </c>
    </row>
    <row r="398" spans="1:7" x14ac:dyDescent="0.2">
      <c r="A398" s="347" t="s">
        <v>315</v>
      </c>
      <c r="B398" s="66" t="s">
        <v>265</v>
      </c>
      <c r="C398" s="65" t="s">
        <v>316</v>
      </c>
      <c r="D398" s="66" t="s">
        <v>130</v>
      </c>
      <c r="E398" s="66" t="s">
        <v>131</v>
      </c>
      <c r="F398" s="65" t="s">
        <v>132</v>
      </c>
      <c r="G398" s="297">
        <v>200</v>
      </c>
    </row>
    <row r="399" spans="1:7" x14ac:dyDescent="0.2">
      <c r="A399" s="347" t="s">
        <v>317</v>
      </c>
      <c r="B399" s="72" t="s">
        <v>265</v>
      </c>
      <c r="C399" s="65" t="s">
        <v>316</v>
      </c>
      <c r="D399" s="66" t="s">
        <v>216</v>
      </c>
      <c r="E399" s="66" t="s">
        <v>131</v>
      </c>
      <c r="F399" s="65" t="s">
        <v>132</v>
      </c>
      <c r="G399" s="297">
        <v>200</v>
      </c>
    </row>
    <row r="400" spans="1:7" ht="31.5" x14ac:dyDescent="0.2">
      <c r="A400" s="347" t="s">
        <v>809</v>
      </c>
      <c r="B400" s="66" t="s">
        <v>265</v>
      </c>
      <c r="C400" s="65" t="s">
        <v>316</v>
      </c>
      <c r="D400" s="66" t="s">
        <v>216</v>
      </c>
      <c r="E400" s="66" t="s">
        <v>318</v>
      </c>
      <c r="F400" s="65"/>
      <c r="G400" s="297">
        <v>200</v>
      </c>
    </row>
    <row r="401" spans="1:7" ht="22.5" x14ac:dyDescent="0.2">
      <c r="A401" s="350" t="s">
        <v>319</v>
      </c>
      <c r="B401" s="70" t="s">
        <v>265</v>
      </c>
      <c r="C401" s="68" t="s">
        <v>316</v>
      </c>
      <c r="D401" s="70" t="s">
        <v>216</v>
      </c>
      <c r="E401" s="70" t="s">
        <v>320</v>
      </c>
      <c r="F401" s="68"/>
      <c r="G401" s="298">
        <v>200</v>
      </c>
    </row>
    <row r="402" spans="1:7" x14ac:dyDescent="0.2">
      <c r="A402" s="346" t="s">
        <v>373</v>
      </c>
      <c r="B402" s="58" t="s">
        <v>265</v>
      </c>
      <c r="C402" s="216" t="s">
        <v>316</v>
      </c>
      <c r="D402" s="58" t="s">
        <v>216</v>
      </c>
      <c r="E402" s="58" t="s">
        <v>320</v>
      </c>
      <c r="F402" s="216">
        <v>200</v>
      </c>
      <c r="G402" s="299">
        <v>200</v>
      </c>
    </row>
    <row r="403" spans="1:7" s="59" customFormat="1" ht="21" x14ac:dyDescent="0.2">
      <c r="A403" s="347" t="s">
        <v>325</v>
      </c>
      <c r="B403" s="66" t="s">
        <v>326</v>
      </c>
      <c r="C403" s="65"/>
      <c r="D403" s="66"/>
      <c r="E403" s="66"/>
      <c r="F403" s="65"/>
      <c r="G403" s="295">
        <v>3252.8</v>
      </c>
    </row>
    <row r="404" spans="1:7" s="59" customFormat="1" ht="12.75" customHeight="1" x14ac:dyDescent="0.2">
      <c r="A404" s="347" t="s">
        <v>327</v>
      </c>
      <c r="B404" s="66" t="s">
        <v>326</v>
      </c>
      <c r="C404" s="65" t="s">
        <v>95</v>
      </c>
      <c r="D404" s="66" t="s">
        <v>130</v>
      </c>
      <c r="E404" s="66" t="s">
        <v>131</v>
      </c>
      <c r="F404" s="65" t="s">
        <v>132</v>
      </c>
      <c r="G404" s="295">
        <v>3252.8</v>
      </c>
    </row>
    <row r="405" spans="1:7" s="59" customFormat="1" ht="13.5" customHeight="1" x14ac:dyDescent="0.2">
      <c r="A405" s="347" t="s">
        <v>328</v>
      </c>
      <c r="B405" s="66" t="s">
        <v>326</v>
      </c>
      <c r="C405" s="65" t="s">
        <v>95</v>
      </c>
      <c r="D405" s="66" t="s">
        <v>193</v>
      </c>
      <c r="E405" s="66" t="s">
        <v>131</v>
      </c>
      <c r="F405" s="65" t="s">
        <v>132</v>
      </c>
      <c r="G405" s="295">
        <v>1241</v>
      </c>
    </row>
    <row r="406" spans="1:7" ht="24" customHeight="1" x14ac:dyDescent="0.2">
      <c r="A406" s="350" t="s">
        <v>329</v>
      </c>
      <c r="B406" s="70" t="s">
        <v>326</v>
      </c>
      <c r="C406" s="68" t="s">
        <v>95</v>
      </c>
      <c r="D406" s="70" t="s">
        <v>193</v>
      </c>
      <c r="E406" s="70" t="s">
        <v>330</v>
      </c>
      <c r="F406" s="68" t="s">
        <v>132</v>
      </c>
      <c r="G406" s="296">
        <v>1241</v>
      </c>
    </row>
    <row r="407" spans="1:7" ht="12.75" customHeight="1" x14ac:dyDescent="0.2">
      <c r="A407" s="351" t="s">
        <v>173</v>
      </c>
      <c r="B407" s="58" t="s">
        <v>326</v>
      </c>
      <c r="C407" s="216" t="s">
        <v>95</v>
      </c>
      <c r="D407" s="58" t="s">
        <v>193</v>
      </c>
      <c r="E407" s="58" t="s">
        <v>331</v>
      </c>
      <c r="F407" s="216"/>
      <c r="G407" s="293">
        <v>1241</v>
      </c>
    </row>
    <row r="408" spans="1:7" ht="12.75" customHeight="1" x14ac:dyDescent="0.2">
      <c r="A408" s="346" t="s">
        <v>106</v>
      </c>
      <c r="B408" s="58" t="s">
        <v>326</v>
      </c>
      <c r="C408" s="216" t="s">
        <v>95</v>
      </c>
      <c r="D408" s="58" t="s">
        <v>193</v>
      </c>
      <c r="E408" s="58" t="s">
        <v>331</v>
      </c>
      <c r="F408" s="216" t="s">
        <v>107</v>
      </c>
      <c r="G408" s="293">
        <v>1241</v>
      </c>
    </row>
    <row r="409" spans="1:7" ht="31.5" x14ac:dyDescent="0.2">
      <c r="A409" s="347" t="s">
        <v>332</v>
      </c>
      <c r="B409" s="66" t="s">
        <v>326</v>
      </c>
      <c r="C409" s="65" t="s">
        <v>95</v>
      </c>
      <c r="D409" s="66" t="s">
        <v>136</v>
      </c>
      <c r="E409" s="66" t="s">
        <v>131</v>
      </c>
      <c r="F409" s="65" t="s">
        <v>132</v>
      </c>
      <c r="G409" s="295">
        <v>2011.8</v>
      </c>
    </row>
    <row r="410" spans="1:7" x14ac:dyDescent="0.2">
      <c r="A410" s="350" t="s">
        <v>343</v>
      </c>
      <c r="B410" s="70" t="s">
        <v>326</v>
      </c>
      <c r="C410" s="68" t="s">
        <v>95</v>
      </c>
      <c r="D410" s="70" t="s">
        <v>136</v>
      </c>
      <c r="E410" s="70" t="s">
        <v>333</v>
      </c>
      <c r="F410" s="68" t="s">
        <v>132</v>
      </c>
      <c r="G410" s="296">
        <v>2011.8</v>
      </c>
    </row>
    <row r="411" spans="1:7" ht="33.75" x14ac:dyDescent="0.2">
      <c r="A411" s="346" t="s">
        <v>106</v>
      </c>
      <c r="B411" s="58" t="s">
        <v>326</v>
      </c>
      <c r="C411" s="216" t="s">
        <v>95</v>
      </c>
      <c r="D411" s="58" t="s">
        <v>136</v>
      </c>
      <c r="E411" s="58" t="s">
        <v>334</v>
      </c>
      <c r="F411" s="216" t="s">
        <v>107</v>
      </c>
      <c r="G411" s="293">
        <v>1209.3</v>
      </c>
    </row>
    <row r="412" spans="1:7" ht="33.75" x14ac:dyDescent="0.2">
      <c r="A412" s="346" t="s">
        <v>106</v>
      </c>
      <c r="B412" s="58" t="s">
        <v>326</v>
      </c>
      <c r="C412" s="216" t="s">
        <v>95</v>
      </c>
      <c r="D412" s="58" t="s">
        <v>136</v>
      </c>
      <c r="E412" s="58" t="s">
        <v>335</v>
      </c>
      <c r="F412" s="216">
        <v>100</v>
      </c>
      <c r="G412" s="293">
        <v>0</v>
      </c>
    </row>
    <row r="413" spans="1:7" x14ac:dyDescent="0.2">
      <c r="A413" s="346" t="s">
        <v>373</v>
      </c>
      <c r="B413" s="58" t="s">
        <v>326</v>
      </c>
      <c r="C413" s="216" t="s">
        <v>95</v>
      </c>
      <c r="D413" s="58" t="s">
        <v>136</v>
      </c>
      <c r="E413" s="58" t="s">
        <v>335</v>
      </c>
      <c r="F413" s="216">
        <v>200</v>
      </c>
      <c r="G413" s="293">
        <v>799</v>
      </c>
    </row>
    <row r="414" spans="1:7" s="59" customFormat="1" x14ac:dyDescent="0.2">
      <c r="A414" s="349" t="s">
        <v>124</v>
      </c>
      <c r="B414" s="58" t="s">
        <v>326</v>
      </c>
      <c r="C414" s="216" t="s">
        <v>95</v>
      </c>
      <c r="D414" s="58" t="s">
        <v>136</v>
      </c>
      <c r="E414" s="58" t="s">
        <v>335</v>
      </c>
      <c r="F414" s="216" t="s">
        <v>176</v>
      </c>
      <c r="G414" s="293">
        <v>3.5</v>
      </c>
    </row>
    <row r="415" spans="1:7" s="59" customFormat="1" ht="21" x14ac:dyDescent="0.2">
      <c r="A415" s="347" t="s">
        <v>336</v>
      </c>
      <c r="B415" s="72" t="s">
        <v>337</v>
      </c>
      <c r="C415" s="65"/>
      <c r="D415" s="66"/>
      <c r="E415" s="66"/>
      <c r="F415" s="65"/>
      <c r="G415" s="297">
        <v>2553.2999999999997</v>
      </c>
    </row>
    <row r="416" spans="1:7" s="59" customFormat="1" x14ac:dyDescent="0.2">
      <c r="A416" s="347" t="s">
        <v>327</v>
      </c>
      <c r="B416" s="66" t="s">
        <v>337</v>
      </c>
      <c r="C416" s="65" t="s">
        <v>95</v>
      </c>
      <c r="D416" s="66"/>
      <c r="E416" s="66"/>
      <c r="F416" s="65"/>
      <c r="G416" s="297">
        <v>2553.2999999999997</v>
      </c>
    </row>
    <row r="417" spans="1:7" s="59" customFormat="1" ht="21" x14ac:dyDescent="0.2">
      <c r="A417" s="347" t="s">
        <v>235</v>
      </c>
      <c r="B417" s="72" t="s">
        <v>337</v>
      </c>
      <c r="C417" s="65" t="s">
        <v>95</v>
      </c>
      <c r="D417" s="66" t="s">
        <v>165</v>
      </c>
      <c r="E417" s="66" t="s">
        <v>131</v>
      </c>
      <c r="F417" s="65" t="s">
        <v>132</v>
      </c>
      <c r="G417" s="295">
        <v>2553.2999999999997</v>
      </c>
    </row>
    <row r="418" spans="1:7" s="59" customFormat="1" x14ac:dyDescent="0.2">
      <c r="A418" s="361" t="s">
        <v>338</v>
      </c>
      <c r="B418" s="74" t="s">
        <v>337</v>
      </c>
      <c r="C418" s="68" t="s">
        <v>95</v>
      </c>
      <c r="D418" s="70" t="s">
        <v>165</v>
      </c>
      <c r="E418" s="70" t="s">
        <v>339</v>
      </c>
      <c r="F418" s="68" t="s">
        <v>132</v>
      </c>
      <c r="G418" s="296">
        <v>2553.2999999999997</v>
      </c>
    </row>
    <row r="419" spans="1:7" s="59" customFormat="1" ht="33.75" x14ac:dyDescent="0.2">
      <c r="A419" s="346" t="s">
        <v>106</v>
      </c>
      <c r="B419" s="71" t="s">
        <v>337</v>
      </c>
      <c r="C419" s="216" t="s">
        <v>95</v>
      </c>
      <c r="D419" s="58" t="s">
        <v>165</v>
      </c>
      <c r="E419" s="58" t="s">
        <v>340</v>
      </c>
      <c r="F419" s="216" t="s">
        <v>107</v>
      </c>
      <c r="G419" s="293">
        <v>2309.6999999999998</v>
      </c>
    </row>
    <row r="420" spans="1:7" s="59" customFormat="1" ht="33.75" x14ac:dyDescent="0.2">
      <c r="A420" s="346" t="s">
        <v>106</v>
      </c>
      <c r="B420" s="71" t="s">
        <v>337</v>
      </c>
      <c r="C420" s="216" t="s">
        <v>95</v>
      </c>
      <c r="D420" s="58" t="s">
        <v>165</v>
      </c>
      <c r="E420" s="58" t="s">
        <v>341</v>
      </c>
      <c r="F420" s="216">
        <v>100</v>
      </c>
      <c r="G420" s="293">
        <v>20.399999999999999</v>
      </c>
    </row>
    <row r="421" spans="1:7" x14ac:dyDescent="0.2">
      <c r="A421" s="346" t="s">
        <v>373</v>
      </c>
      <c r="B421" s="71" t="s">
        <v>337</v>
      </c>
      <c r="C421" s="216" t="s">
        <v>95</v>
      </c>
      <c r="D421" s="58" t="s">
        <v>165</v>
      </c>
      <c r="E421" s="58" t="s">
        <v>341</v>
      </c>
      <c r="F421" s="216" t="s">
        <v>115</v>
      </c>
      <c r="G421" s="293">
        <v>171.7</v>
      </c>
    </row>
    <row r="422" spans="1:7" s="59" customFormat="1" x14ac:dyDescent="0.2">
      <c r="A422" s="349" t="s">
        <v>124</v>
      </c>
      <c r="B422" s="71" t="s">
        <v>337</v>
      </c>
      <c r="C422" s="216" t="s">
        <v>95</v>
      </c>
      <c r="D422" s="58" t="s">
        <v>165</v>
      </c>
      <c r="E422" s="58" t="s">
        <v>341</v>
      </c>
      <c r="F422" s="216" t="s">
        <v>176</v>
      </c>
      <c r="G422" s="293">
        <v>51.5</v>
      </c>
    </row>
    <row r="427" spans="1:7" s="42" customFormat="1" ht="11.25" x14ac:dyDescent="0.2">
      <c r="A427" s="344"/>
      <c r="B427" s="39"/>
      <c r="C427" s="43"/>
      <c r="D427" s="39"/>
      <c r="E427" s="39"/>
      <c r="F427" s="43"/>
      <c r="G427" s="307"/>
    </row>
    <row r="428" spans="1:7" s="42" customFormat="1" ht="11.25" x14ac:dyDescent="0.2">
      <c r="A428" s="344"/>
      <c r="B428" s="39"/>
      <c r="C428" s="43"/>
      <c r="D428" s="39"/>
      <c r="E428" s="39"/>
      <c r="F428" s="43"/>
      <c r="G428" s="307"/>
    </row>
    <row r="429" spans="1:7" s="42" customFormat="1" ht="11.25" x14ac:dyDescent="0.2">
      <c r="A429" s="344"/>
      <c r="B429" s="39"/>
      <c r="C429" s="43"/>
      <c r="D429" s="39"/>
      <c r="E429" s="39"/>
      <c r="F429" s="43"/>
      <c r="G429" s="307"/>
    </row>
    <row r="434" spans="1:7" s="42" customFormat="1" ht="11.25" x14ac:dyDescent="0.2">
      <c r="A434" s="344"/>
      <c r="B434" s="39"/>
      <c r="C434" s="43"/>
      <c r="D434" s="39"/>
      <c r="E434" s="39"/>
      <c r="F434" s="43"/>
      <c r="G434" s="307"/>
    </row>
    <row r="435" spans="1:7" s="42" customFormat="1" ht="11.25" x14ac:dyDescent="0.2">
      <c r="A435" s="344"/>
      <c r="B435" s="39"/>
      <c r="C435" s="43"/>
      <c r="D435" s="39"/>
      <c r="E435" s="39"/>
      <c r="F435" s="43"/>
      <c r="G435" s="307"/>
    </row>
    <row r="436" spans="1:7" s="42" customFormat="1" ht="11.25" x14ac:dyDescent="0.2">
      <c r="A436" s="344"/>
      <c r="B436" s="39"/>
      <c r="C436" s="43"/>
      <c r="D436" s="39"/>
      <c r="E436" s="39"/>
      <c r="F436" s="43"/>
      <c r="G436" s="307"/>
    </row>
    <row r="437" spans="1:7" s="42" customFormat="1" ht="11.25" x14ac:dyDescent="0.2">
      <c r="A437" s="344"/>
      <c r="B437" s="39"/>
      <c r="C437" s="43"/>
      <c r="D437" s="39"/>
      <c r="E437" s="39"/>
      <c r="F437" s="43"/>
      <c r="G437" s="307"/>
    </row>
    <row r="442" spans="1:7" ht="69" customHeight="1" x14ac:dyDescent="0.2"/>
    <row r="457" ht="19.5" customHeight="1" x14ac:dyDescent="0.2"/>
    <row r="458" ht="19.5" customHeight="1" x14ac:dyDescent="0.2"/>
    <row r="459" ht="12.75" customHeight="1" x14ac:dyDescent="0.2"/>
    <row r="468" ht="12.75" customHeight="1" x14ac:dyDescent="0.2"/>
    <row r="486" ht="15" customHeight="1" x14ac:dyDescent="0.2"/>
    <row r="489" ht="29.25" customHeight="1" x14ac:dyDescent="0.2"/>
    <row r="490" ht="22.5" customHeight="1" x14ac:dyDescent="0.2"/>
    <row r="509" ht="25.5" customHeight="1" x14ac:dyDescent="0.2"/>
    <row r="514" ht="23.25" customHeight="1" x14ac:dyDescent="0.2"/>
    <row r="549" ht="23.25" customHeight="1" x14ac:dyDescent="0.2"/>
    <row r="552" ht="24" customHeight="1" x14ac:dyDescent="0.2"/>
  </sheetData>
  <autoFilter ref="A13:K13"/>
  <mergeCells count="10">
    <mergeCell ref="B9:G9"/>
    <mergeCell ref="A11:G11"/>
    <mergeCell ref="B1:G1"/>
    <mergeCell ref="B2:G2"/>
    <mergeCell ref="B3:G3"/>
    <mergeCell ref="B4:G4"/>
    <mergeCell ref="B5:G5"/>
    <mergeCell ref="A6:G6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92"/>
  <sheetViews>
    <sheetView view="pageBreakPreview" zoomScale="96" zoomScaleNormal="100" zoomScaleSheetLayoutView="96" workbookViewId="0">
      <selection activeCell="A2" sqref="A2:E2"/>
    </sheetView>
  </sheetViews>
  <sheetFormatPr defaultRowHeight="12.75" x14ac:dyDescent="0.2"/>
  <cols>
    <col min="1" max="1" width="57.140625" style="38" customWidth="1"/>
    <col min="2" max="2" width="3.7109375" style="39" customWidth="1"/>
    <col min="3" max="3" width="7.85546875" style="39" customWidth="1"/>
    <col min="4" max="4" width="13.5703125" style="43" customWidth="1"/>
    <col min="5" max="5" width="10.28515625" style="36" customWidth="1"/>
    <col min="6" max="6" width="13.5703125" style="36" customWidth="1"/>
    <col min="7" max="7" width="11.85546875" style="35" customWidth="1"/>
    <col min="8" max="9" width="11.28515625" style="35" bestFit="1" customWidth="1"/>
    <col min="10" max="11" width="9.5703125" style="35" bestFit="1" customWidth="1"/>
    <col min="12" max="241" width="9.140625" style="35"/>
    <col min="242" max="242" width="57.140625" style="35" customWidth="1"/>
    <col min="243" max="243" width="4.7109375" style="35" customWidth="1"/>
    <col min="244" max="244" width="5.28515625" style="35" customWidth="1"/>
    <col min="245" max="245" width="3.7109375" style="35" customWidth="1"/>
    <col min="246" max="246" width="13.5703125" style="35" customWidth="1"/>
    <col min="247" max="247" width="7.42578125" style="35" bestFit="1" customWidth="1"/>
    <col min="248" max="248" width="10.28515625" style="35" bestFit="1" customWidth="1"/>
    <col min="249" max="249" width="8.28515625" style="35" customWidth="1"/>
    <col min="250" max="250" width="9.42578125" style="35" bestFit="1" customWidth="1"/>
    <col min="251" max="497" width="9.140625" style="35"/>
    <col min="498" max="498" width="57.140625" style="35" customWidth="1"/>
    <col min="499" max="499" width="4.7109375" style="35" customWidth="1"/>
    <col min="500" max="500" width="5.28515625" style="35" customWidth="1"/>
    <col min="501" max="501" width="3.7109375" style="35" customWidth="1"/>
    <col min="502" max="502" width="13.5703125" style="35" customWidth="1"/>
    <col min="503" max="503" width="7.42578125" style="35" bestFit="1" customWidth="1"/>
    <col min="504" max="504" width="10.28515625" style="35" bestFit="1" customWidth="1"/>
    <col min="505" max="505" width="8.28515625" style="35" customWidth="1"/>
    <col min="506" max="506" width="9.42578125" style="35" bestFit="1" customWidth="1"/>
    <col min="507" max="753" width="9.140625" style="35"/>
    <col min="754" max="754" width="57.140625" style="35" customWidth="1"/>
    <col min="755" max="755" width="4.7109375" style="35" customWidth="1"/>
    <col min="756" max="756" width="5.28515625" style="35" customWidth="1"/>
    <col min="757" max="757" width="3.7109375" style="35" customWidth="1"/>
    <col min="758" max="758" width="13.5703125" style="35" customWidth="1"/>
    <col min="759" max="759" width="7.42578125" style="35" bestFit="1" customWidth="1"/>
    <col min="760" max="760" width="10.28515625" style="35" bestFit="1" customWidth="1"/>
    <col min="761" max="761" width="8.28515625" style="35" customWidth="1"/>
    <col min="762" max="762" width="9.42578125" style="35" bestFit="1" customWidth="1"/>
    <col min="763" max="1009" width="9.140625" style="35"/>
    <col min="1010" max="1010" width="57.140625" style="35" customWidth="1"/>
    <col min="1011" max="1011" width="4.7109375" style="35" customWidth="1"/>
    <col min="1012" max="1012" width="5.28515625" style="35" customWidth="1"/>
    <col min="1013" max="1013" width="3.7109375" style="35" customWidth="1"/>
    <col min="1014" max="1014" width="13.5703125" style="35" customWidth="1"/>
    <col min="1015" max="1015" width="7.42578125" style="35" bestFit="1" customWidth="1"/>
    <col min="1016" max="1016" width="10.28515625" style="35" bestFit="1" customWidth="1"/>
    <col min="1017" max="1017" width="8.28515625" style="35" customWidth="1"/>
    <col min="1018" max="1018" width="9.42578125" style="35" bestFit="1" customWidth="1"/>
    <col min="1019" max="1265" width="9.140625" style="35"/>
    <col min="1266" max="1266" width="57.140625" style="35" customWidth="1"/>
    <col min="1267" max="1267" width="4.7109375" style="35" customWidth="1"/>
    <col min="1268" max="1268" width="5.28515625" style="35" customWidth="1"/>
    <col min="1269" max="1269" width="3.7109375" style="35" customWidth="1"/>
    <col min="1270" max="1270" width="13.5703125" style="35" customWidth="1"/>
    <col min="1271" max="1271" width="7.42578125" style="35" bestFit="1" customWidth="1"/>
    <col min="1272" max="1272" width="10.28515625" style="35" bestFit="1" customWidth="1"/>
    <col min="1273" max="1273" width="8.28515625" style="35" customWidth="1"/>
    <col min="1274" max="1274" width="9.42578125" style="35" bestFit="1" customWidth="1"/>
    <col min="1275" max="1521" width="9.140625" style="35"/>
    <col min="1522" max="1522" width="57.140625" style="35" customWidth="1"/>
    <col min="1523" max="1523" width="4.7109375" style="35" customWidth="1"/>
    <col min="1524" max="1524" width="5.28515625" style="35" customWidth="1"/>
    <col min="1525" max="1525" width="3.7109375" style="35" customWidth="1"/>
    <col min="1526" max="1526" width="13.5703125" style="35" customWidth="1"/>
    <col min="1527" max="1527" width="7.42578125" style="35" bestFit="1" customWidth="1"/>
    <col min="1528" max="1528" width="10.28515625" style="35" bestFit="1" customWidth="1"/>
    <col min="1529" max="1529" width="8.28515625" style="35" customWidth="1"/>
    <col min="1530" max="1530" width="9.42578125" style="35" bestFit="1" customWidth="1"/>
    <col min="1531" max="1777" width="9.140625" style="35"/>
    <col min="1778" max="1778" width="57.140625" style="35" customWidth="1"/>
    <col min="1779" max="1779" width="4.7109375" style="35" customWidth="1"/>
    <col min="1780" max="1780" width="5.28515625" style="35" customWidth="1"/>
    <col min="1781" max="1781" width="3.7109375" style="35" customWidth="1"/>
    <col min="1782" max="1782" width="13.5703125" style="35" customWidth="1"/>
    <col min="1783" max="1783" width="7.42578125" style="35" bestFit="1" customWidth="1"/>
    <col min="1784" max="1784" width="10.28515625" style="35" bestFit="1" customWidth="1"/>
    <col min="1785" max="1785" width="8.28515625" style="35" customWidth="1"/>
    <col min="1786" max="1786" width="9.42578125" style="35" bestFit="1" customWidth="1"/>
    <col min="1787" max="2033" width="9.140625" style="35"/>
    <col min="2034" max="2034" width="57.140625" style="35" customWidth="1"/>
    <col min="2035" max="2035" width="4.7109375" style="35" customWidth="1"/>
    <col min="2036" max="2036" width="5.28515625" style="35" customWidth="1"/>
    <col min="2037" max="2037" width="3.7109375" style="35" customWidth="1"/>
    <col min="2038" max="2038" width="13.5703125" style="35" customWidth="1"/>
    <col min="2039" max="2039" width="7.42578125" style="35" bestFit="1" customWidth="1"/>
    <col min="2040" max="2040" width="10.28515625" style="35" bestFit="1" customWidth="1"/>
    <col min="2041" max="2041" width="8.28515625" style="35" customWidth="1"/>
    <col min="2042" max="2042" width="9.42578125" style="35" bestFit="1" customWidth="1"/>
    <col min="2043" max="2289" width="9.140625" style="35"/>
    <col min="2290" max="2290" width="57.140625" style="35" customWidth="1"/>
    <col min="2291" max="2291" width="4.7109375" style="35" customWidth="1"/>
    <col min="2292" max="2292" width="5.28515625" style="35" customWidth="1"/>
    <col min="2293" max="2293" width="3.7109375" style="35" customWidth="1"/>
    <col min="2294" max="2294" width="13.5703125" style="35" customWidth="1"/>
    <col min="2295" max="2295" width="7.42578125" style="35" bestFit="1" customWidth="1"/>
    <col min="2296" max="2296" width="10.28515625" style="35" bestFit="1" customWidth="1"/>
    <col min="2297" max="2297" width="8.28515625" style="35" customWidth="1"/>
    <col min="2298" max="2298" width="9.42578125" style="35" bestFit="1" customWidth="1"/>
    <col min="2299" max="2545" width="9.140625" style="35"/>
    <col min="2546" max="2546" width="57.140625" style="35" customWidth="1"/>
    <col min="2547" max="2547" width="4.7109375" style="35" customWidth="1"/>
    <col min="2548" max="2548" width="5.28515625" style="35" customWidth="1"/>
    <col min="2549" max="2549" width="3.7109375" style="35" customWidth="1"/>
    <col min="2550" max="2550" width="13.5703125" style="35" customWidth="1"/>
    <col min="2551" max="2551" width="7.42578125" style="35" bestFit="1" customWidth="1"/>
    <col min="2552" max="2552" width="10.28515625" style="35" bestFit="1" customWidth="1"/>
    <col min="2553" max="2553" width="8.28515625" style="35" customWidth="1"/>
    <col min="2554" max="2554" width="9.42578125" style="35" bestFit="1" customWidth="1"/>
    <col min="2555" max="2801" width="9.140625" style="35"/>
    <col min="2802" max="2802" width="57.140625" style="35" customWidth="1"/>
    <col min="2803" max="2803" width="4.7109375" style="35" customWidth="1"/>
    <col min="2804" max="2804" width="5.28515625" style="35" customWidth="1"/>
    <col min="2805" max="2805" width="3.7109375" style="35" customWidth="1"/>
    <col min="2806" max="2806" width="13.5703125" style="35" customWidth="1"/>
    <col min="2807" max="2807" width="7.42578125" style="35" bestFit="1" customWidth="1"/>
    <col min="2808" max="2808" width="10.28515625" style="35" bestFit="1" customWidth="1"/>
    <col min="2809" max="2809" width="8.28515625" style="35" customWidth="1"/>
    <col min="2810" max="2810" width="9.42578125" style="35" bestFit="1" customWidth="1"/>
    <col min="2811" max="3057" width="9.140625" style="35"/>
    <col min="3058" max="3058" width="57.140625" style="35" customWidth="1"/>
    <col min="3059" max="3059" width="4.7109375" style="35" customWidth="1"/>
    <col min="3060" max="3060" width="5.28515625" style="35" customWidth="1"/>
    <col min="3061" max="3061" width="3.7109375" style="35" customWidth="1"/>
    <col min="3062" max="3062" width="13.5703125" style="35" customWidth="1"/>
    <col min="3063" max="3063" width="7.42578125" style="35" bestFit="1" customWidth="1"/>
    <col min="3064" max="3064" width="10.28515625" style="35" bestFit="1" customWidth="1"/>
    <col min="3065" max="3065" width="8.28515625" style="35" customWidth="1"/>
    <col min="3066" max="3066" width="9.42578125" style="35" bestFit="1" customWidth="1"/>
    <col min="3067" max="3313" width="9.140625" style="35"/>
    <col min="3314" max="3314" width="57.140625" style="35" customWidth="1"/>
    <col min="3315" max="3315" width="4.7109375" style="35" customWidth="1"/>
    <col min="3316" max="3316" width="5.28515625" style="35" customWidth="1"/>
    <col min="3317" max="3317" width="3.7109375" style="35" customWidth="1"/>
    <col min="3318" max="3318" width="13.5703125" style="35" customWidth="1"/>
    <col min="3319" max="3319" width="7.42578125" style="35" bestFit="1" customWidth="1"/>
    <col min="3320" max="3320" width="10.28515625" style="35" bestFit="1" customWidth="1"/>
    <col min="3321" max="3321" width="8.28515625" style="35" customWidth="1"/>
    <col min="3322" max="3322" width="9.42578125" style="35" bestFit="1" customWidth="1"/>
    <col min="3323" max="3569" width="9.140625" style="35"/>
    <col min="3570" max="3570" width="57.140625" style="35" customWidth="1"/>
    <col min="3571" max="3571" width="4.7109375" style="35" customWidth="1"/>
    <col min="3572" max="3572" width="5.28515625" style="35" customWidth="1"/>
    <col min="3573" max="3573" width="3.7109375" style="35" customWidth="1"/>
    <col min="3574" max="3574" width="13.5703125" style="35" customWidth="1"/>
    <col min="3575" max="3575" width="7.42578125" style="35" bestFit="1" customWidth="1"/>
    <col min="3576" max="3576" width="10.28515625" style="35" bestFit="1" customWidth="1"/>
    <col min="3577" max="3577" width="8.28515625" style="35" customWidth="1"/>
    <col min="3578" max="3578" width="9.42578125" style="35" bestFit="1" customWidth="1"/>
    <col min="3579" max="3825" width="9.140625" style="35"/>
    <col min="3826" max="3826" width="57.140625" style="35" customWidth="1"/>
    <col min="3827" max="3827" width="4.7109375" style="35" customWidth="1"/>
    <col min="3828" max="3828" width="5.28515625" style="35" customWidth="1"/>
    <col min="3829" max="3829" width="3.7109375" style="35" customWidth="1"/>
    <col min="3830" max="3830" width="13.5703125" style="35" customWidth="1"/>
    <col min="3831" max="3831" width="7.42578125" style="35" bestFit="1" customWidth="1"/>
    <col min="3832" max="3832" width="10.28515625" style="35" bestFit="1" customWidth="1"/>
    <col min="3833" max="3833" width="8.28515625" style="35" customWidth="1"/>
    <col min="3834" max="3834" width="9.42578125" style="35" bestFit="1" customWidth="1"/>
    <col min="3835" max="4081" width="9.140625" style="35"/>
    <col min="4082" max="4082" width="57.140625" style="35" customWidth="1"/>
    <col min="4083" max="4083" width="4.7109375" style="35" customWidth="1"/>
    <col min="4084" max="4084" width="5.28515625" style="35" customWidth="1"/>
    <col min="4085" max="4085" width="3.7109375" style="35" customWidth="1"/>
    <col min="4086" max="4086" width="13.5703125" style="35" customWidth="1"/>
    <col min="4087" max="4087" width="7.42578125" style="35" bestFit="1" customWidth="1"/>
    <col min="4088" max="4088" width="10.28515625" style="35" bestFit="1" customWidth="1"/>
    <col min="4089" max="4089" width="8.28515625" style="35" customWidth="1"/>
    <col min="4090" max="4090" width="9.42578125" style="35" bestFit="1" customWidth="1"/>
    <col min="4091" max="4337" width="9.140625" style="35"/>
    <col min="4338" max="4338" width="57.140625" style="35" customWidth="1"/>
    <col min="4339" max="4339" width="4.7109375" style="35" customWidth="1"/>
    <col min="4340" max="4340" width="5.28515625" style="35" customWidth="1"/>
    <col min="4341" max="4341" width="3.7109375" style="35" customWidth="1"/>
    <col min="4342" max="4342" width="13.5703125" style="35" customWidth="1"/>
    <col min="4343" max="4343" width="7.42578125" style="35" bestFit="1" customWidth="1"/>
    <col min="4344" max="4344" width="10.28515625" style="35" bestFit="1" customWidth="1"/>
    <col min="4345" max="4345" width="8.28515625" style="35" customWidth="1"/>
    <col min="4346" max="4346" width="9.42578125" style="35" bestFit="1" customWidth="1"/>
    <col min="4347" max="4593" width="9.140625" style="35"/>
    <col min="4594" max="4594" width="57.140625" style="35" customWidth="1"/>
    <col min="4595" max="4595" width="4.7109375" style="35" customWidth="1"/>
    <col min="4596" max="4596" width="5.28515625" style="35" customWidth="1"/>
    <col min="4597" max="4597" width="3.7109375" style="35" customWidth="1"/>
    <col min="4598" max="4598" width="13.5703125" style="35" customWidth="1"/>
    <col min="4599" max="4599" width="7.42578125" style="35" bestFit="1" customWidth="1"/>
    <col min="4600" max="4600" width="10.28515625" style="35" bestFit="1" customWidth="1"/>
    <col min="4601" max="4601" width="8.28515625" style="35" customWidth="1"/>
    <col min="4602" max="4602" width="9.42578125" style="35" bestFit="1" customWidth="1"/>
    <col min="4603" max="4849" width="9.140625" style="35"/>
    <col min="4850" max="4850" width="57.140625" style="35" customWidth="1"/>
    <col min="4851" max="4851" width="4.7109375" style="35" customWidth="1"/>
    <col min="4852" max="4852" width="5.28515625" style="35" customWidth="1"/>
    <col min="4853" max="4853" width="3.7109375" style="35" customWidth="1"/>
    <col min="4854" max="4854" width="13.5703125" style="35" customWidth="1"/>
    <col min="4855" max="4855" width="7.42578125" style="35" bestFit="1" customWidth="1"/>
    <col min="4856" max="4856" width="10.28515625" style="35" bestFit="1" customWidth="1"/>
    <col min="4857" max="4857" width="8.28515625" style="35" customWidth="1"/>
    <col min="4858" max="4858" width="9.42578125" style="35" bestFit="1" customWidth="1"/>
    <col min="4859" max="5105" width="9.140625" style="35"/>
    <col min="5106" max="5106" width="57.140625" style="35" customWidth="1"/>
    <col min="5107" max="5107" width="4.7109375" style="35" customWidth="1"/>
    <col min="5108" max="5108" width="5.28515625" style="35" customWidth="1"/>
    <col min="5109" max="5109" width="3.7109375" style="35" customWidth="1"/>
    <col min="5110" max="5110" width="13.5703125" style="35" customWidth="1"/>
    <col min="5111" max="5111" width="7.42578125" style="35" bestFit="1" customWidth="1"/>
    <col min="5112" max="5112" width="10.28515625" style="35" bestFit="1" customWidth="1"/>
    <col min="5113" max="5113" width="8.28515625" style="35" customWidth="1"/>
    <col min="5114" max="5114" width="9.42578125" style="35" bestFit="1" customWidth="1"/>
    <col min="5115" max="5361" width="9.140625" style="35"/>
    <col min="5362" max="5362" width="57.140625" style="35" customWidth="1"/>
    <col min="5363" max="5363" width="4.7109375" style="35" customWidth="1"/>
    <col min="5364" max="5364" width="5.28515625" style="35" customWidth="1"/>
    <col min="5365" max="5365" width="3.7109375" style="35" customWidth="1"/>
    <col min="5366" max="5366" width="13.5703125" style="35" customWidth="1"/>
    <col min="5367" max="5367" width="7.42578125" style="35" bestFit="1" customWidth="1"/>
    <col min="5368" max="5368" width="10.28515625" style="35" bestFit="1" customWidth="1"/>
    <col min="5369" max="5369" width="8.28515625" style="35" customWidth="1"/>
    <col min="5370" max="5370" width="9.42578125" style="35" bestFit="1" customWidth="1"/>
    <col min="5371" max="5617" width="9.140625" style="35"/>
    <col min="5618" max="5618" width="57.140625" style="35" customWidth="1"/>
    <col min="5619" max="5619" width="4.7109375" style="35" customWidth="1"/>
    <col min="5620" max="5620" width="5.28515625" style="35" customWidth="1"/>
    <col min="5621" max="5621" width="3.7109375" style="35" customWidth="1"/>
    <col min="5622" max="5622" width="13.5703125" style="35" customWidth="1"/>
    <col min="5623" max="5623" width="7.42578125" style="35" bestFit="1" customWidth="1"/>
    <col min="5624" max="5624" width="10.28515625" style="35" bestFit="1" customWidth="1"/>
    <col min="5625" max="5625" width="8.28515625" style="35" customWidth="1"/>
    <col min="5626" max="5626" width="9.42578125" style="35" bestFit="1" customWidth="1"/>
    <col min="5627" max="5873" width="9.140625" style="35"/>
    <col min="5874" max="5874" width="57.140625" style="35" customWidth="1"/>
    <col min="5875" max="5875" width="4.7109375" style="35" customWidth="1"/>
    <col min="5876" max="5876" width="5.28515625" style="35" customWidth="1"/>
    <col min="5877" max="5877" width="3.7109375" style="35" customWidth="1"/>
    <col min="5878" max="5878" width="13.5703125" style="35" customWidth="1"/>
    <col min="5879" max="5879" width="7.42578125" style="35" bestFit="1" customWidth="1"/>
    <col min="5880" max="5880" width="10.28515625" style="35" bestFit="1" customWidth="1"/>
    <col min="5881" max="5881" width="8.28515625" style="35" customWidth="1"/>
    <col min="5882" max="5882" width="9.42578125" style="35" bestFit="1" customWidth="1"/>
    <col min="5883" max="6129" width="9.140625" style="35"/>
    <col min="6130" max="6130" width="57.140625" style="35" customWidth="1"/>
    <col min="6131" max="6131" width="4.7109375" style="35" customWidth="1"/>
    <col min="6132" max="6132" width="5.28515625" style="35" customWidth="1"/>
    <col min="6133" max="6133" width="3.7109375" style="35" customWidth="1"/>
    <col min="6134" max="6134" width="13.5703125" style="35" customWidth="1"/>
    <col min="6135" max="6135" width="7.42578125" style="35" bestFit="1" customWidth="1"/>
    <col min="6136" max="6136" width="10.28515625" style="35" bestFit="1" customWidth="1"/>
    <col min="6137" max="6137" width="8.28515625" style="35" customWidth="1"/>
    <col min="6138" max="6138" width="9.42578125" style="35" bestFit="1" customWidth="1"/>
    <col min="6139" max="6385" width="9.140625" style="35"/>
    <col min="6386" max="6386" width="57.140625" style="35" customWidth="1"/>
    <col min="6387" max="6387" width="4.7109375" style="35" customWidth="1"/>
    <col min="6388" max="6388" width="5.28515625" style="35" customWidth="1"/>
    <col min="6389" max="6389" width="3.7109375" style="35" customWidth="1"/>
    <col min="6390" max="6390" width="13.5703125" style="35" customWidth="1"/>
    <col min="6391" max="6391" width="7.42578125" style="35" bestFit="1" customWidth="1"/>
    <col min="6392" max="6392" width="10.28515625" style="35" bestFit="1" customWidth="1"/>
    <col min="6393" max="6393" width="8.28515625" style="35" customWidth="1"/>
    <col min="6394" max="6394" width="9.42578125" style="35" bestFit="1" customWidth="1"/>
    <col min="6395" max="6641" width="9.140625" style="35"/>
    <col min="6642" max="6642" width="57.140625" style="35" customWidth="1"/>
    <col min="6643" max="6643" width="4.7109375" style="35" customWidth="1"/>
    <col min="6644" max="6644" width="5.28515625" style="35" customWidth="1"/>
    <col min="6645" max="6645" width="3.7109375" style="35" customWidth="1"/>
    <col min="6646" max="6646" width="13.5703125" style="35" customWidth="1"/>
    <col min="6647" max="6647" width="7.42578125" style="35" bestFit="1" customWidth="1"/>
    <col min="6648" max="6648" width="10.28515625" style="35" bestFit="1" customWidth="1"/>
    <col min="6649" max="6649" width="8.28515625" style="35" customWidth="1"/>
    <col min="6650" max="6650" width="9.42578125" style="35" bestFit="1" customWidth="1"/>
    <col min="6651" max="6897" width="9.140625" style="35"/>
    <col min="6898" max="6898" width="57.140625" style="35" customWidth="1"/>
    <col min="6899" max="6899" width="4.7109375" style="35" customWidth="1"/>
    <col min="6900" max="6900" width="5.28515625" style="35" customWidth="1"/>
    <col min="6901" max="6901" width="3.7109375" style="35" customWidth="1"/>
    <col min="6902" max="6902" width="13.5703125" style="35" customWidth="1"/>
    <col min="6903" max="6903" width="7.42578125" style="35" bestFit="1" customWidth="1"/>
    <col min="6904" max="6904" width="10.28515625" style="35" bestFit="1" customWidth="1"/>
    <col min="6905" max="6905" width="8.28515625" style="35" customWidth="1"/>
    <col min="6906" max="6906" width="9.42578125" style="35" bestFit="1" customWidth="1"/>
    <col min="6907" max="7153" width="9.140625" style="35"/>
    <col min="7154" max="7154" width="57.140625" style="35" customWidth="1"/>
    <col min="7155" max="7155" width="4.7109375" style="35" customWidth="1"/>
    <col min="7156" max="7156" width="5.28515625" style="35" customWidth="1"/>
    <col min="7157" max="7157" width="3.7109375" style="35" customWidth="1"/>
    <col min="7158" max="7158" width="13.5703125" style="35" customWidth="1"/>
    <col min="7159" max="7159" width="7.42578125" style="35" bestFit="1" customWidth="1"/>
    <col min="7160" max="7160" width="10.28515625" style="35" bestFit="1" customWidth="1"/>
    <col min="7161" max="7161" width="8.28515625" style="35" customWidth="1"/>
    <col min="7162" max="7162" width="9.42578125" style="35" bestFit="1" customWidth="1"/>
    <col min="7163" max="7409" width="9.140625" style="35"/>
    <col min="7410" max="7410" width="57.140625" style="35" customWidth="1"/>
    <col min="7411" max="7411" width="4.7109375" style="35" customWidth="1"/>
    <col min="7412" max="7412" width="5.28515625" style="35" customWidth="1"/>
    <col min="7413" max="7413" width="3.7109375" style="35" customWidth="1"/>
    <col min="7414" max="7414" width="13.5703125" style="35" customWidth="1"/>
    <col min="7415" max="7415" width="7.42578125" style="35" bestFit="1" customWidth="1"/>
    <col min="7416" max="7416" width="10.28515625" style="35" bestFit="1" customWidth="1"/>
    <col min="7417" max="7417" width="8.28515625" style="35" customWidth="1"/>
    <col min="7418" max="7418" width="9.42578125" style="35" bestFit="1" customWidth="1"/>
    <col min="7419" max="7665" width="9.140625" style="35"/>
    <col min="7666" max="7666" width="57.140625" style="35" customWidth="1"/>
    <col min="7667" max="7667" width="4.7109375" style="35" customWidth="1"/>
    <col min="7668" max="7668" width="5.28515625" style="35" customWidth="1"/>
    <col min="7669" max="7669" width="3.7109375" style="35" customWidth="1"/>
    <col min="7670" max="7670" width="13.5703125" style="35" customWidth="1"/>
    <col min="7671" max="7671" width="7.42578125" style="35" bestFit="1" customWidth="1"/>
    <col min="7672" max="7672" width="10.28515625" style="35" bestFit="1" customWidth="1"/>
    <col min="7673" max="7673" width="8.28515625" style="35" customWidth="1"/>
    <col min="7674" max="7674" width="9.42578125" style="35" bestFit="1" customWidth="1"/>
    <col min="7675" max="7921" width="9.140625" style="35"/>
    <col min="7922" max="7922" width="57.140625" style="35" customWidth="1"/>
    <col min="7923" max="7923" width="4.7109375" style="35" customWidth="1"/>
    <col min="7924" max="7924" width="5.28515625" style="35" customWidth="1"/>
    <col min="7925" max="7925" width="3.7109375" style="35" customWidth="1"/>
    <col min="7926" max="7926" width="13.5703125" style="35" customWidth="1"/>
    <col min="7927" max="7927" width="7.42578125" style="35" bestFit="1" customWidth="1"/>
    <col min="7928" max="7928" width="10.28515625" style="35" bestFit="1" customWidth="1"/>
    <col min="7929" max="7929" width="8.28515625" style="35" customWidth="1"/>
    <col min="7930" max="7930" width="9.42578125" style="35" bestFit="1" customWidth="1"/>
    <col min="7931" max="8177" width="9.140625" style="35"/>
    <col min="8178" max="8178" width="57.140625" style="35" customWidth="1"/>
    <col min="8179" max="8179" width="4.7109375" style="35" customWidth="1"/>
    <col min="8180" max="8180" width="5.28515625" style="35" customWidth="1"/>
    <col min="8181" max="8181" width="3.7109375" style="35" customWidth="1"/>
    <col min="8182" max="8182" width="13.5703125" style="35" customWidth="1"/>
    <col min="8183" max="8183" width="7.42578125" style="35" bestFit="1" customWidth="1"/>
    <col min="8184" max="8184" width="10.28515625" style="35" bestFit="1" customWidth="1"/>
    <col min="8185" max="8185" width="8.28515625" style="35" customWidth="1"/>
    <col min="8186" max="8186" width="9.42578125" style="35" bestFit="1" customWidth="1"/>
    <col min="8187" max="8433" width="9.140625" style="35"/>
    <col min="8434" max="8434" width="57.140625" style="35" customWidth="1"/>
    <col min="8435" max="8435" width="4.7109375" style="35" customWidth="1"/>
    <col min="8436" max="8436" width="5.28515625" style="35" customWidth="1"/>
    <col min="8437" max="8437" width="3.7109375" style="35" customWidth="1"/>
    <col min="8438" max="8438" width="13.5703125" style="35" customWidth="1"/>
    <col min="8439" max="8439" width="7.42578125" style="35" bestFit="1" customWidth="1"/>
    <col min="8440" max="8440" width="10.28515625" style="35" bestFit="1" customWidth="1"/>
    <col min="8441" max="8441" width="8.28515625" style="35" customWidth="1"/>
    <col min="8442" max="8442" width="9.42578125" style="35" bestFit="1" customWidth="1"/>
    <col min="8443" max="8689" width="9.140625" style="35"/>
    <col min="8690" max="8690" width="57.140625" style="35" customWidth="1"/>
    <col min="8691" max="8691" width="4.7109375" style="35" customWidth="1"/>
    <col min="8692" max="8692" width="5.28515625" style="35" customWidth="1"/>
    <col min="8693" max="8693" width="3.7109375" style="35" customWidth="1"/>
    <col min="8694" max="8694" width="13.5703125" style="35" customWidth="1"/>
    <col min="8695" max="8695" width="7.42578125" style="35" bestFit="1" customWidth="1"/>
    <col min="8696" max="8696" width="10.28515625" style="35" bestFit="1" customWidth="1"/>
    <col min="8697" max="8697" width="8.28515625" style="35" customWidth="1"/>
    <col min="8698" max="8698" width="9.42578125" style="35" bestFit="1" customWidth="1"/>
    <col min="8699" max="8945" width="9.140625" style="35"/>
    <col min="8946" max="8946" width="57.140625" style="35" customWidth="1"/>
    <col min="8947" max="8947" width="4.7109375" style="35" customWidth="1"/>
    <col min="8948" max="8948" width="5.28515625" style="35" customWidth="1"/>
    <col min="8949" max="8949" width="3.7109375" style="35" customWidth="1"/>
    <col min="8950" max="8950" width="13.5703125" style="35" customWidth="1"/>
    <col min="8951" max="8951" width="7.42578125" style="35" bestFit="1" customWidth="1"/>
    <col min="8952" max="8952" width="10.28515625" style="35" bestFit="1" customWidth="1"/>
    <col min="8953" max="8953" width="8.28515625" style="35" customWidth="1"/>
    <col min="8954" max="8954" width="9.42578125" style="35" bestFit="1" customWidth="1"/>
    <col min="8955" max="9201" width="9.140625" style="35"/>
    <col min="9202" max="9202" width="57.140625" style="35" customWidth="1"/>
    <col min="9203" max="9203" width="4.7109375" style="35" customWidth="1"/>
    <col min="9204" max="9204" width="5.28515625" style="35" customWidth="1"/>
    <col min="9205" max="9205" width="3.7109375" style="35" customWidth="1"/>
    <col min="9206" max="9206" width="13.5703125" style="35" customWidth="1"/>
    <col min="9207" max="9207" width="7.42578125" style="35" bestFit="1" customWidth="1"/>
    <col min="9208" max="9208" width="10.28515625" style="35" bestFit="1" customWidth="1"/>
    <col min="9209" max="9209" width="8.28515625" style="35" customWidth="1"/>
    <col min="9210" max="9210" width="9.42578125" style="35" bestFit="1" customWidth="1"/>
    <col min="9211" max="9457" width="9.140625" style="35"/>
    <col min="9458" max="9458" width="57.140625" style="35" customWidth="1"/>
    <col min="9459" max="9459" width="4.7109375" style="35" customWidth="1"/>
    <col min="9460" max="9460" width="5.28515625" style="35" customWidth="1"/>
    <col min="9461" max="9461" width="3.7109375" style="35" customWidth="1"/>
    <col min="9462" max="9462" width="13.5703125" style="35" customWidth="1"/>
    <col min="9463" max="9463" width="7.42578125" style="35" bestFit="1" customWidth="1"/>
    <col min="9464" max="9464" width="10.28515625" style="35" bestFit="1" customWidth="1"/>
    <col min="9465" max="9465" width="8.28515625" style="35" customWidth="1"/>
    <col min="9466" max="9466" width="9.42578125" style="35" bestFit="1" customWidth="1"/>
    <col min="9467" max="9713" width="9.140625" style="35"/>
    <col min="9714" max="9714" width="57.140625" style="35" customWidth="1"/>
    <col min="9715" max="9715" width="4.7109375" style="35" customWidth="1"/>
    <col min="9716" max="9716" width="5.28515625" style="35" customWidth="1"/>
    <col min="9717" max="9717" width="3.7109375" style="35" customWidth="1"/>
    <col min="9718" max="9718" width="13.5703125" style="35" customWidth="1"/>
    <col min="9719" max="9719" width="7.42578125" style="35" bestFit="1" customWidth="1"/>
    <col min="9720" max="9720" width="10.28515625" style="35" bestFit="1" customWidth="1"/>
    <col min="9721" max="9721" width="8.28515625" style="35" customWidth="1"/>
    <col min="9722" max="9722" width="9.42578125" style="35" bestFit="1" customWidth="1"/>
    <col min="9723" max="9969" width="9.140625" style="35"/>
    <col min="9970" max="9970" width="57.140625" style="35" customWidth="1"/>
    <col min="9971" max="9971" width="4.7109375" style="35" customWidth="1"/>
    <col min="9972" max="9972" width="5.28515625" style="35" customWidth="1"/>
    <col min="9973" max="9973" width="3.7109375" style="35" customWidth="1"/>
    <col min="9974" max="9974" width="13.5703125" style="35" customWidth="1"/>
    <col min="9975" max="9975" width="7.42578125" style="35" bestFit="1" customWidth="1"/>
    <col min="9976" max="9976" width="10.28515625" style="35" bestFit="1" customWidth="1"/>
    <col min="9977" max="9977" width="8.28515625" style="35" customWidth="1"/>
    <col min="9978" max="9978" width="9.42578125" style="35" bestFit="1" customWidth="1"/>
    <col min="9979" max="10225" width="9.140625" style="35"/>
    <col min="10226" max="10226" width="57.140625" style="35" customWidth="1"/>
    <col min="10227" max="10227" width="4.7109375" style="35" customWidth="1"/>
    <col min="10228" max="10228" width="5.28515625" style="35" customWidth="1"/>
    <col min="10229" max="10229" width="3.7109375" style="35" customWidth="1"/>
    <col min="10230" max="10230" width="13.5703125" style="35" customWidth="1"/>
    <col min="10231" max="10231" width="7.42578125" style="35" bestFit="1" customWidth="1"/>
    <col min="10232" max="10232" width="10.28515625" style="35" bestFit="1" customWidth="1"/>
    <col min="10233" max="10233" width="8.28515625" style="35" customWidth="1"/>
    <col min="10234" max="10234" width="9.42578125" style="35" bestFit="1" customWidth="1"/>
    <col min="10235" max="10481" width="9.140625" style="35"/>
    <col min="10482" max="10482" width="57.140625" style="35" customWidth="1"/>
    <col min="10483" max="10483" width="4.7109375" style="35" customWidth="1"/>
    <col min="10484" max="10484" width="5.28515625" style="35" customWidth="1"/>
    <col min="10485" max="10485" width="3.7109375" style="35" customWidth="1"/>
    <col min="10486" max="10486" width="13.5703125" style="35" customWidth="1"/>
    <col min="10487" max="10487" width="7.42578125" style="35" bestFit="1" customWidth="1"/>
    <col min="10488" max="10488" width="10.28515625" style="35" bestFit="1" customWidth="1"/>
    <col min="10489" max="10489" width="8.28515625" style="35" customWidth="1"/>
    <col min="10490" max="10490" width="9.42578125" style="35" bestFit="1" customWidth="1"/>
    <col min="10491" max="10737" width="9.140625" style="35"/>
    <col min="10738" max="10738" width="57.140625" style="35" customWidth="1"/>
    <col min="10739" max="10739" width="4.7109375" style="35" customWidth="1"/>
    <col min="10740" max="10740" width="5.28515625" style="35" customWidth="1"/>
    <col min="10741" max="10741" width="3.7109375" style="35" customWidth="1"/>
    <col min="10742" max="10742" width="13.5703125" style="35" customWidth="1"/>
    <col min="10743" max="10743" width="7.42578125" style="35" bestFit="1" customWidth="1"/>
    <col min="10744" max="10744" width="10.28515625" style="35" bestFit="1" customWidth="1"/>
    <col min="10745" max="10745" width="8.28515625" style="35" customWidth="1"/>
    <col min="10746" max="10746" width="9.42578125" style="35" bestFit="1" customWidth="1"/>
    <col min="10747" max="10993" width="9.140625" style="35"/>
    <col min="10994" max="10994" width="57.140625" style="35" customWidth="1"/>
    <col min="10995" max="10995" width="4.7109375" style="35" customWidth="1"/>
    <col min="10996" max="10996" width="5.28515625" style="35" customWidth="1"/>
    <col min="10997" max="10997" width="3.7109375" style="35" customWidth="1"/>
    <col min="10998" max="10998" width="13.5703125" style="35" customWidth="1"/>
    <col min="10999" max="10999" width="7.42578125" style="35" bestFit="1" customWidth="1"/>
    <col min="11000" max="11000" width="10.28515625" style="35" bestFit="1" customWidth="1"/>
    <col min="11001" max="11001" width="8.28515625" style="35" customWidth="1"/>
    <col min="11002" max="11002" width="9.42578125" style="35" bestFit="1" customWidth="1"/>
    <col min="11003" max="11249" width="9.140625" style="35"/>
    <col min="11250" max="11250" width="57.140625" style="35" customWidth="1"/>
    <col min="11251" max="11251" width="4.7109375" style="35" customWidth="1"/>
    <col min="11252" max="11252" width="5.28515625" style="35" customWidth="1"/>
    <col min="11253" max="11253" width="3.7109375" style="35" customWidth="1"/>
    <col min="11254" max="11254" width="13.5703125" style="35" customWidth="1"/>
    <col min="11255" max="11255" width="7.42578125" style="35" bestFit="1" customWidth="1"/>
    <col min="11256" max="11256" width="10.28515625" style="35" bestFit="1" customWidth="1"/>
    <col min="11257" max="11257" width="8.28515625" style="35" customWidth="1"/>
    <col min="11258" max="11258" width="9.42578125" style="35" bestFit="1" customWidth="1"/>
    <col min="11259" max="11505" width="9.140625" style="35"/>
    <col min="11506" max="11506" width="57.140625" style="35" customWidth="1"/>
    <col min="11507" max="11507" width="4.7109375" style="35" customWidth="1"/>
    <col min="11508" max="11508" width="5.28515625" style="35" customWidth="1"/>
    <col min="11509" max="11509" width="3.7109375" style="35" customWidth="1"/>
    <col min="11510" max="11510" width="13.5703125" style="35" customWidth="1"/>
    <col min="11511" max="11511" width="7.42578125" style="35" bestFit="1" customWidth="1"/>
    <col min="11512" max="11512" width="10.28515625" style="35" bestFit="1" customWidth="1"/>
    <col min="11513" max="11513" width="8.28515625" style="35" customWidth="1"/>
    <col min="11514" max="11514" width="9.42578125" style="35" bestFit="1" customWidth="1"/>
    <col min="11515" max="11761" width="9.140625" style="35"/>
    <col min="11762" max="11762" width="57.140625" style="35" customWidth="1"/>
    <col min="11763" max="11763" width="4.7109375" style="35" customWidth="1"/>
    <col min="11764" max="11764" width="5.28515625" style="35" customWidth="1"/>
    <col min="11765" max="11765" width="3.7109375" style="35" customWidth="1"/>
    <col min="11766" max="11766" width="13.5703125" style="35" customWidth="1"/>
    <col min="11767" max="11767" width="7.42578125" style="35" bestFit="1" customWidth="1"/>
    <col min="11768" max="11768" width="10.28515625" style="35" bestFit="1" customWidth="1"/>
    <col min="11769" max="11769" width="8.28515625" style="35" customWidth="1"/>
    <col min="11770" max="11770" width="9.42578125" style="35" bestFit="1" customWidth="1"/>
    <col min="11771" max="12017" width="9.140625" style="35"/>
    <col min="12018" max="12018" width="57.140625" style="35" customWidth="1"/>
    <col min="12019" max="12019" width="4.7109375" style="35" customWidth="1"/>
    <col min="12020" max="12020" width="5.28515625" style="35" customWidth="1"/>
    <col min="12021" max="12021" width="3.7109375" style="35" customWidth="1"/>
    <col min="12022" max="12022" width="13.5703125" style="35" customWidth="1"/>
    <col min="12023" max="12023" width="7.42578125" style="35" bestFit="1" customWidth="1"/>
    <col min="12024" max="12024" width="10.28515625" style="35" bestFit="1" customWidth="1"/>
    <col min="12025" max="12025" width="8.28515625" style="35" customWidth="1"/>
    <col min="12026" max="12026" width="9.42578125" style="35" bestFit="1" customWidth="1"/>
    <col min="12027" max="12273" width="9.140625" style="35"/>
    <col min="12274" max="12274" width="57.140625" style="35" customWidth="1"/>
    <col min="12275" max="12275" width="4.7109375" style="35" customWidth="1"/>
    <col min="12276" max="12276" width="5.28515625" style="35" customWidth="1"/>
    <col min="12277" max="12277" width="3.7109375" style="35" customWidth="1"/>
    <col min="12278" max="12278" width="13.5703125" style="35" customWidth="1"/>
    <col min="12279" max="12279" width="7.42578125" style="35" bestFit="1" customWidth="1"/>
    <col min="12280" max="12280" width="10.28515625" style="35" bestFit="1" customWidth="1"/>
    <col min="12281" max="12281" width="8.28515625" style="35" customWidth="1"/>
    <col min="12282" max="12282" width="9.42578125" style="35" bestFit="1" customWidth="1"/>
    <col min="12283" max="12529" width="9.140625" style="35"/>
    <col min="12530" max="12530" width="57.140625" style="35" customWidth="1"/>
    <col min="12531" max="12531" width="4.7109375" style="35" customWidth="1"/>
    <col min="12532" max="12532" width="5.28515625" style="35" customWidth="1"/>
    <col min="12533" max="12533" width="3.7109375" style="35" customWidth="1"/>
    <col min="12534" max="12534" width="13.5703125" style="35" customWidth="1"/>
    <col min="12535" max="12535" width="7.42578125" style="35" bestFit="1" customWidth="1"/>
    <col min="12536" max="12536" width="10.28515625" style="35" bestFit="1" customWidth="1"/>
    <col min="12537" max="12537" width="8.28515625" style="35" customWidth="1"/>
    <col min="12538" max="12538" width="9.42578125" style="35" bestFit="1" customWidth="1"/>
    <col min="12539" max="12785" width="9.140625" style="35"/>
    <col min="12786" max="12786" width="57.140625" style="35" customWidth="1"/>
    <col min="12787" max="12787" width="4.7109375" style="35" customWidth="1"/>
    <col min="12788" max="12788" width="5.28515625" style="35" customWidth="1"/>
    <col min="12789" max="12789" width="3.7109375" style="35" customWidth="1"/>
    <col min="12790" max="12790" width="13.5703125" style="35" customWidth="1"/>
    <col min="12791" max="12791" width="7.42578125" style="35" bestFit="1" customWidth="1"/>
    <col min="12792" max="12792" width="10.28515625" style="35" bestFit="1" customWidth="1"/>
    <col min="12793" max="12793" width="8.28515625" style="35" customWidth="1"/>
    <col min="12794" max="12794" width="9.42578125" style="35" bestFit="1" customWidth="1"/>
    <col min="12795" max="13041" width="9.140625" style="35"/>
    <col min="13042" max="13042" width="57.140625" style="35" customWidth="1"/>
    <col min="13043" max="13043" width="4.7109375" style="35" customWidth="1"/>
    <col min="13044" max="13044" width="5.28515625" style="35" customWidth="1"/>
    <col min="13045" max="13045" width="3.7109375" style="35" customWidth="1"/>
    <col min="13046" max="13046" width="13.5703125" style="35" customWidth="1"/>
    <col min="13047" max="13047" width="7.42578125" style="35" bestFit="1" customWidth="1"/>
    <col min="13048" max="13048" width="10.28515625" style="35" bestFit="1" customWidth="1"/>
    <col min="13049" max="13049" width="8.28515625" style="35" customWidth="1"/>
    <col min="13050" max="13050" width="9.42578125" style="35" bestFit="1" customWidth="1"/>
    <col min="13051" max="13297" width="9.140625" style="35"/>
    <col min="13298" max="13298" width="57.140625" style="35" customWidth="1"/>
    <col min="13299" max="13299" width="4.7109375" style="35" customWidth="1"/>
    <col min="13300" max="13300" width="5.28515625" style="35" customWidth="1"/>
    <col min="13301" max="13301" width="3.7109375" style="35" customWidth="1"/>
    <col min="13302" max="13302" width="13.5703125" style="35" customWidth="1"/>
    <col min="13303" max="13303" width="7.42578125" style="35" bestFit="1" customWidth="1"/>
    <col min="13304" max="13304" width="10.28515625" style="35" bestFit="1" customWidth="1"/>
    <col min="13305" max="13305" width="8.28515625" style="35" customWidth="1"/>
    <col min="13306" max="13306" width="9.42578125" style="35" bestFit="1" customWidth="1"/>
    <col min="13307" max="13553" width="9.140625" style="35"/>
    <col min="13554" max="13554" width="57.140625" style="35" customWidth="1"/>
    <col min="13555" max="13555" width="4.7109375" style="35" customWidth="1"/>
    <col min="13556" max="13556" width="5.28515625" style="35" customWidth="1"/>
    <col min="13557" max="13557" width="3.7109375" style="35" customWidth="1"/>
    <col min="13558" max="13558" width="13.5703125" style="35" customWidth="1"/>
    <col min="13559" max="13559" width="7.42578125" style="35" bestFit="1" customWidth="1"/>
    <col min="13560" max="13560" width="10.28515625" style="35" bestFit="1" customWidth="1"/>
    <col min="13561" max="13561" width="8.28515625" style="35" customWidth="1"/>
    <col min="13562" max="13562" width="9.42578125" style="35" bestFit="1" customWidth="1"/>
    <col min="13563" max="13809" width="9.140625" style="35"/>
    <col min="13810" max="13810" width="57.140625" style="35" customWidth="1"/>
    <col min="13811" max="13811" width="4.7109375" style="35" customWidth="1"/>
    <col min="13812" max="13812" width="5.28515625" style="35" customWidth="1"/>
    <col min="13813" max="13813" width="3.7109375" style="35" customWidth="1"/>
    <col min="13814" max="13814" width="13.5703125" style="35" customWidth="1"/>
    <col min="13815" max="13815" width="7.42578125" style="35" bestFit="1" customWidth="1"/>
    <col min="13816" max="13816" width="10.28515625" style="35" bestFit="1" customWidth="1"/>
    <col min="13817" max="13817" width="8.28515625" style="35" customWidth="1"/>
    <col min="13818" max="13818" width="9.42578125" style="35" bestFit="1" customWidth="1"/>
    <col min="13819" max="14065" width="9.140625" style="35"/>
    <col min="14066" max="14066" width="57.140625" style="35" customWidth="1"/>
    <col min="14067" max="14067" width="4.7109375" style="35" customWidth="1"/>
    <col min="14068" max="14068" width="5.28515625" style="35" customWidth="1"/>
    <col min="14069" max="14069" width="3.7109375" style="35" customWidth="1"/>
    <col min="14070" max="14070" width="13.5703125" style="35" customWidth="1"/>
    <col min="14071" max="14071" width="7.42578125" style="35" bestFit="1" customWidth="1"/>
    <col min="14072" max="14072" width="10.28515625" style="35" bestFit="1" customWidth="1"/>
    <col min="14073" max="14073" width="8.28515625" style="35" customWidth="1"/>
    <col min="14074" max="14074" width="9.42578125" style="35" bestFit="1" customWidth="1"/>
    <col min="14075" max="14321" width="9.140625" style="35"/>
    <col min="14322" max="14322" width="57.140625" style="35" customWidth="1"/>
    <col min="14323" max="14323" width="4.7109375" style="35" customWidth="1"/>
    <col min="14324" max="14324" width="5.28515625" style="35" customWidth="1"/>
    <col min="14325" max="14325" width="3.7109375" style="35" customWidth="1"/>
    <col min="14326" max="14326" width="13.5703125" style="35" customWidth="1"/>
    <col min="14327" max="14327" width="7.42578125" style="35" bestFit="1" customWidth="1"/>
    <col min="14328" max="14328" width="10.28515625" style="35" bestFit="1" customWidth="1"/>
    <col min="14329" max="14329" width="8.28515625" style="35" customWidth="1"/>
    <col min="14330" max="14330" width="9.42578125" style="35" bestFit="1" customWidth="1"/>
    <col min="14331" max="14577" width="9.140625" style="35"/>
    <col min="14578" max="14578" width="57.140625" style="35" customWidth="1"/>
    <col min="14579" max="14579" width="4.7109375" style="35" customWidth="1"/>
    <col min="14580" max="14580" width="5.28515625" style="35" customWidth="1"/>
    <col min="14581" max="14581" width="3.7109375" style="35" customWidth="1"/>
    <col min="14582" max="14582" width="13.5703125" style="35" customWidth="1"/>
    <col min="14583" max="14583" width="7.42578125" style="35" bestFit="1" customWidth="1"/>
    <col min="14584" max="14584" width="10.28515625" style="35" bestFit="1" customWidth="1"/>
    <col min="14585" max="14585" width="8.28515625" style="35" customWidth="1"/>
    <col min="14586" max="14586" width="9.42578125" style="35" bestFit="1" customWidth="1"/>
    <col min="14587" max="14833" width="9.140625" style="35"/>
    <col min="14834" max="14834" width="57.140625" style="35" customWidth="1"/>
    <col min="14835" max="14835" width="4.7109375" style="35" customWidth="1"/>
    <col min="14836" max="14836" width="5.28515625" style="35" customWidth="1"/>
    <col min="14837" max="14837" width="3.7109375" style="35" customWidth="1"/>
    <col min="14838" max="14838" width="13.5703125" style="35" customWidth="1"/>
    <col min="14839" max="14839" width="7.42578125" style="35" bestFit="1" customWidth="1"/>
    <col min="14840" max="14840" width="10.28515625" style="35" bestFit="1" customWidth="1"/>
    <col min="14841" max="14841" width="8.28515625" style="35" customWidth="1"/>
    <col min="14842" max="14842" width="9.42578125" style="35" bestFit="1" customWidth="1"/>
    <col min="14843" max="15089" width="9.140625" style="35"/>
    <col min="15090" max="15090" width="57.140625" style="35" customWidth="1"/>
    <col min="15091" max="15091" width="4.7109375" style="35" customWidth="1"/>
    <col min="15092" max="15092" width="5.28515625" style="35" customWidth="1"/>
    <col min="15093" max="15093" width="3.7109375" style="35" customWidth="1"/>
    <col min="15094" max="15094" width="13.5703125" style="35" customWidth="1"/>
    <col min="15095" max="15095" width="7.42578125" style="35" bestFit="1" customWidth="1"/>
    <col min="15096" max="15096" width="10.28515625" style="35" bestFit="1" customWidth="1"/>
    <col min="15097" max="15097" width="8.28515625" style="35" customWidth="1"/>
    <col min="15098" max="15098" width="9.42578125" style="35" bestFit="1" customWidth="1"/>
    <col min="15099" max="15345" width="9.140625" style="35"/>
    <col min="15346" max="15346" width="57.140625" style="35" customWidth="1"/>
    <col min="15347" max="15347" width="4.7109375" style="35" customWidth="1"/>
    <col min="15348" max="15348" width="5.28515625" style="35" customWidth="1"/>
    <col min="15349" max="15349" width="3.7109375" style="35" customWidth="1"/>
    <col min="15350" max="15350" width="13.5703125" style="35" customWidth="1"/>
    <col min="15351" max="15351" width="7.42578125" style="35" bestFit="1" customWidth="1"/>
    <col min="15352" max="15352" width="10.28515625" style="35" bestFit="1" customWidth="1"/>
    <col min="15353" max="15353" width="8.28515625" style="35" customWidth="1"/>
    <col min="15354" max="15354" width="9.42578125" style="35" bestFit="1" customWidth="1"/>
    <col min="15355" max="15601" width="9.140625" style="35"/>
    <col min="15602" max="15602" width="57.140625" style="35" customWidth="1"/>
    <col min="15603" max="15603" width="4.7109375" style="35" customWidth="1"/>
    <col min="15604" max="15604" width="5.28515625" style="35" customWidth="1"/>
    <col min="15605" max="15605" width="3.7109375" style="35" customWidth="1"/>
    <col min="15606" max="15606" width="13.5703125" style="35" customWidth="1"/>
    <col min="15607" max="15607" width="7.42578125" style="35" bestFit="1" customWidth="1"/>
    <col min="15608" max="15608" width="10.28515625" style="35" bestFit="1" customWidth="1"/>
    <col min="15609" max="15609" width="8.28515625" style="35" customWidth="1"/>
    <col min="15610" max="15610" width="9.42578125" style="35" bestFit="1" customWidth="1"/>
    <col min="15611" max="15857" width="9.140625" style="35"/>
    <col min="15858" max="15858" width="57.140625" style="35" customWidth="1"/>
    <col min="15859" max="15859" width="4.7109375" style="35" customWidth="1"/>
    <col min="15860" max="15860" width="5.28515625" style="35" customWidth="1"/>
    <col min="15861" max="15861" width="3.7109375" style="35" customWidth="1"/>
    <col min="15862" max="15862" width="13.5703125" style="35" customWidth="1"/>
    <col min="15863" max="15863" width="7.42578125" style="35" bestFit="1" customWidth="1"/>
    <col min="15864" max="15864" width="10.28515625" style="35" bestFit="1" customWidth="1"/>
    <col min="15865" max="15865" width="8.28515625" style="35" customWidth="1"/>
    <col min="15866" max="15866" width="9.42578125" style="35" bestFit="1" customWidth="1"/>
    <col min="15867" max="16113" width="9.140625" style="35"/>
    <col min="16114" max="16114" width="57.140625" style="35" customWidth="1"/>
    <col min="16115" max="16115" width="4.7109375" style="35" customWidth="1"/>
    <col min="16116" max="16116" width="5.28515625" style="35" customWidth="1"/>
    <col min="16117" max="16117" width="3.7109375" style="35" customWidth="1"/>
    <col min="16118" max="16118" width="13.5703125" style="35" customWidth="1"/>
    <col min="16119" max="16119" width="7.42578125" style="35" bestFit="1" customWidth="1"/>
    <col min="16120" max="16120" width="10.28515625" style="35" bestFit="1" customWidth="1"/>
    <col min="16121" max="16121" width="8.28515625" style="35" customWidth="1"/>
    <col min="16122" max="16122" width="9.42578125" style="35" bestFit="1" customWidth="1"/>
    <col min="16123" max="16384" width="9.140625" style="35"/>
  </cols>
  <sheetData>
    <row r="1" spans="1:9" x14ac:dyDescent="0.2">
      <c r="A1" s="382" t="s">
        <v>789</v>
      </c>
      <c r="B1" s="382"/>
      <c r="C1" s="382"/>
      <c r="D1" s="382"/>
      <c r="E1" s="382"/>
      <c r="F1" s="35"/>
    </row>
    <row r="2" spans="1:9" x14ac:dyDescent="0.2">
      <c r="A2" s="382" t="s">
        <v>904</v>
      </c>
      <c r="B2" s="382"/>
      <c r="C2" s="382"/>
      <c r="D2" s="382"/>
      <c r="E2" s="382"/>
      <c r="F2" s="35"/>
    </row>
    <row r="3" spans="1:9" x14ac:dyDescent="0.2">
      <c r="A3" s="382" t="s">
        <v>371</v>
      </c>
      <c r="B3" s="382"/>
      <c r="C3" s="382"/>
      <c r="D3" s="382"/>
      <c r="E3" s="382"/>
      <c r="F3" s="35"/>
    </row>
    <row r="4" spans="1:9" x14ac:dyDescent="0.2">
      <c r="A4" s="382" t="s">
        <v>372</v>
      </c>
      <c r="B4" s="382"/>
      <c r="C4" s="382"/>
      <c r="D4" s="382"/>
      <c r="E4" s="382"/>
      <c r="F4" s="35"/>
    </row>
    <row r="5" spans="1:9" x14ac:dyDescent="0.2">
      <c r="A5" s="382" t="s">
        <v>866</v>
      </c>
      <c r="B5" s="382"/>
      <c r="C5" s="382"/>
      <c r="D5" s="382"/>
      <c r="E5" s="382"/>
      <c r="F5" s="35"/>
    </row>
    <row r="6" spans="1:9" x14ac:dyDescent="0.2">
      <c r="A6" s="382" t="s">
        <v>735</v>
      </c>
      <c r="B6" s="382"/>
      <c r="C6" s="382"/>
      <c r="D6" s="382"/>
      <c r="E6" s="382"/>
      <c r="F6" s="35"/>
    </row>
    <row r="7" spans="1:9" x14ac:dyDescent="0.2">
      <c r="A7" s="382" t="s">
        <v>372</v>
      </c>
      <c r="B7" s="382"/>
      <c r="C7" s="382"/>
      <c r="D7" s="382"/>
      <c r="E7" s="382"/>
      <c r="F7" s="35"/>
    </row>
    <row r="8" spans="1:9" x14ac:dyDescent="0.2">
      <c r="A8" s="382" t="s">
        <v>867</v>
      </c>
      <c r="B8" s="382"/>
      <c r="C8" s="382"/>
      <c r="D8" s="382"/>
      <c r="E8" s="382"/>
      <c r="F8" s="35"/>
    </row>
    <row r="9" spans="1:9" s="91" customFormat="1" ht="26.25" customHeight="1" x14ac:dyDescent="0.2">
      <c r="A9" s="383" t="s">
        <v>871</v>
      </c>
      <c r="B9" s="383"/>
      <c r="C9" s="383"/>
      <c r="D9" s="383"/>
    </row>
    <row r="10" spans="1:9" x14ac:dyDescent="0.2">
      <c r="A10" s="42"/>
      <c r="E10" s="37"/>
      <c r="F10" s="37" t="s">
        <v>83</v>
      </c>
    </row>
    <row r="11" spans="1:9" ht="40.5" customHeight="1" x14ac:dyDescent="0.2">
      <c r="A11" s="46" t="s">
        <v>84</v>
      </c>
      <c r="B11" s="48" t="s">
        <v>86</v>
      </c>
      <c r="C11" s="47" t="s">
        <v>87</v>
      </c>
      <c r="D11" s="47" t="s">
        <v>88</v>
      </c>
      <c r="E11" s="48" t="s">
        <v>89</v>
      </c>
      <c r="F11" s="293" t="s">
        <v>751</v>
      </c>
      <c r="G11" s="293" t="s">
        <v>855</v>
      </c>
    </row>
    <row r="12" spans="1:9" ht="18.75" customHeight="1" x14ac:dyDescent="0.2">
      <c r="A12" s="44" t="s">
        <v>90</v>
      </c>
      <c r="B12" s="87"/>
      <c r="C12" s="63"/>
      <c r="D12" s="63"/>
      <c r="E12" s="87"/>
      <c r="F12" s="294">
        <v>714079.76599999995</v>
      </c>
      <c r="G12" s="294">
        <v>661544.60800000012</v>
      </c>
      <c r="H12" s="308">
        <f>F12-'Пр7 ведм 24-25'!G14</f>
        <v>0</v>
      </c>
      <c r="I12" s="308">
        <f>G12-'Пр7 ведм 24-25'!H14</f>
        <v>0</v>
      </c>
    </row>
    <row r="13" spans="1:9" s="59" customFormat="1" x14ac:dyDescent="0.2">
      <c r="A13" s="44" t="s">
        <v>327</v>
      </c>
      <c r="B13" s="65" t="s">
        <v>95</v>
      </c>
      <c r="C13" s="66" t="s">
        <v>130</v>
      </c>
      <c r="D13" s="66" t="s">
        <v>131</v>
      </c>
      <c r="E13" s="65" t="s">
        <v>132</v>
      </c>
      <c r="F13" s="295">
        <v>48116.611739999993</v>
      </c>
      <c r="G13" s="295">
        <v>48329.536740000003</v>
      </c>
    </row>
    <row r="14" spans="1:9" s="59" customFormat="1" ht="19.5" customHeight="1" x14ac:dyDescent="0.2">
      <c r="A14" s="44" t="s">
        <v>328</v>
      </c>
      <c r="B14" s="65" t="s">
        <v>95</v>
      </c>
      <c r="C14" s="66" t="s">
        <v>193</v>
      </c>
      <c r="D14" s="66" t="s">
        <v>131</v>
      </c>
      <c r="E14" s="65" t="s">
        <v>132</v>
      </c>
      <c r="F14" s="295">
        <v>1241</v>
      </c>
      <c r="G14" s="295">
        <v>1241</v>
      </c>
    </row>
    <row r="15" spans="1:9" x14ac:dyDescent="0.2">
      <c r="A15" s="89" t="s">
        <v>329</v>
      </c>
      <c r="B15" s="68" t="s">
        <v>95</v>
      </c>
      <c r="C15" s="70" t="s">
        <v>193</v>
      </c>
      <c r="D15" s="70" t="s">
        <v>330</v>
      </c>
      <c r="E15" s="68" t="s">
        <v>132</v>
      </c>
      <c r="F15" s="296">
        <v>1241</v>
      </c>
      <c r="G15" s="296">
        <v>1241</v>
      </c>
    </row>
    <row r="16" spans="1:9" ht="12.75" customHeight="1" x14ac:dyDescent="0.2">
      <c r="A16" s="125" t="s">
        <v>173</v>
      </c>
      <c r="B16" s="216" t="s">
        <v>95</v>
      </c>
      <c r="C16" s="58" t="s">
        <v>193</v>
      </c>
      <c r="D16" s="58" t="s">
        <v>331</v>
      </c>
      <c r="E16" s="216"/>
      <c r="F16" s="293">
        <v>1241</v>
      </c>
      <c r="G16" s="293">
        <v>1241</v>
      </c>
    </row>
    <row r="17" spans="1:7" ht="33.75" x14ac:dyDescent="0.2">
      <c r="A17" s="46" t="s">
        <v>106</v>
      </c>
      <c r="B17" s="216" t="s">
        <v>95</v>
      </c>
      <c r="C17" s="58" t="s">
        <v>193</v>
      </c>
      <c r="D17" s="58" t="s">
        <v>331</v>
      </c>
      <c r="E17" s="216" t="s">
        <v>107</v>
      </c>
      <c r="F17" s="293">
        <v>1241</v>
      </c>
      <c r="G17" s="293">
        <v>1241</v>
      </c>
    </row>
    <row r="18" spans="1:7" ht="31.5" x14ac:dyDescent="0.2">
      <c r="A18" s="44" t="s">
        <v>332</v>
      </c>
      <c r="B18" s="65" t="s">
        <v>95</v>
      </c>
      <c r="C18" s="66" t="s">
        <v>136</v>
      </c>
      <c r="D18" s="66" t="s">
        <v>131</v>
      </c>
      <c r="E18" s="65" t="s">
        <v>132</v>
      </c>
      <c r="F18" s="295">
        <v>2010.3</v>
      </c>
      <c r="G18" s="295">
        <v>2010.3</v>
      </c>
    </row>
    <row r="19" spans="1:7" x14ac:dyDescent="0.2">
      <c r="A19" s="89" t="s">
        <v>343</v>
      </c>
      <c r="B19" s="68" t="s">
        <v>95</v>
      </c>
      <c r="C19" s="70" t="s">
        <v>136</v>
      </c>
      <c r="D19" s="70" t="s">
        <v>333</v>
      </c>
      <c r="E19" s="68" t="s">
        <v>132</v>
      </c>
      <c r="F19" s="296">
        <v>2010.3</v>
      </c>
      <c r="G19" s="296">
        <v>2010.3</v>
      </c>
    </row>
    <row r="20" spans="1:7" ht="33.75" x14ac:dyDescent="0.2">
      <c r="A20" s="46" t="s">
        <v>106</v>
      </c>
      <c r="B20" s="216" t="s">
        <v>95</v>
      </c>
      <c r="C20" s="58" t="s">
        <v>136</v>
      </c>
      <c r="D20" s="58" t="s">
        <v>334</v>
      </c>
      <c r="E20" s="216" t="s">
        <v>107</v>
      </c>
      <c r="F20" s="293">
        <v>1209.3</v>
      </c>
      <c r="G20" s="293">
        <v>1209.3</v>
      </c>
    </row>
    <row r="21" spans="1:7" ht="33.75" x14ac:dyDescent="0.2">
      <c r="A21" s="46" t="s">
        <v>106</v>
      </c>
      <c r="B21" s="216" t="s">
        <v>95</v>
      </c>
      <c r="C21" s="58" t="s">
        <v>136</v>
      </c>
      <c r="D21" s="58" t="s">
        <v>335</v>
      </c>
      <c r="E21" s="216">
        <v>100</v>
      </c>
      <c r="F21" s="293">
        <v>0</v>
      </c>
      <c r="G21" s="293">
        <v>0</v>
      </c>
    </row>
    <row r="22" spans="1:7" x14ac:dyDescent="0.2">
      <c r="A22" s="46" t="s">
        <v>373</v>
      </c>
      <c r="B22" s="216" t="s">
        <v>95</v>
      </c>
      <c r="C22" s="58" t="s">
        <v>136</v>
      </c>
      <c r="D22" s="58" t="s">
        <v>335</v>
      </c>
      <c r="E22" s="216">
        <v>200</v>
      </c>
      <c r="F22" s="293">
        <v>799</v>
      </c>
      <c r="G22" s="293">
        <v>799</v>
      </c>
    </row>
    <row r="23" spans="1:7" s="59" customFormat="1" x14ac:dyDescent="0.2">
      <c r="A23" s="265" t="s">
        <v>124</v>
      </c>
      <c r="B23" s="216" t="s">
        <v>95</v>
      </c>
      <c r="C23" s="58" t="s">
        <v>136</v>
      </c>
      <c r="D23" s="58" t="s">
        <v>335</v>
      </c>
      <c r="E23" s="216" t="s">
        <v>176</v>
      </c>
      <c r="F23" s="293">
        <v>2</v>
      </c>
      <c r="G23" s="293">
        <v>2</v>
      </c>
    </row>
    <row r="24" spans="1:7" ht="40.5" customHeight="1" x14ac:dyDescent="0.2">
      <c r="A24" s="44" t="s">
        <v>266</v>
      </c>
      <c r="B24" s="65" t="s">
        <v>95</v>
      </c>
      <c r="C24" s="66" t="s">
        <v>120</v>
      </c>
      <c r="D24" s="66"/>
      <c r="E24" s="65"/>
      <c r="F24" s="295">
        <v>29118.411739999996</v>
      </c>
      <c r="G24" s="295">
        <v>28655.41174</v>
      </c>
    </row>
    <row r="25" spans="1:7" ht="13.5" customHeight="1" x14ac:dyDescent="0.2">
      <c r="A25" s="125" t="s">
        <v>267</v>
      </c>
      <c r="B25" s="216" t="s">
        <v>95</v>
      </c>
      <c r="C25" s="58" t="s">
        <v>120</v>
      </c>
      <c r="D25" s="58" t="s">
        <v>268</v>
      </c>
      <c r="E25" s="216" t="s">
        <v>132</v>
      </c>
      <c r="F25" s="293">
        <v>1329.6</v>
      </c>
      <c r="G25" s="293">
        <v>1329.6</v>
      </c>
    </row>
    <row r="26" spans="1:7" ht="40.5" customHeight="1" x14ac:dyDescent="0.2">
      <c r="A26" s="46" t="s">
        <v>106</v>
      </c>
      <c r="B26" s="216" t="s">
        <v>95</v>
      </c>
      <c r="C26" s="58" t="s">
        <v>120</v>
      </c>
      <c r="D26" s="58" t="s">
        <v>269</v>
      </c>
      <c r="E26" s="216" t="s">
        <v>107</v>
      </c>
      <c r="F26" s="293">
        <v>1329.6</v>
      </c>
      <c r="G26" s="293">
        <v>1329.6</v>
      </c>
    </row>
    <row r="27" spans="1:7" ht="21.75" customHeight="1" x14ac:dyDescent="0.2">
      <c r="A27" s="46" t="s">
        <v>270</v>
      </c>
      <c r="B27" s="216" t="s">
        <v>95</v>
      </c>
      <c r="C27" s="58" t="s">
        <v>120</v>
      </c>
      <c r="D27" s="58" t="s">
        <v>271</v>
      </c>
      <c r="E27" s="216" t="s">
        <v>132</v>
      </c>
      <c r="F27" s="293">
        <v>27788.811739999997</v>
      </c>
      <c r="G27" s="293">
        <v>27325.811740000001</v>
      </c>
    </row>
    <row r="28" spans="1:7" ht="30.75" customHeight="1" x14ac:dyDescent="0.2">
      <c r="A28" s="46" t="s">
        <v>106</v>
      </c>
      <c r="B28" s="216" t="s">
        <v>95</v>
      </c>
      <c r="C28" s="58" t="s">
        <v>120</v>
      </c>
      <c r="D28" s="58" t="s">
        <v>272</v>
      </c>
      <c r="E28" s="216" t="s">
        <v>107</v>
      </c>
      <c r="F28" s="293">
        <v>24508.012089999997</v>
      </c>
      <c r="G28" s="293">
        <v>24045.011999999999</v>
      </c>
    </row>
    <row r="29" spans="1:7" x14ac:dyDescent="0.2">
      <c r="A29" s="125" t="s">
        <v>460</v>
      </c>
      <c r="B29" s="216" t="s">
        <v>95</v>
      </c>
      <c r="C29" s="58" t="s">
        <v>120</v>
      </c>
      <c r="D29" s="58" t="s">
        <v>273</v>
      </c>
      <c r="E29" s="216"/>
      <c r="F29" s="293">
        <v>3280.7996500000004</v>
      </c>
      <c r="G29" s="293">
        <v>3280.7997399999999</v>
      </c>
    </row>
    <row r="30" spans="1:7" x14ac:dyDescent="0.2">
      <c r="A30" s="46" t="s">
        <v>373</v>
      </c>
      <c r="B30" s="216" t="s">
        <v>95</v>
      </c>
      <c r="C30" s="58" t="s">
        <v>120</v>
      </c>
      <c r="D30" s="58" t="s">
        <v>273</v>
      </c>
      <c r="E30" s="216" t="s">
        <v>115</v>
      </c>
      <c r="F30" s="293">
        <v>2631.3996500000003</v>
      </c>
      <c r="G30" s="293">
        <v>2631.3997399999998</v>
      </c>
    </row>
    <row r="31" spans="1:7" x14ac:dyDescent="0.2">
      <c r="A31" s="265" t="s">
        <v>124</v>
      </c>
      <c r="B31" s="216" t="s">
        <v>95</v>
      </c>
      <c r="C31" s="58" t="s">
        <v>120</v>
      </c>
      <c r="D31" s="58" t="s">
        <v>273</v>
      </c>
      <c r="E31" s="216" t="s">
        <v>176</v>
      </c>
      <c r="F31" s="293">
        <v>649.4</v>
      </c>
      <c r="G31" s="293">
        <v>649.4</v>
      </c>
    </row>
    <row r="32" spans="1:7" x14ac:dyDescent="0.2">
      <c r="A32" s="44" t="s">
        <v>369</v>
      </c>
      <c r="B32" s="64" t="s">
        <v>95</v>
      </c>
      <c r="C32" s="62" t="s">
        <v>216</v>
      </c>
      <c r="D32" s="62"/>
      <c r="E32" s="64"/>
      <c r="F32" s="295">
        <v>17</v>
      </c>
      <c r="G32" s="295">
        <v>15</v>
      </c>
    </row>
    <row r="33" spans="1:7" ht="21.75" customHeight="1" x14ac:dyDescent="0.2">
      <c r="A33" s="49" t="s">
        <v>376</v>
      </c>
      <c r="B33" s="48" t="s">
        <v>95</v>
      </c>
      <c r="C33" s="47" t="s">
        <v>216</v>
      </c>
      <c r="D33" s="47" t="s">
        <v>370</v>
      </c>
      <c r="E33" s="48"/>
      <c r="F33" s="293">
        <v>17</v>
      </c>
      <c r="G33" s="293">
        <v>15</v>
      </c>
    </row>
    <row r="34" spans="1:7" ht="16.5" customHeight="1" x14ac:dyDescent="0.2">
      <c r="A34" s="46" t="s">
        <v>373</v>
      </c>
      <c r="B34" s="48" t="s">
        <v>95</v>
      </c>
      <c r="C34" s="47" t="s">
        <v>216</v>
      </c>
      <c r="D34" s="47" t="s">
        <v>370</v>
      </c>
      <c r="E34" s="48" t="s">
        <v>115</v>
      </c>
      <c r="F34" s="293">
        <v>17</v>
      </c>
      <c r="G34" s="293">
        <v>15</v>
      </c>
    </row>
    <row r="35" spans="1:7" s="128" customFormat="1" ht="22.5" customHeight="1" x14ac:dyDescent="0.2">
      <c r="A35" s="44" t="s">
        <v>235</v>
      </c>
      <c r="B35" s="65" t="s">
        <v>95</v>
      </c>
      <c r="C35" s="66" t="s">
        <v>165</v>
      </c>
      <c r="D35" s="66" t="s">
        <v>131</v>
      </c>
      <c r="E35" s="65" t="s">
        <v>132</v>
      </c>
      <c r="F35" s="295">
        <v>11074.9</v>
      </c>
      <c r="G35" s="295">
        <v>10248.9</v>
      </c>
    </row>
    <row r="36" spans="1:7" ht="20.25" customHeight="1" x14ac:dyDescent="0.2">
      <c r="A36" s="346" t="s">
        <v>893</v>
      </c>
      <c r="B36" s="216" t="s">
        <v>95</v>
      </c>
      <c r="C36" s="58" t="s">
        <v>165</v>
      </c>
      <c r="D36" s="58" t="s">
        <v>236</v>
      </c>
      <c r="E36" s="216" t="s">
        <v>132</v>
      </c>
      <c r="F36" s="293">
        <v>8573.1</v>
      </c>
      <c r="G36" s="293">
        <v>7747.1</v>
      </c>
    </row>
    <row r="37" spans="1:7" ht="36.75" customHeight="1" x14ac:dyDescent="0.2">
      <c r="A37" s="46" t="s">
        <v>801</v>
      </c>
      <c r="B37" s="216" t="s">
        <v>95</v>
      </c>
      <c r="C37" s="58" t="s">
        <v>165</v>
      </c>
      <c r="D37" s="58" t="s">
        <v>237</v>
      </c>
      <c r="E37" s="216" t="s">
        <v>132</v>
      </c>
      <c r="F37" s="293">
        <v>8573.1</v>
      </c>
      <c r="G37" s="293">
        <v>7747.1</v>
      </c>
    </row>
    <row r="38" spans="1:7" ht="20.25" customHeight="1" x14ac:dyDescent="0.2">
      <c r="A38" s="46" t="s">
        <v>238</v>
      </c>
      <c r="B38" s="216" t="s">
        <v>95</v>
      </c>
      <c r="C38" s="58" t="s">
        <v>165</v>
      </c>
      <c r="D38" s="58" t="s">
        <v>239</v>
      </c>
      <c r="E38" s="216"/>
      <c r="F38" s="293">
        <v>8573.1</v>
      </c>
      <c r="G38" s="293">
        <v>7747.1</v>
      </c>
    </row>
    <row r="39" spans="1:7" ht="36.75" customHeight="1" x14ac:dyDescent="0.2">
      <c r="A39" s="46" t="s">
        <v>106</v>
      </c>
      <c r="B39" s="216" t="s">
        <v>95</v>
      </c>
      <c r="C39" s="58" t="s">
        <v>165</v>
      </c>
      <c r="D39" s="58" t="s">
        <v>240</v>
      </c>
      <c r="E39" s="216" t="s">
        <v>107</v>
      </c>
      <c r="F39" s="293">
        <v>7205.8</v>
      </c>
      <c r="G39" s="293">
        <v>6379.8</v>
      </c>
    </row>
    <row r="40" spans="1:7" ht="36.75" customHeight="1" x14ac:dyDescent="0.2">
      <c r="A40" s="46" t="s">
        <v>106</v>
      </c>
      <c r="B40" s="216" t="s">
        <v>95</v>
      </c>
      <c r="C40" s="58" t="s">
        <v>165</v>
      </c>
      <c r="D40" s="58" t="s">
        <v>241</v>
      </c>
      <c r="E40" s="216">
        <v>100</v>
      </c>
      <c r="F40" s="293">
        <v>7.6</v>
      </c>
      <c r="G40" s="293">
        <v>7.6</v>
      </c>
    </row>
    <row r="41" spans="1:7" ht="15" customHeight="1" x14ac:dyDescent="0.2">
      <c r="A41" s="46" t="s">
        <v>373</v>
      </c>
      <c r="B41" s="216" t="s">
        <v>95</v>
      </c>
      <c r="C41" s="58" t="s">
        <v>165</v>
      </c>
      <c r="D41" s="58" t="s">
        <v>241</v>
      </c>
      <c r="E41" s="216" t="s">
        <v>115</v>
      </c>
      <c r="F41" s="293">
        <v>1357.6999999999998</v>
      </c>
      <c r="G41" s="293">
        <v>1357.6999999999998</v>
      </c>
    </row>
    <row r="42" spans="1:7" x14ac:dyDescent="0.2">
      <c r="A42" s="265" t="s">
        <v>124</v>
      </c>
      <c r="B42" s="216" t="s">
        <v>95</v>
      </c>
      <c r="C42" s="58" t="s">
        <v>165</v>
      </c>
      <c r="D42" s="58" t="s">
        <v>241</v>
      </c>
      <c r="E42" s="216" t="s">
        <v>176</v>
      </c>
      <c r="F42" s="293">
        <v>2</v>
      </c>
      <c r="G42" s="293">
        <v>2</v>
      </c>
    </row>
    <row r="43" spans="1:7" s="59" customFormat="1" x14ac:dyDescent="0.2">
      <c r="A43" s="272" t="s">
        <v>338</v>
      </c>
      <c r="B43" s="68" t="s">
        <v>95</v>
      </c>
      <c r="C43" s="70" t="s">
        <v>165</v>
      </c>
      <c r="D43" s="70" t="s">
        <v>339</v>
      </c>
      <c r="E43" s="68" t="s">
        <v>132</v>
      </c>
      <c r="F43" s="296">
        <v>2501.7999999999997</v>
      </c>
      <c r="G43" s="296">
        <v>2501.7999999999997</v>
      </c>
    </row>
    <row r="44" spans="1:7" s="59" customFormat="1" ht="34.5" customHeight="1" x14ac:dyDescent="0.2">
      <c r="A44" s="46" t="s">
        <v>106</v>
      </c>
      <c r="B44" s="216" t="s">
        <v>95</v>
      </c>
      <c r="C44" s="58" t="s">
        <v>165</v>
      </c>
      <c r="D44" s="58" t="s">
        <v>340</v>
      </c>
      <c r="E44" s="216" t="s">
        <v>107</v>
      </c>
      <c r="F44" s="293">
        <v>2309.6999999999998</v>
      </c>
      <c r="G44" s="293">
        <v>2309.6999999999998</v>
      </c>
    </row>
    <row r="45" spans="1:7" s="59" customFormat="1" ht="34.5" customHeight="1" x14ac:dyDescent="0.2">
      <c r="A45" s="46" t="s">
        <v>106</v>
      </c>
      <c r="B45" s="216" t="s">
        <v>95</v>
      </c>
      <c r="C45" s="58" t="s">
        <v>165</v>
      </c>
      <c r="D45" s="58" t="s">
        <v>341</v>
      </c>
      <c r="E45" s="216">
        <v>100</v>
      </c>
      <c r="F45" s="293">
        <v>20.399999999999999</v>
      </c>
      <c r="G45" s="293">
        <v>20.399999999999999</v>
      </c>
    </row>
    <row r="46" spans="1:7" ht="15" customHeight="1" x14ac:dyDescent="0.2">
      <c r="A46" s="46" t="s">
        <v>373</v>
      </c>
      <c r="B46" s="216" t="s">
        <v>95</v>
      </c>
      <c r="C46" s="58" t="s">
        <v>165</v>
      </c>
      <c r="D46" s="58" t="s">
        <v>341</v>
      </c>
      <c r="E46" s="216" t="s">
        <v>115</v>
      </c>
      <c r="F46" s="293">
        <v>171.7</v>
      </c>
      <c r="G46" s="293">
        <v>171.7</v>
      </c>
    </row>
    <row r="47" spans="1:7" s="59" customFormat="1" x14ac:dyDescent="0.2">
      <c r="A47" s="265" t="s">
        <v>124</v>
      </c>
      <c r="B47" s="216" t="s">
        <v>95</v>
      </c>
      <c r="C47" s="58" t="s">
        <v>165</v>
      </c>
      <c r="D47" s="58" t="s">
        <v>341</v>
      </c>
      <c r="E47" s="216" t="s">
        <v>176</v>
      </c>
      <c r="F47" s="293">
        <v>0</v>
      </c>
      <c r="G47" s="293">
        <v>0</v>
      </c>
    </row>
    <row r="48" spans="1:7" x14ac:dyDescent="0.2">
      <c r="A48" s="367" t="s">
        <v>886</v>
      </c>
      <c r="B48" s="64" t="s">
        <v>95</v>
      </c>
      <c r="C48" s="62" t="s">
        <v>182</v>
      </c>
      <c r="D48" s="47"/>
      <c r="E48" s="48"/>
      <c r="F48" s="295">
        <v>0</v>
      </c>
      <c r="G48" s="295">
        <v>1503.925</v>
      </c>
    </row>
    <row r="49" spans="1:7" x14ac:dyDescent="0.2">
      <c r="A49" s="349" t="s">
        <v>888</v>
      </c>
      <c r="B49" s="48" t="s">
        <v>95</v>
      </c>
      <c r="C49" s="47" t="s">
        <v>182</v>
      </c>
      <c r="D49" s="47" t="s">
        <v>887</v>
      </c>
      <c r="E49" s="48"/>
      <c r="F49" s="293">
        <v>0</v>
      </c>
      <c r="G49" s="293">
        <v>1503.925</v>
      </c>
    </row>
    <row r="50" spans="1:7" x14ac:dyDescent="0.2">
      <c r="A50" s="56" t="s">
        <v>373</v>
      </c>
      <c r="B50" s="48" t="s">
        <v>95</v>
      </c>
      <c r="C50" s="47" t="s">
        <v>182</v>
      </c>
      <c r="D50" s="47" t="s">
        <v>887</v>
      </c>
      <c r="E50" s="216">
        <v>800</v>
      </c>
      <c r="F50" s="293">
        <v>0</v>
      </c>
      <c r="G50" s="293">
        <v>1503.925</v>
      </c>
    </row>
    <row r="51" spans="1:7" x14ac:dyDescent="0.2">
      <c r="A51" s="268" t="s">
        <v>374</v>
      </c>
      <c r="B51" s="65" t="s">
        <v>95</v>
      </c>
      <c r="C51" s="66" t="s">
        <v>316</v>
      </c>
      <c r="D51" s="58"/>
      <c r="E51" s="48"/>
      <c r="F51" s="293">
        <v>1500</v>
      </c>
      <c r="G51" s="293">
        <v>1500</v>
      </c>
    </row>
    <row r="52" spans="1:7" x14ac:dyDescent="0.2">
      <c r="A52" s="267" t="s">
        <v>384</v>
      </c>
      <c r="B52" s="216" t="s">
        <v>95</v>
      </c>
      <c r="C52" s="58" t="s">
        <v>316</v>
      </c>
      <c r="D52" s="58" t="s">
        <v>383</v>
      </c>
      <c r="E52" s="48"/>
      <c r="F52" s="293">
        <v>1500</v>
      </c>
      <c r="G52" s="293">
        <v>1500</v>
      </c>
    </row>
    <row r="53" spans="1:7" x14ac:dyDescent="0.2">
      <c r="A53" s="46" t="s">
        <v>373</v>
      </c>
      <c r="B53" s="216" t="s">
        <v>95</v>
      </c>
      <c r="C53" s="58" t="s">
        <v>316</v>
      </c>
      <c r="D53" s="58" t="s">
        <v>383</v>
      </c>
      <c r="E53" s="216">
        <v>800</v>
      </c>
      <c r="F53" s="293">
        <v>1500</v>
      </c>
      <c r="G53" s="293">
        <v>1500</v>
      </c>
    </row>
    <row r="54" spans="1:7" ht="17.25" customHeight="1" x14ac:dyDescent="0.2">
      <c r="A54" s="44" t="s">
        <v>242</v>
      </c>
      <c r="B54" s="65" t="s">
        <v>95</v>
      </c>
      <c r="C54" s="66" t="s">
        <v>243</v>
      </c>
      <c r="D54" s="66"/>
      <c r="E54" s="65"/>
      <c r="F54" s="295">
        <v>3155</v>
      </c>
      <c r="G54" s="295">
        <v>3155</v>
      </c>
    </row>
    <row r="55" spans="1:7" ht="27" customHeight="1" x14ac:dyDescent="0.2">
      <c r="A55" s="46" t="s">
        <v>802</v>
      </c>
      <c r="B55" s="216" t="s">
        <v>95</v>
      </c>
      <c r="C55" s="58" t="s">
        <v>243</v>
      </c>
      <c r="D55" s="58" t="s">
        <v>274</v>
      </c>
      <c r="E55" s="216"/>
      <c r="F55" s="293">
        <v>2480</v>
      </c>
      <c r="G55" s="293">
        <v>2480</v>
      </c>
    </row>
    <row r="56" spans="1:7" ht="22.5" customHeight="1" x14ac:dyDescent="0.2">
      <c r="A56" s="330" t="s">
        <v>699</v>
      </c>
      <c r="B56" s="216" t="s">
        <v>95</v>
      </c>
      <c r="C56" s="58" t="s">
        <v>243</v>
      </c>
      <c r="D56" s="58" t="s">
        <v>698</v>
      </c>
      <c r="E56" s="216"/>
      <c r="F56" s="293">
        <v>40</v>
      </c>
      <c r="G56" s="293">
        <v>40</v>
      </c>
    </row>
    <row r="57" spans="1:7" x14ac:dyDescent="0.2">
      <c r="A57" s="46" t="s">
        <v>373</v>
      </c>
      <c r="B57" s="216" t="s">
        <v>95</v>
      </c>
      <c r="C57" s="58" t="s">
        <v>243</v>
      </c>
      <c r="D57" s="58" t="s">
        <v>698</v>
      </c>
      <c r="E57" s="216" t="s">
        <v>115</v>
      </c>
      <c r="F57" s="293">
        <v>40</v>
      </c>
      <c r="G57" s="293">
        <v>40</v>
      </c>
    </row>
    <row r="58" spans="1:7" ht="34.5" customHeight="1" x14ac:dyDescent="0.2">
      <c r="A58" s="330" t="s">
        <v>701</v>
      </c>
      <c r="B58" s="216" t="s">
        <v>95</v>
      </c>
      <c r="C58" s="58" t="s">
        <v>243</v>
      </c>
      <c r="D58" s="58" t="s">
        <v>700</v>
      </c>
      <c r="E58" s="216"/>
      <c r="F58" s="293">
        <v>300</v>
      </c>
      <c r="G58" s="293">
        <v>300</v>
      </c>
    </row>
    <row r="59" spans="1:7" x14ac:dyDescent="0.2">
      <c r="A59" s="46" t="s">
        <v>373</v>
      </c>
      <c r="B59" s="216" t="s">
        <v>95</v>
      </c>
      <c r="C59" s="58" t="s">
        <v>243</v>
      </c>
      <c r="D59" s="58" t="s">
        <v>700</v>
      </c>
      <c r="E59" s="216" t="s">
        <v>115</v>
      </c>
      <c r="F59" s="293">
        <v>300</v>
      </c>
      <c r="G59" s="293">
        <v>300</v>
      </c>
    </row>
    <row r="60" spans="1:7" ht="22.5" x14ac:dyDescent="0.2">
      <c r="A60" s="265" t="s">
        <v>458</v>
      </c>
      <c r="B60" s="216" t="s">
        <v>95</v>
      </c>
      <c r="C60" s="58" t="s">
        <v>243</v>
      </c>
      <c r="D60" s="58" t="s">
        <v>457</v>
      </c>
      <c r="E60" s="216"/>
      <c r="F60" s="304">
        <v>2140</v>
      </c>
      <c r="G60" s="304">
        <v>2140</v>
      </c>
    </row>
    <row r="61" spans="1:7" ht="16.5" customHeight="1" x14ac:dyDescent="0.2">
      <c r="A61" s="46" t="s">
        <v>373</v>
      </c>
      <c r="B61" s="216" t="s">
        <v>95</v>
      </c>
      <c r="C61" s="58" t="s">
        <v>243</v>
      </c>
      <c r="D61" s="58" t="s">
        <v>457</v>
      </c>
      <c r="E61" s="216" t="s">
        <v>115</v>
      </c>
      <c r="F61" s="304">
        <v>2140</v>
      </c>
      <c r="G61" s="304">
        <v>2140</v>
      </c>
    </row>
    <row r="62" spans="1:7" ht="14.25" customHeight="1" x14ac:dyDescent="0.2">
      <c r="A62" s="270" t="s">
        <v>275</v>
      </c>
      <c r="B62" s="216" t="s">
        <v>95</v>
      </c>
      <c r="C62" s="58" t="s">
        <v>243</v>
      </c>
      <c r="D62" s="58" t="s">
        <v>276</v>
      </c>
      <c r="E62" s="216"/>
      <c r="F62" s="293">
        <v>100</v>
      </c>
      <c r="G62" s="293">
        <v>100</v>
      </c>
    </row>
    <row r="63" spans="1:7" x14ac:dyDescent="0.2">
      <c r="A63" s="265" t="s">
        <v>124</v>
      </c>
      <c r="B63" s="216" t="s">
        <v>95</v>
      </c>
      <c r="C63" s="58" t="s">
        <v>243</v>
      </c>
      <c r="D63" s="58" t="s">
        <v>276</v>
      </c>
      <c r="E63" s="216" t="s">
        <v>176</v>
      </c>
      <c r="F63" s="293">
        <v>100</v>
      </c>
      <c r="G63" s="293">
        <v>100</v>
      </c>
    </row>
    <row r="64" spans="1:7" ht="23.25" customHeight="1" x14ac:dyDescent="0.2">
      <c r="A64" s="125" t="s">
        <v>66</v>
      </c>
      <c r="B64" s="216" t="s">
        <v>95</v>
      </c>
      <c r="C64" s="58" t="s">
        <v>243</v>
      </c>
      <c r="D64" s="58" t="s">
        <v>245</v>
      </c>
      <c r="E64" s="216"/>
      <c r="F64" s="293">
        <v>7</v>
      </c>
      <c r="G64" s="293">
        <v>7</v>
      </c>
    </row>
    <row r="65" spans="1:7" ht="15" customHeight="1" x14ac:dyDescent="0.2">
      <c r="A65" s="46" t="s">
        <v>373</v>
      </c>
      <c r="B65" s="216" t="s">
        <v>95</v>
      </c>
      <c r="C65" s="58" t="s">
        <v>243</v>
      </c>
      <c r="D65" s="58" t="s">
        <v>245</v>
      </c>
      <c r="E65" s="216">
        <v>200</v>
      </c>
      <c r="F65" s="293">
        <v>1</v>
      </c>
      <c r="G65" s="293">
        <v>1</v>
      </c>
    </row>
    <row r="66" spans="1:7" x14ac:dyDescent="0.2">
      <c r="A66" s="46" t="s">
        <v>246</v>
      </c>
      <c r="B66" s="216" t="s">
        <v>95</v>
      </c>
      <c r="C66" s="58" t="s">
        <v>243</v>
      </c>
      <c r="D66" s="58" t="s">
        <v>245</v>
      </c>
      <c r="E66" s="216">
        <v>500</v>
      </c>
      <c r="F66" s="293">
        <v>6</v>
      </c>
      <c r="G66" s="293">
        <v>6</v>
      </c>
    </row>
    <row r="67" spans="1:7" ht="25.5" customHeight="1" x14ac:dyDescent="0.2">
      <c r="A67" s="271" t="s">
        <v>378</v>
      </c>
      <c r="B67" s="68" t="s">
        <v>95</v>
      </c>
      <c r="C67" s="70" t="s">
        <v>243</v>
      </c>
      <c r="D67" s="70" t="s">
        <v>277</v>
      </c>
      <c r="E67" s="68" t="s">
        <v>132</v>
      </c>
      <c r="F67" s="296">
        <v>568</v>
      </c>
      <c r="G67" s="296">
        <v>568</v>
      </c>
    </row>
    <row r="68" spans="1:7" ht="39" customHeight="1" x14ac:dyDescent="0.2">
      <c r="A68" s="46" t="s">
        <v>106</v>
      </c>
      <c r="B68" s="216" t="s">
        <v>95</v>
      </c>
      <c r="C68" s="58" t="s">
        <v>243</v>
      </c>
      <c r="D68" s="58" t="s">
        <v>277</v>
      </c>
      <c r="E68" s="216" t="s">
        <v>107</v>
      </c>
      <c r="F68" s="293">
        <v>568</v>
      </c>
      <c r="G68" s="293">
        <v>568</v>
      </c>
    </row>
    <row r="69" spans="1:7" x14ac:dyDescent="0.2">
      <c r="A69" s="44" t="s">
        <v>247</v>
      </c>
      <c r="B69" s="66" t="s">
        <v>193</v>
      </c>
      <c r="C69" s="66"/>
      <c r="D69" s="66"/>
      <c r="E69" s="65"/>
      <c r="F69" s="295">
        <v>1866</v>
      </c>
      <c r="G69" s="295">
        <v>1938</v>
      </c>
    </row>
    <row r="70" spans="1:7" ht="14.25" customHeight="1" x14ac:dyDescent="0.2">
      <c r="A70" s="44" t="s">
        <v>248</v>
      </c>
      <c r="B70" s="66" t="s">
        <v>193</v>
      </c>
      <c r="C70" s="66" t="s">
        <v>136</v>
      </c>
      <c r="D70" s="66"/>
      <c r="E70" s="58"/>
      <c r="F70" s="295">
        <v>1866</v>
      </c>
      <c r="G70" s="295">
        <v>1938</v>
      </c>
    </row>
    <row r="71" spans="1:7" x14ac:dyDescent="0.2">
      <c r="A71" s="46" t="s">
        <v>117</v>
      </c>
      <c r="B71" s="58" t="s">
        <v>193</v>
      </c>
      <c r="C71" s="58" t="s">
        <v>136</v>
      </c>
      <c r="D71" s="75" t="s">
        <v>244</v>
      </c>
      <c r="E71" s="216"/>
      <c r="F71" s="293">
        <v>1866</v>
      </c>
      <c r="G71" s="293">
        <v>1938</v>
      </c>
    </row>
    <row r="72" spans="1:7" ht="44.25" customHeight="1" x14ac:dyDescent="0.2">
      <c r="A72" s="272" t="s">
        <v>278</v>
      </c>
      <c r="B72" s="70" t="s">
        <v>193</v>
      </c>
      <c r="C72" s="70" t="s">
        <v>136</v>
      </c>
      <c r="D72" s="70" t="s">
        <v>249</v>
      </c>
      <c r="E72" s="68"/>
      <c r="F72" s="296">
        <v>533</v>
      </c>
      <c r="G72" s="296">
        <v>552</v>
      </c>
    </row>
    <row r="73" spans="1:7" s="42" customFormat="1" ht="35.25" customHeight="1" x14ac:dyDescent="0.2">
      <c r="A73" s="46" t="s">
        <v>106</v>
      </c>
      <c r="B73" s="58" t="s">
        <v>193</v>
      </c>
      <c r="C73" s="58" t="s">
        <v>136</v>
      </c>
      <c r="D73" s="58" t="s">
        <v>249</v>
      </c>
      <c r="E73" s="216" t="s">
        <v>107</v>
      </c>
      <c r="F73" s="293">
        <v>427.529</v>
      </c>
      <c r="G73" s="293">
        <v>427.529</v>
      </c>
    </row>
    <row r="74" spans="1:7" ht="12.75" customHeight="1" x14ac:dyDescent="0.2">
      <c r="A74" s="46" t="s">
        <v>373</v>
      </c>
      <c r="B74" s="58" t="s">
        <v>193</v>
      </c>
      <c r="C74" s="58" t="s">
        <v>136</v>
      </c>
      <c r="D74" s="58" t="s">
        <v>249</v>
      </c>
      <c r="E74" s="216">
        <v>200</v>
      </c>
      <c r="F74" s="293">
        <v>105.471</v>
      </c>
      <c r="G74" s="293">
        <v>124.471</v>
      </c>
    </row>
    <row r="75" spans="1:7" s="42" customFormat="1" ht="11.25" x14ac:dyDescent="0.2">
      <c r="A75" s="46" t="s">
        <v>246</v>
      </c>
      <c r="B75" s="58" t="s">
        <v>193</v>
      </c>
      <c r="C75" s="58" t="s">
        <v>136</v>
      </c>
      <c r="D75" s="58" t="s">
        <v>249</v>
      </c>
      <c r="E75" s="58" t="s">
        <v>250</v>
      </c>
      <c r="F75" s="293">
        <v>1333</v>
      </c>
      <c r="G75" s="293">
        <v>1386</v>
      </c>
    </row>
    <row r="76" spans="1:7" ht="21" x14ac:dyDescent="0.2">
      <c r="A76" s="44" t="s">
        <v>279</v>
      </c>
      <c r="B76" s="65" t="s">
        <v>136</v>
      </c>
      <c r="C76" s="66" t="s">
        <v>130</v>
      </c>
      <c r="D76" s="66" t="s">
        <v>131</v>
      </c>
      <c r="E76" s="65" t="s">
        <v>132</v>
      </c>
      <c r="F76" s="295">
        <v>3704.6</v>
      </c>
      <c r="G76" s="295">
        <v>3704.6</v>
      </c>
    </row>
    <row r="77" spans="1:7" ht="24.75" customHeight="1" x14ac:dyDescent="0.2">
      <c r="A77" s="44" t="s">
        <v>280</v>
      </c>
      <c r="B77" s="65" t="s">
        <v>136</v>
      </c>
      <c r="C77" s="66" t="s">
        <v>197</v>
      </c>
      <c r="D77" s="66"/>
      <c r="E77" s="65"/>
      <c r="F77" s="295">
        <v>2967.6</v>
      </c>
      <c r="G77" s="295">
        <v>2967.6</v>
      </c>
    </row>
    <row r="78" spans="1:7" x14ac:dyDescent="0.2">
      <c r="A78" s="125" t="s">
        <v>281</v>
      </c>
      <c r="B78" s="216" t="s">
        <v>136</v>
      </c>
      <c r="C78" s="58" t="s">
        <v>197</v>
      </c>
      <c r="D78" s="58" t="s">
        <v>282</v>
      </c>
      <c r="E78" s="216"/>
      <c r="F78" s="293">
        <v>2267.6</v>
      </c>
      <c r="G78" s="293">
        <v>2267.6</v>
      </c>
    </row>
    <row r="79" spans="1:7" ht="33.75" x14ac:dyDescent="0.2">
      <c r="A79" s="46" t="s">
        <v>106</v>
      </c>
      <c r="B79" s="216" t="s">
        <v>136</v>
      </c>
      <c r="C79" s="58" t="s">
        <v>197</v>
      </c>
      <c r="D79" s="58" t="s">
        <v>282</v>
      </c>
      <c r="E79" s="216" t="s">
        <v>107</v>
      </c>
      <c r="F79" s="293">
        <v>2118.6</v>
      </c>
      <c r="G79" s="293">
        <v>2118.6</v>
      </c>
    </row>
    <row r="80" spans="1:7" s="42" customFormat="1" ht="16.5" customHeight="1" x14ac:dyDescent="0.2">
      <c r="A80" s="46" t="s">
        <v>373</v>
      </c>
      <c r="B80" s="216" t="s">
        <v>136</v>
      </c>
      <c r="C80" s="58" t="s">
        <v>197</v>
      </c>
      <c r="D80" s="58" t="s">
        <v>282</v>
      </c>
      <c r="E80" s="216">
        <v>200</v>
      </c>
      <c r="F80" s="293">
        <v>149</v>
      </c>
      <c r="G80" s="293">
        <v>149</v>
      </c>
    </row>
    <row r="81" spans="1:9" s="42" customFormat="1" ht="35.25" customHeight="1" x14ac:dyDescent="0.2">
      <c r="A81" s="125" t="s">
        <v>702</v>
      </c>
      <c r="B81" s="216" t="s">
        <v>136</v>
      </c>
      <c r="C81" s="58" t="s">
        <v>197</v>
      </c>
      <c r="D81" s="58" t="s">
        <v>283</v>
      </c>
      <c r="E81" s="216"/>
      <c r="F81" s="293">
        <v>700</v>
      </c>
      <c r="G81" s="293">
        <v>700</v>
      </c>
    </row>
    <row r="82" spans="1:9" s="42" customFormat="1" ht="22.5" x14ac:dyDescent="0.2">
      <c r="A82" s="125" t="s">
        <v>409</v>
      </c>
      <c r="B82" s="216" t="s">
        <v>136</v>
      </c>
      <c r="C82" s="58" t="s">
        <v>197</v>
      </c>
      <c r="D82" s="58" t="s">
        <v>408</v>
      </c>
      <c r="E82" s="216"/>
      <c r="F82" s="293">
        <v>250</v>
      </c>
      <c r="G82" s="293">
        <v>250</v>
      </c>
    </row>
    <row r="83" spans="1:9" s="42" customFormat="1" ht="16.5" customHeight="1" x14ac:dyDescent="0.2">
      <c r="A83" s="46" t="s">
        <v>373</v>
      </c>
      <c r="B83" s="216" t="s">
        <v>136</v>
      </c>
      <c r="C83" s="58" t="s">
        <v>197</v>
      </c>
      <c r="D83" s="58" t="s">
        <v>408</v>
      </c>
      <c r="E83" s="216">
        <v>200</v>
      </c>
      <c r="F83" s="293">
        <v>250</v>
      </c>
      <c r="G83" s="293">
        <v>250</v>
      </c>
    </row>
    <row r="84" spans="1:9" s="42" customFormat="1" ht="36.75" customHeight="1" x14ac:dyDescent="0.2">
      <c r="A84" s="125" t="s">
        <v>284</v>
      </c>
      <c r="B84" s="216" t="s">
        <v>136</v>
      </c>
      <c r="C84" s="58" t="s">
        <v>197</v>
      </c>
      <c r="D84" s="58" t="s">
        <v>285</v>
      </c>
      <c r="E84" s="216"/>
      <c r="F84" s="293">
        <v>439</v>
      </c>
      <c r="G84" s="293">
        <v>439</v>
      </c>
    </row>
    <row r="85" spans="1:9" s="42" customFormat="1" ht="13.5" customHeight="1" x14ac:dyDescent="0.2">
      <c r="A85" s="46" t="s">
        <v>373</v>
      </c>
      <c r="B85" s="216" t="s">
        <v>136</v>
      </c>
      <c r="C85" s="58" t="s">
        <v>197</v>
      </c>
      <c r="D85" s="58" t="s">
        <v>285</v>
      </c>
      <c r="E85" s="216">
        <v>200</v>
      </c>
      <c r="F85" s="293">
        <v>439</v>
      </c>
      <c r="G85" s="293">
        <v>439</v>
      </c>
    </row>
    <row r="86" spans="1:9" s="42" customFormat="1" ht="22.5" x14ac:dyDescent="0.2">
      <c r="A86" s="125" t="s">
        <v>448</v>
      </c>
      <c r="B86" s="216" t="s">
        <v>136</v>
      </c>
      <c r="C86" s="58" t="s">
        <v>197</v>
      </c>
      <c r="D86" s="58" t="s">
        <v>410</v>
      </c>
      <c r="E86" s="216"/>
      <c r="F86" s="293">
        <v>11</v>
      </c>
      <c r="G86" s="293">
        <v>11</v>
      </c>
    </row>
    <row r="87" spans="1:9" s="42" customFormat="1" ht="15.75" customHeight="1" x14ac:dyDescent="0.2">
      <c r="A87" s="46" t="s">
        <v>373</v>
      </c>
      <c r="B87" s="216" t="s">
        <v>136</v>
      </c>
      <c r="C87" s="58" t="s">
        <v>197</v>
      </c>
      <c r="D87" s="58" t="s">
        <v>410</v>
      </c>
      <c r="E87" s="216">
        <v>200</v>
      </c>
      <c r="F87" s="293">
        <v>11</v>
      </c>
      <c r="G87" s="293">
        <v>11</v>
      </c>
    </row>
    <row r="88" spans="1:9" s="42" customFormat="1" ht="21" x14ac:dyDescent="0.2">
      <c r="A88" s="44" t="s">
        <v>286</v>
      </c>
      <c r="B88" s="65" t="s">
        <v>136</v>
      </c>
      <c r="C88" s="66" t="s">
        <v>252</v>
      </c>
      <c r="D88" s="66" t="s">
        <v>131</v>
      </c>
      <c r="E88" s="65" t="s">
        <v>132</v>
      </c>
      <c r="F88" s="295">
        <v>737</v>
      </c>
      <c r="G88" s="295">
        <v>737</v>
      </c>
    </row>
    <row r="89" spans="1:9" s="42" customFormat="1" ht="28.5" customHeight="1" x14ac:dyDescent="0.2">
      <c r="A89" s="44" t="s">
        <v>803</v>
      </c>
      <c r="B89" s="65" t="s">
        <v>136</v>
      </c>
      <c r="C89" s="66" t="s">
        <v>252</v>
      </c>
      <c r="D89" s="66" t="s">
        <v>287</v>
      </c>
      <c r="E89" s="65" t="s">
        <v>132</v>
      </c>
      <c r="F89" s="295">
        <v>737</v>
      </c>
      <c r="G89" s="295">
        <v>737</v>
      </c>
    </row>
    <row r="90" spans="1:9" ht="22.5" x14ac:dyDescent="0.2">
      <c r="A90" s="89" t="s">
        <v>288</v>
      </c>
      <c r="B90" s="68" t="s">
        <v>136</v>
      </c>
      <c r="C90" s="68" t="s">
        <v>252</v>
      </c>
      <c r="D90" s="70" t="s">
        <v>289</v>
      </c>
      <c r="E90" s="68" t="s">
        <v>132</v>
      </c>
      <c r="F90" s="296">
        <v>30</v>
      </c>
      <c r="G90" s="296">
        <v>30</v>
      </c>
    </row>
    <row r="91" spans="1:9" ht="14.25" customHeight="1" x14ac:dyDescent="0.2">
      <c r="A91" s="46" t="s">
        <v>373</v>
      </c>
      <c r="B91" s="216" t="s">
        <v>136</v>
      </c>
      <c r="C91" s="216" t="s">
        <v>252</v>
      </c>
      <c r="D91" s="58" t="s">
        <v>289</v>
      </c>
      <c r="E91" s="216" t="s">
        <v>115</v>
      </c>
      <c r="F91" s="293">
        <v>30</v>
      </c>
      <c r="G91" s="293">
        <v>30</v>
      </c>
    </row>
    <row r="92" spans="1:9" s="42" customFormat="1" ht="22.5" x14ac:dyDescent="0.2">
      <c r="A92" s="354" t="s">
        <v>704</v>
      </c>
      <c r="B92" s="68" t="s">
        <v>136</v>
      </c>
      <c r="C92" s="68" t="s">
        <v>252</v>
      </c>
      <c r="D92" s="70" t="s">
        <v>703</v>
      </c>
      <c r="E92" s="68" t="s">
        <v>132</v>
      </c>
      <c r="F92" s="296">
        <v>707</v>
      </c>
      <c r="G92" s="296">
        <v>707</v>
      </c>
    </row>
    <row r="93" spans="1:9" x14ac:dyDescent="0.2">
      <c r="A93" s="46" t="s">
        <v>373</v>
      </c>
      <c r="B93" s="216" t="s">
        <v>136</v>
      </c>
      <c r="C93" s="216" t="s">
        <v>252</v>
      </c>
      <c r="D93" s="70" t="s">
        <v>703</v>
      </c>
      <c r="E93" s="216" t="s">
        <v>115</v>
      </c>
      <c r="F93" s="293">
        <v>707</v>
      </c>
      <c r="G93" s="293">
        <v>707</v>
      </c>
    </row>
    <row r="94" spans="1:9" x14ac:dyDescent="0.2">
      <c r="A94" s="44" t="s">
        <v>214</v>
      </c>
      <c r="B94" s="65" t="s">
        <v>120</v>
      </c>
      <c r="C94" s="66" t="s">
        <v>130</v>
      </c>
      <c r="D94" s="66" t="s">
        <v>131</v>
      </c>
      <c r="E94" s="65" t="s">
        <v>132</v>
      </c>
      <c r="F94" s="295">
        <v>13382.61</v>
      </c>
      <c r="G94" s="295">
        <v>13611.61</v>
      </c>
      <c r="H94" s="35">
        <f>'Пр7 ведм 24-25'!G190+'Пр7 ведм 24-25'!G312</f>
        <v>13382.61</v>
      </c>
      <c r="I94" s="35">
        <f>'Пр7 ведм 24-25'!H190+'Пр7 ведм 24-25'!H312</f>
        <v>13611.61</v>
      </c>
    </row>
    <row r="95" spans="1:9" x14ac:dyDescent="0.2">
      <c r="A95" s="44" t="s">
        <v>215</v>
      </c>
      <c r="B95" s="65" t="s">
        <v>120</v>
      </c>
      <c r="C95" s="66" t="s">
        <v>216</v>
      </c>
      <c r="D95" s="66" t="s">
        <v>131</v>
      </c>
      <c r="E95" s="65" t="s">
        <v>132</v>
      </c>
      <c r="F95" s="295">
        <v>3454.2000000000003</v>
      </c>
      <c r="G95" s="295">
        <v>3454.2000000000003</v>
      </c>
    </row>
    <row r="96" spans="1:9" ht="31.5" x14ac:dyDescent="0.2">
      <c r="A96" s="44" t="s">
        <v>655</v>
      </c>
      <c r="B96" s="58" t="s">
        <v>120</v>
      </c>
      <c r="C96" s="58" t="s">
        <v>216</v>
      </c>
      <c r="D96" s="58" t="s">
        <v>683</v>
      </c>
      <c r="E96" s="216"/>
      <c r="F96" s="293">
        <v>121</v>
      </c>
      <c r="G96" s="293">
        <v>121</v>
      </c>
    </row>
    <row r="97" spans="1:7" x14ac:dyDescent="0.2">
      <c r="A97" s="46" t="s">
        <v>373</v>
      </c>
      <c r="B97" s="58" t="s">
        <v>120</v>
      </c>
      <c r="C97" s="58" t="s">
        <v>216</v>
      </c>
      <c r="D97" s="58" t="s">
        <v>683</v>
      </c>
      <c r="E97" s="216" t="s">
        <v>115</v>
      </c>
      <c r="F97" s="293">
        <v>121</v>
      </c>
      <c r="G97" s="293">
        <v>121</v>
      </c>
    </row>
    <row r="98" spans="1:7" s="54" customFormat="1" ht="11.25" x14ac:dyDescent="0.2">
      <c r="A98" s="46" t="s">
        <v>686</v>
      </c>
      <c r="B98" s="216" t="s">
        <v>120</v>
      </c>
      <c r="C98" s="58" t="s">
        <v>216</v>
      </c>
      <c r="D98" s="58" t="s">
        <v>218</v>
      </c>
      <c r="E98" s="216" t="s">
        <v>132</v>
      </c>
      <c r="F98" s="293">
        <v>3333.2000000000003</v>
      </c>
      <c r="G98" s="293">
        <v>3333.2000000000003</v>
      </c>
    </row>
    <row r="99" spans="1:7" s="54" customFormat="1" ht="22.5" x14ac:dyDescent="0.2">
      <c r="A99" s="46" t="s">
        <v>219</v>
      </c>
      <c r="B99" s="216" t="s">
        <v>120</v>
      </c>
      <c r="C99" s="58" t="s">
        <v>216</v>
      </c>
      <c r="D99" s="58" t="s">
        <v>220</v>
      </c>
      <c r="E99" s="216" t="s">
        <v>132</v>
      </c>
      <c r="F99" s="293">
        <v>3333.2000000000003</v>
      </c>
      <c r="G99" s="293">
        <v>3333.2000000000003</v>
      </c>
    </row>
    <row r="100" spans="1:7" ht="34.5" customHeight="1" x14ac:dyDescent="0.2">
      <c r="A100" s="46" t="s">
        <v>106</v>
      </c>
      <c r="B100" s="216" t="s">
        <v>120</v>
      </c>
      <c r="C100" s="58" t="s">
        <v>216</v>
      </c>
      <c r="D100" s="58" t="s">
        <v>221</v>
      </c>
      <c r="E100" s="216" t="s">
        <v>107</v>
      </c>
      <c r="F100" s="293">
        <v>3051.1000000000004</v>
      </c>
      <c r="G100" s="293">
        <v>3051.1000000000004</v>
      </c>
    </row>
    <row r="101" spans="1:7" ht="15.75" customHeight="1" x14ac:dyDescent="0.2">
      <c r="A101" s="46" t="s">
        <v>373</v>
      </c>
      <c r="B101" s="216" t="s">
        <v>120</v>
      </c>
      <c r="C101" s="58" t="s">
        <v>216</v>
      </c>
      <c r="D101" s="58" t="s">
        <v>222</v>
      </c>
      <c r="E101" s="216" t="s">
        <v>115</v>
      </c>
      <c r="F101" s="293">
        <v>272.10000000000002</v>
      </c>
      <c r="G101" s="293">
        <v>272.10000000000002</v>
      </c>
    </row>
    <row r="102" spans="1:7" x14ac:dyDescent="0.2">
      <c r="A102" s="265" t="s">
        <v>124</v>
      </c>
      <c r="B102" s="216" t="s">
        <v>120</v>
      </c>
      <c r="C102" s="58" t="s">
        <v>216</v>
      </c>
      <c r="D102" s="58" t="s">
        <v>222</v>
      </c>
      <c r="E102" s="216" t="s">
        <v>176</v>
      </c>
      <c r="F102" s="293">
        <v>10</v>
      </c>
      <c r="G102" s="293">
        <v>10</v>
      </c>
    </row>
    <row r="103" spans="1:7" x14ac:dyDescent="0.2">
      <c r="A103" s="263" t="s">
        <v>291</v>
      </c>
      <c r="B103" s="66" t="s">
        <v>120</v>
      </c>
      <c r="C103" s="66" t="s">
        <v>197</v>
      </c>
      <c r="D103" s="66"/>
      <c r="E103" s="65"/>
      <c r="F103" s="295">
        <v>6473</v>
      </c>
      <c r="G103" s="295">
        <v>6702</v>
      </c>
    </row>
    <row r="104" spans="1:7" ht="36.75" customHeight="1" x14ac:dyDescent="0.2">
      <c r="A104" s="44" t="s">
        <v>804</v>
      </c>
      <c r="B104" s="66" t="s">
        <v>120</v>
      </c>
      <c r="C104" s="66" t="s">
        <v>197</v>
      </c>
      <c r="D104" s="66" t="s">
        <v>400</v>
      </c>
      <c r="E104" s="65"/>
      <c r="F104" s="295">
        <v>6473</v>
      </c>
      <c r="G104" s="295">
        <v>6702</v>
      </c>
    </row>
    <row r="105" spans="1:7" ht="104.25" customHeight="1" x14ac:dyDescent="0.2">
      <c r="A105" s="125" t="s">
        <v>292</v>
      </c>
      <c r="B105" s="58" t="s">
        <v>120</v>
      </c>
      <c r="C105" s="58" t="s">
        <v>197</v>
      </c>
      <c r="D105" s="58" t="s">
        <v>705</v>
      </c>
      <c r="E105" s="216"/>
      <c r="F105" s="293">
        <v>6473</v>
      </c>
      <c r="G105" s="293">
        <v>6702</v>
      </c>
    </row>
    <row r="106" spans="1:7" ht="15.75" customHeight="1" x14ac:dyDescent="0.2">
      <c r="A106" s="46" t="s">
        <v>373</v>
      </c>
      <c r="B106" s="58" t="s">
        <v>120</v>
      </c>
      <c r="C106" s="58" t="s">
        <v>197</v>
      </c>
      <c r="D106" s="58" t="s">
        <v>705</v>
      </c>
      <c r="E106" s="216" t="s">
        <v>115</v>
      </c>
      <c r="F106" s="293">
        <v>6473</v>
      </c>
      <c r="G106" s="293">
        <v>6702</v>
      </c>
    </row>
    <row r="107" spans="1:7" x14ac:dyDescent="0.2">
      <c r="A107" s="44" t="s">
        <v>223</v>
      </c>
      <c r="B107" s="66" t="s">
        <v>120</v>
      </c>
      <c r="C107" s="66" t="s">
        <v>224</v>
      </c>
      <c r="D107" s="66"/>
      <c r="E107" s="65"/>
      <c r="F107" s="295">
        <v>3455.41</v>
      </c>
      <c r="G107" s="295">
        <v>3455.41</v>
      </c>
    </row>
    <row r="108" spans="1:7" ht="31.5" x14ac:dyDescent="0.2">
      <c r="A108" s="44" t="s">
        <v>799</v>
      </c>
      <c r="B108" s="66" t="s">
        <v>120</v>
      </c>
      <c r="C108" s="66" t="s">
        <v>224</v>
      </c>
      <c r="D108" s="66" t="s">
        <v>217</v>
      </c>
      <c r="E108" s="65" t="s">
        <v>132</v>
      </c>
      <c r="F108" s="295">
        <v>1950</v>
      </c>
      <c r="G108" s="295">
        <v>1950</v>
      </c>
    </row>
    <row r="109" spans="1:7" x14ac:dyDescent="0.2">
      <c r="A109" s="46" t="s">
        <v>225</v>
      </c>
      <c r="B109" s="58" t="s">
        <v>120</v>
      </c>
      <c r="C109" s="58" t="s">
        <v>224</v>
      </c>
      <c r="D109" s="58" t="s">
        <v>226</v>
      </c>
      <c r="E109" s="216"/>
      <c r="F109" s="293">
        <v>1800</v>
      </c>
      <c r="G109" s="293">
        <v>1800</v>
      </c>
    </row>
    <row r="110" spans="1:7" ht="24" customHeight="1" x14ac:dyDescent="0.2">
      <c r="A110" s="46" t="s">
        <v>227</v>
      </c>
      <c r="B110" s="58" t="s">
        <v>120</v>
      </c>
      <c r="C110" s="58" t="s">
        <v>224</v>
      </c>
      <c r="D110" s="58" t="s">
        <v>228</v>
      </c>
      <c r="E110" s="216"/>
      <c r="F110" s="293">
        <v>100</v>
      </c>
      <c r="G110" s="293">
        <v>100</v>
      </c>
    </row>
    <row r="111" spans="1:7" ht="14.25" customHeight="1" x14ac:dyDescent="0.2">
      <c r="A111" s="46" t="s">
        <v>373</v>
      </c>
      <c r="B111" s="58" t="s">
        <v>120</v>
      </c>
      <c r="C111" s="58" t="s">
        <v>224</v>
      </c>
      <c r="D111" s="58" t="s">
        <v>228</v>
      </c>
      <c r="E111" s="216" t="s">
        <v>115</v>
      </c>
      <c r="F111" s="293">
        <v>100</v>
      </c>
      <c r="G111" s="293">
        <v>100</v>
      </c>
    </row>
    <row r="112" spans="1:7" ht="22.5" x14ac:dyDescent="0.2">
      <c r="A112" s="49" t="s">
        <v>673</v>
      </c>
      <c r="B112" s="58" t="s">
        <v>120</v>
      </c>
      <c r="C112" s="58" t="s">
        <v>224</v>
      </c>
      <c r="D112" s="58" t="s">
        <v>672</v>
      </c>
      <c r="E112" s="216"/>
      <c r="F112" s="293">
        <v>100</v>
      </c>
      <c r="G112" s="293">
        <v>100</v>
      </c>
    </row>
    <row r="113" spans="1:7" ht="15.75" customHeight="1" x14ac:dyDescent="0.2">
      <c r="A113" s="46" t="s">
        <v>373</v>
      </c>
      <c r="B113" s="58" t="s">
        <v>120</v>
      </c>
      <c r="C113" s="58" t="s">
        <v>224</v>
      </c>
      <c r="D113" s="58" t="s">
        <v>672</v>
      </c>
      <c r="E113" s="216" t="s">
        <v>115</v>
      </c>
      <c r="F113" s="293">
        <v>100</v>
      </c>
      <c r="G113" s="293">
        <v>100</v>
      </c>
    </row>
    <row r="114" spans="1:7" ht="15.75" customHeight="1" x14ac:dyDescent="0.2">
      <c r="A114" s="125" t="s">
        <v>674</v>
      </c>
      <c r="B114" s="58" t="s">
        <v>120</v>
      </c>
      <c r="C114" s="58" t="s">
        <v>224</v>
      </c>
      <c r="D114" s="58" t="s">
        <v>675</v>
      </c>
      <c r="E114" s="216"/>
      <c r="F114" s="293">
        <v>570</v>
      </c>
      <c r="G114" s="293">
        <v>570</v>
      </c>
    </row>
    <row r="115" spans="1:7" x14ac:dyDescent="0.2">
      <c r="A115" s="46" t="s">
        <v>124</v>
      </c>
      <c r="B115" s="58" t="s">
        <v>120</v>
      </c>
      <c r="C115" s="58" t="s">
        <v>224</v>
      </c>
      <c r="D115" s="58" t="s">
        <v>675</v>
      </c>
      <c r="E115" s="216">
        <v>800</v>
      </c>
      <c r="F115" s="293">
        <v>570</v>
      </c>
      <c r="G115" s="293">
        <v>570</v>
      </c>
    </row>
    <row r="116" spans="1:7" ht="22.5" x14ac:dyDescent="0.2">
      <c r="A116" s="49" t="s">
        <v>676</v>
      </c>
      <c r="B116" s="58" t="s">
        <v>120</v>
      </c>
      <c r="C116" s="58" t="s">
        <v>224</v>
      </c>
      <c r="D116" s="58" t="s">
        <v>677</v>
      </c>
      <c r="E116" s="216"/>
      <c r="F116" s="293">
        <v>600</v>
      </c>
      <c r="G116" s="293">
        <v>600</v>
      </c>
    </row>
    <row r="117" spans="1:7" ht="16.5" customHeight="1" x14ac:dyDescent="0.2">
      <c r="A117" s="46" t="s">
        <v>373</v>
      </c>
      <c r="B117" s="58" t="s">
        <v>120</v>
      </c>
      <c r="C117" s="58" t="s">
        <v>224</v>
      </c>
      <c r="D117" s="58" t="s">
        <v>677</v>
      </c>
      <c r="E117" s="216" t="s">
        <v>115</v>
      </c>
      <c r="F117" s="293">
        <v>600</v>
      </c>
      <c r="G117" s="293">
        <v>600</v>
      </c>
    </row>
    <row r="118" spans="1:7" ht="14.25" customHeight="1" x14ac:dyDescent="0.2">
      <c r="A118" s="49" t="s">
        <v>678</v>
      </c>
      <c r="B118" s="58" t="s">
        <v>120</v>
      </c>
      <c r="C118" s="58" t="s">
        <v>224</v>
      </c>
      <c r="D118" s="58" t="s">
        <v>229</v>
      </c>
      <c r="E118" s="216"/>
      <c r="F118" s="293">
        <v>400</v>
      </c>
      <c r="G118" s="293">
        <v>400</v>
      </c>
    </row>
    <row r="119" spans="1:7" ht="14.25" customHeight="1" x14ac:dyDescent="0.2">
      <c r="A119" s="46" t="s">
        <v>373</v>
      </c>
      <c r="B119" s="58" t="s">
        <v>120</v>
      </c>
      <c r="C119" s="58" t="s">
        <v>224</v>
      </c>
      <c r="D119" s="58" t="s">
        <v>229</v>
      </c>
      <c r="E119" s="216" t="s">
        <v>115</v>
      </c>
      <c r="F119" s="293">
        <v>400</v>
      </c>
      <c r="G119" s="293">
        <v>400</v>
      </c>
    </row>
    <row r="120" spans="1:7" ht="24" customHeight="1" x14ac:dyDescent="0.2">
      <c r="A120" s="49" t="s">
        <v>679</v>
      </c>
      <c r="B120" s="58" t="s">
        <v>120</v>
      </c>
      <c r="C120" s="58" t="s">
        <v>224</v>
      </c>
      <c r="D120" s="58" t="s">
        <v>230</v>
      </c>
      <c r="E120" s="216"/>
      <c r="F120" s="293">
        <v>30</v>
      </c>
      <c r="G120" s="293">
        <v>30</v>
      </c>
    </row>
    <row r="121" spans="1:7" x14ac:dyDescent="0.2">
      <c r="A121" s="46" t="s">
        <v>373</v>
      </c>
      <c r="B121" s="58" t="s">
        <v>120</v>
      </c>
      <c r="C121" s="58" t="s">
        <v>224</v>
      </c>
      <c r="D121" s="58" t="s">
        <v>230</v>
      </c>
      <c r="E121" s="216" t="s">
        <v>115</v>
      </c>
      <c r="F121" s="293">
        <v>30</v>
      </c>
      <c r="G121" s="293">
        <v>30</v>
      </c>
    </row>
    <row r="122" spans="1:7" ht="13.5" customHeight="1" x14ac:dyDescent="0.2">
      <c r="A122" s="49" t="s">
        <v>680</v>
      </c>
      <c r="B122" s="58" t="s">
        <v>120</v>
      </c>
      <c r="C122" s="58" t="s">
        <v>224</v>
      </c>
      <c r="D122" s="58" t="s">
        <v>231</v>
      </c>
      <c r="E122" s="216"/>
      <c r="F122" s="293">
        <v>150</v>
      </c>
      <c r="G122" s="293">
        <v>150</v>
      </c>
    </row>
    <row r="123" spans="1:7" x14ac:dyDescent="0.2">
      <c r="A123" s="49" t="s">
        <v>681</v>
      </c>
      <c r="B123" s="58" t="s">
        <v>120</v>
      </c>
      <c r="C123" s="58" t="s">
        <v>224</v>
      </c>
      <c r="D123" s="58" t="s">
        <v>682</v>
      </c>
      <c r="E123" s="216"/>
      <c r="F123" s="293">
        <v>50</v>
      </c>
      <c r="G123" s="293">
        <v>50</v>
      </c>
    </row>
    <row r="124" spans="1:7" ht="15.75" customHeight="1" x14ac:dyDescent="0.2">
      <c r="A124" s="46" t="s">
        <v>373</v>
      </c>
      <c r="B124" s="58" t="s">
        <v>120</v>
      </c>
      <c r="C124" s="58" t="s">
        <v>224</v>
      </c>
      <c r="D124" s="58" t="s">
        <v>682</v>
      </c>
      <c r="E124" s="216" t="s">
        <v>115</v>
      </c>
      <c r="F124" s="293">
        <v>50</v>
      </c>
      <c r="G124" s="293">
        <v>50</v>
      </c>
    </row>
    <row r="125" spans="1:7" x14ac:dyDescent="0.2">
      <c r="A125" s="125" t="s">
        <v>685</v>
      </c>
      <c r="B125" s="58" t="s">
        <v>120</v>
      </c>
      <c r="C125" s="58" t="s">
        <v>224</v>
      </c>
      <c r="D125" s="58" t="s">
        <v>684</v>
      </c>
      <c r="E125" s="216"/>
      <c r="F125" s="293">
        <v>100</v>
      </c>
      <c r="G125" s="293">
        <v>100</v>
      </c>
    </row>
    <row r="126" spans="1:7" ht="14.25" customHeight="1" x14ac:dyDescent="0.2">
      <c r="A126" s="46" t="s">
        <v>373</v>
      </c>
      <c r="B126" s="58" t="s">
        <v>120</v>
      </c>
      <c r="C126" s="58" t="s">
        <v>224</v>
      </c>
      <c r="D126" s="58" t="s">
        <v>684</v>
      </c>
      <c r="E126" s="216" t="s">
        <v>115</v>
      </c>
      <c r="F126" s="293">
        <v>100</v>
      </c>
      <c r="G126" s="293">
        <v>100</v>
      </c>
    </row>
    <row r="127" spans="1:7" ht="24" customHeight="1" x14ac:dyDescent="0.2">
      <c r="A127" s="224" t="s">
        <v>805</v>
      </c>
      <c r="B127" s="66" t="s">
        <v>120</v>
      </c>
      <c r="C127" s="66" t="s">
        <v>224</v>
      </c>
      <c r="D127" s="66" t="s">
        <v>293</v>
      </c>
      <c r="E127" s="65" t="s">
        <v>132</v>
      </c>
      <c r="F127" s="295">
        <v>865.41</v>
      </c>
      <c r="G127" s="295">
        <v>865.41</v>
      </c>
    </row>
    <row r="128" spans="1:7" ht="24" customHeight="1" x14ac:dyDescent="0.2">
      <c r="A128" s="125" t="s">
        <v>294</v>
      </c>
      <c r="B128" s="58" t="s">
        <v>120</v>
      </c>
      <c r="C128" s="58" t="s">
        <v>224</v>
      </c>
      <c r="D128" s="58" t="s">
        <v>295</v>
      </c>
      <c r="E128" s="216"/>
      <c r="F128" s="293">
        <v>140.41</v>
      </c>
      <c r="G128" s="293">
        <v>140.41</v>
      </c>
    </row>
    <row r="129" spans="1:7" x14ac:dyDescent="0.2">
      <c r="A129" s="233" t="s">
        <v>451</v>
      </c>
      <c r="B129" s="58" t="s">
        <v>120</v>
      </c>
      <c r="C129" s="58" t="s">
        <v>224</v>
      </c>
      <c r="D129" s="58" t="s">
        <v>411</v>
      </c>
      <c r="E129" s="216"/>
      <c r="F129" s="293">
        <v>140.41</v>
      </c>
      <c r="G129" s="293">
        <v>140.41</v>
      </c>
    </row>
    <row r="130" spans="1:7" ht="13.5" customHeight="1" x14ac:dyDescent="0.2">
      <c r="A130" s="46" t="s">
        <v>373</v>
      </c>
      <c r="B130" s="58" t="s">
        <v>120</v>
      </c>
      <c r="C130" s="58" t="s">
        <v>224</v>
      </c>
      <c r="D130" s="58" t="s">
        <v>411</v>
      </c>
      <c r="E130" s="216" t="s">
        <v>115</v>
      </c>
      <c r="F130" s="293">
        <v>140.41</v>
      </c>
      <c r="G130" s="293">
        <v>140.41</v>
      </c>
    </row>
    <row r="131" spans="1:7" ht="22.5" x14ac:dyDescent="0.2">
      <c r="A131" s="125" t="s">
        <v>296</v>
      </c>
      <c r="B131" s="58" t="s">
        <v>120</v>
      </c>
      <c r="C131" s="58" t="s">
        <v>224</v>
      </c>
      <c r="D131" s="58" t="s">
        <v>297</v>
      </c>
      <c r="E131" s="216"/>
      <c r="F131" s="293">
        <v>725</v>
      </c>
      <c r="G131" s="293">
        <v>725</v>
      </c>
    </row>
    <row r="132" spans="1:7" ht="21.75" customHeight="1" x14ac:dyDescent="0.2">
      <c r="A132" s="49" t="s">
        <v>724</v>
      </c>
      <c r="B132" s="58" t="s">
        <v>120</v>
      </c>
      <c r="C132" s="58" t="s">
        <v>224</v>
      </c>
      <c r="D132" s="58" t="s">
        <v>723</v>
      </c>
      <c r="E132" s="216"/>
      <c r="F132" s="293">
        <v>50</v>
      </c>
      <c r="G132" s="293">
        <v>50</v>
      </c>
    </row>
    <row r="133" spans="1:7" ht="15.75" customHeight="1" x14ac:dyDescent="0.2">
      <c r="A133" s="46" t="s">
        <v>373</v>
      </c>
      <c r="B133" s="58" t="s">
        <v>120</v>
      </c>
      <c r="C133" s="58" t="s">
        <v>224</v>
      </c>
      <c r="D133" s="58" t="s">
        <v>723</v>
      </c>
      <c r="E133" s="216" t="s">
        <v>115</v>
      </c>
      <c r="F133" s="293">
        <v>50</v>
      </c>
      <c r="G133" s="293">
        <v>50</v>
      </c>
    </row>
    <row r="134" spans="1:7" ht="33.75" customHeight="1" x14ac:dyDescent="0.2">
      <c r="A134" s="125" t="s">
        <v>298</v>
      </c>
      <c r="B134" s="58" t="s">
        <v>120</v>
      </c>
      <c r="C134" s="58" t="s">
        <v>224</v>
      </c>
      <c r="D134" s="58" t="s">
        <v>299</v>
      </c>
      <c r="E134" s="216"/>
      <c r="F134" s="293">
        <v>600</v>
      </c>
      <c r="G134" s="293">
        <v>600</v>
      </c>
    </row>
    <row r="135" spans="1:7" x14ac:dyDescent="0.2">
      <c r="A135" s="273" t="s">
        <v>405</v>
      </c>
      <c r="B135" s="58" t="s">
        <v>120</v>
      </c>
      <c r="C135" s="58" t="s">
        <v>224</v>
      </c>
      <c r="D135" s="58" t="s">
        <v>299</v>
      </c>
      <c r="E135" s="216">
        <v>800</v>
      </c>
      <c r="F135" s="293">
        <v>600</v>
      </c>
      <c r="G135" s="293">
        <v>600</v>
      </c>
    </row>
    <row r="136" spans="1:7" ht="22.5" x14ac:dyDescent="0.2">
      <c r="A136" s="49" t="s">
        <v>449</v>
      </c>
      <c r="B136" s="58" t="s">
        <v>120</v>
      </c>
      <c r="C136" s="58" t="s">
        <v>224</v>
      </c>
      <c r="D136" s="58" t="s">
        <v>412</v>
      </c>
      <c r="E136" s="216"/>
      <c r="F136" s="293">
        <v>15</v>
      </c>
      <c r="G136" s="293">
        <v>15</v>
      </c>
    </row>
    <row r="137" spans="1:7" x14ac:dyDescent="0.2">
      <c r="A137" s="46" t="s">
        <v>373</v>
      </c>
      <c r="B137" s="58" t="s">
        <v>120</v>
      </c>
      <c r="C137" s="58" t="s">
        <v>224</v>
      </c>
      <c r="D137" s="58" t="s">
        <v>412</v>
      </c>
      <c r="E137" s="216" t="s">
        <v>115</v>
      </c>
      <c r="F137" s="293">
        <v>15</v>
      </c>
      <c r="G137" s="293">
        <v>15</v>
      </c>
    </row>
    <row r="138" spans="1:7" ht="22.5" x14ac:dyDescent="0.2">
      <c r="A138" s="49" t="s">
        <v>450</v>
      </c>
      <c r="B138" s="58" t="s">
        <v>120</v>
      </c>
      <c r="C138" s="58" t="s">
        <v>224</v>
      </c>
      <c r="D138" s="58" t="s">
        <v>413</v>
      </c>
      <c r="E138" s="216"/>
      <c r="F138" s="293">
        <v>60</v>
      </c>
      <c r="G138" s="293">
        <v>60</v>
      </c>
    </row>
    <row r="139" spans="1:7" x14ac:dyDescent="0.2">
      <c r="A139" s="46" t="s">
        <v>373</v>
      </c>
      <c r="B139" s="58" t="s">
        <v>120</v>
      </c>
      <c r="C139" s="58" t="s">
        <v>224</v>
      </c>
      <c r="D139" s="58" t="s">
        <v>413</v>
      </c>
      <c r="E139" s="216" t="s">
        <v>115</v>
      </c>
      <c r="F139" s="293">
        <v>60</v>
      </c>
      <c r="G139" s="293">
        <v>60</v>
      </c>
    </row>
    <row r="140" spans="1:7" x14ac:dyDescent="0.2">
      <c r="A140" s="330" t="s">
        <v>725</v>
      </c>
      <c r="B140" s="58" t="s">
        <v>120</v>
      </c>
      <c r="C140" s="58" t="s">
        <v>224</v>
      </c>
      <c r="D140" s="58" t="s">
        <v>727</v>
      </c>
      <c r="E140" s="216"/>
      <c r="F140" s="293">
        <v>640</v>
      </c>
      <c r="G140" s="293">
        <v>640</v>
      </c>
    </row>
    <row r="141" spans="1:7" ht="22.5" x14ac:dyDescent="0.2">
      <c r="A141" s="49" t="s">
        <v>728</v>
      </c>
      <c r="B141" s="58" t="s">
        <v>120</v>
      </c>
      <c r="C141" s="58" t="s">
        <v>224</v>
      </c>
      <c r="D141" s="58" t="s">
        <v>726</v>
      </c>
      <c r="E141" s="216"/>
      <c r="F141" s="293">
        <v>120</v>
      </c>
      <c r="G141" s="293">
        <v>120</v>
      </c>
    </row>
    <row r="142" spans="1:7" x14ac:dyDescent="0.2">
      <c r="A142" s="46" t="s">
        <v>373</v>
      </c>
      <c r="B142" s="58" t="s">
        <v>120</v>
      </c>
      <c r="C142" s="58" t="s">
        <v>224</v>
      </c>
      <c r="D142" s="58" t="s">
        <v>726</v>
      </c>
      <c r="E142" s="216" t="s">
        <v>115</v>
      </c>
      <c r="F142" s="293">
        <v>120</v>
      </c>
      <c r="G142" s="293">
        <v>120</v>
      </c>
    </row>
    <row r="143" spans="1:7" ht="15" customHeight="1" x14ac:dyDescent="0.2">
      <c r="A143" s="49" t="s">
        <v>729</v>
      </c>
      <c r="B143" s="58" t="s">
        <v>120</v>
      </c>
      <c r="C143" s="58" t="s">
        <v>224</v>
      </c>
      <c r="D143" s="58" t="s">
        <v>730</v>
      </c>
      <c r="E143" s="216"/>
      <c r="F143" s="293">
        <v>270</v>
      </c>
      <c r="G143" s="293">
        <v>270</v>
      </c>
    </row>
    <row r="144" spans="1:7" ht="12.75" customHeight="1" x14ac:dyDescent="0.2">
      <c r="A144" s="351" t="s">
        <v>729</v>
      </c>
      <c r="B144" s="58" t="s">
        <v>120</v>
      </c>
      <c r="C144" s="58" t="s">
        <v>224</v>
      </c>
      <c r="D144" s="58" t="s">
        <v>884</v>
      </c>
      <c r="E144" s="216"/>
      <c r="F144" s="293">
        <v>270</v>
      </c>
      <c r="G144" s="293">
        <v>270</v>
      </c>
    </row>
    <row r="145" spans="1:9" ht="12.75" customHeight="1" x14ac:dyDescent="0.2">
      <c r="A145" s="346" t="s">
        <v>373</v>
      </c>
      <c r="B145" s="58" t="s">
        <v>120</v>
      </c>
      <c r="C145" s="58" t="s">
        <v>224</v>
      </c>
      <c r="D145" s="58" t="s">
        <v>884</v>
      </c>
      <c r="E145" s="216" t="s">
        <v>115</v>
      </c>
      <c r="F145" s="293">
        <v>270</v>
      </c>
      <c r="G145" s="293">
        <v>270</v>
      </c>
    </row>
    <row r="146" spans="1:9" x14ac:dyDescent="0.2">
      <c r="A146" s="49" t="s">
        <v>473</v>
      </c>
      <c r="B146" s="58" t="s">
        <v>120</v>
      </c>
      <c r="C146" s="58" t="s">
        <v>224</v>
      </c>
      <c r="D146" s="58" t="s">
        <v>733</v>
      </c>
      <c r="E146" s="216"/>
      <c r="F146" s="293">
        <v>0</v>
      </c>
      <c r="G146" s="293">
        <v>0</v>
      </c>
    </row>
    <row r="147" spans="1:9" x14ac:dyDescent="0.2">
      <c r="A147" s="46" t="s">
        <v>373</v>
      </c>
      <c r="B147" s="58" t="s">
        <v>120</v>
      </c>
      <c r="C147" s="58" t="s">
        <v>224</v>
      </c>
      <c r="D147" s="58" t="s">
        <v>733</v>
      </c>
      <c r="E147" s="216" t="s">
        <v>115</v>
      </c>
      <c r="F147" s="293">
        <v>0</v>
      </c>
      <c r="G147" s="293">
        <v>0</v>
      </c>
    </row>
    <row r="148" spans="1:9" ht="13.5" customHeight="1" x14ac:dyDescent="0.2">
      <c r="A148" s="49" t="s">
        <v>732</v>
      </c>
      <c r="B148" s="58" t="s">
        <v>120</v>
      </c>
      <c r="C148" s="58" t="s">
        <v>224</v>
      </c>
      <c r="D148" s="58" t="s">
        <v>731</v>
      </c>
      <c r="E148" s="216"/>
      <c r="F148" s="293">
        <v>250</v>
      </c>
      <c r="G148" s="293">
        <v>250</v>
      </c>
    </row>
    <row r="149" spans="1:9" ht="12.75" customHeight="1" x14ac:dyDescent="0.2">
      <c r="A149" s="46" t="s">
        <v>373</v>
      </c>
      <c r="B149" s="58" t="s">
        <v>120</v>
      </c>
      <c r="C149" s="58" t="s">
        <v>224</v>
      </c>
      <c r="D149" s="58" t="s">
        <v>731</v>
      </c>
      <c r="E149" s="216" t="s">
        <v>115</v>
      </c>
      <c r="F149" s="293">
        <v>250</v>
      </c>
      <c r="G149" s="293">
        <v>250</v>
      </c>
    </row>
    <row r="150" spans="1:9" x14ac:dyDescent="0.2">
      <c r="A150" s="269" t="s">
        <v>301</v>
      </c>
      <c r="B150" s="66" t="s">
        <v>216</v>
      </c>
      <c r="C150" s="66"/>
      <c r="D150" s="66"/>
      <c r="E150" s="65"/>
      <c r="F150" s="295">
        <v>1602</v>
      </c>
      <c r="G150" s="295">
        <v>1602</v>
      </c>
      <c r="H150" s="35" t="e">
        <f>'Пр7 ведм 24-25'!G340+'Пр7 ведм 24-25'!#REF!</f>
        <v>#REF!</v>
      </c>
      <c r="I150" s="35" t="e">
        <f>'Пр7 ведм 24-25'!H340+'Пр7 ведм 24-25'!#REF!</f>
        <v>#REF!</v>
      </c>
    </row>
    <row r="151" spans="1:9" x14ac:dyDescent="0.2">
      <c r="A151" s="269" t="s">
        <v>302</v>
      </c>
      <c r="B151" s="66" t="s">
        <v>216</v>
      </c>
      <c r="C151" s="66" t="s">
        <v>136</v>
      </c>
      <c r="D151" s="66"/>
      <c r="E151" s="65"/>
      <c r="F151" s="295">
        <v>1602</v>
      </c>
      <c r="G151" s="295">
        <v>1602</v>
      </c>
    </row>
    <row r="152" spans="1:9" hidden="1" x14ac:dyDescent="0.2">
      <c r="A152" s="46" t="s">
        <v>246</v>
      </c>
      <c r="B152" s="58" t="s">
        <v>216</v>
      </c>
      <c r="C152" s="58" t="s">
        <v>136</v>
      </c>
      <c r="D152" s="58" t="s">
        <v>606</v>
      </c>
      <c r="E152" s="216" t="s">
        <v>250</v>
      </c>
      <c r="F152" s="318">
        <v>0</v>
      </c>
      <c r="G152" s="318">
        <v>0</v>
      </c>
    </row>
    <row r="153" spans="1:9" hidden="1" x14ac:dyDescent="0.2">
      <c r="A153" s="46" t="s">
        <v>258</v>
      </c>
      <c r="B153" s="58" t="s">
        <v>216</v>
      </c>
      <c r="C153" s="58" t="s">
        <v>136</v>
      </c>
      <c r="D153" s="58" t="s">
        <v>606</v>
      </c>
      <c r="E153" s="216" t="s">
        <v>259</v>
      </c>
      <c r="F153" s="318">
        <v>0</v>
      </c>
      <c r="G153" s="318">
        <v>0</v>
      </c>
    </row>
    <row r="154" spans="1:9" hidden="1" x14ac:dyDescent="0.2">
      <c r="A154" s="265" t="s">
        <v>260</v>
      </c>
      <c r="B154" s="58" t="s">
        <v>216</v>
      </c>
      <c r="C154" s="58" t="s">
        <v>136</v>
      </c>
      <c r="D154" s="58" t="s">
        <v>606</v>
      </c>
      <c r="E154" s="216">
        <v>512</v>
      </c>
      <c r="F154" s="318">
        <v>0</v>
      </c>
      <c r="G154" s="318">
        <v>0</v>
      </c>
    </row>
    <row r="155" spans="1:9" s="59" customFormat="1" ht="31.5" x14ac:dyDescent="0.2">
      <c r="A155" s="224" t="s">
        <v>709</v>
      </c>
      <c r="B155" s="66" t="s">
        <v>216</v>
      </c>
      <c r="C155" s="66" t="s">
        <v>136</v>
      </c>
      <c r="D155" s="66" t="s">
        <v>300</v>
      </c>
      <c r="E155" s="65"/>
      <c r="F155" s="295">
        <v>1602</v>
      </c>
      <c r="G155" s="295">
        <v>1602</v>
      </c>
    </row>
    <row r="156" spans="1:9" s="59" customFormat="1" x14ac:dyDescent="0.2">
      <c r="A156" s="125" t="s">
        <v>711</v>
      </c>
      <c r="B156" s="58" t="s">
        <v>216</v>
      </c>
      <c r="C156" s="58" t="s">
        <v>136</v>
      </c>
      <c r="D156" s="58" t="s">
        <v>710</v>
      </c>
      <c r="E156" s="216"/>
      <c r="F156" s="293">
        <v>1571</v>
      </c>
      <c r="G156" s="293">
        <v>1571</v>
      </c>
    </row>
    <row r="157" spans="1:9" s="59" customFormat="1" x14ac:dyDescent="0.2">
      <c r="A157" s="49" t="s">
        <v>713</v>
      </c>
      <c r="B157" s="58" t="s">
        <v>216</v>
      </c>
      <c r="C157" s="58" t="s">
        <v>136</v>
      </c>
      <c r="D157" s="58" t="s">
        <v>712</v>
      </c>
      <c r="E157" s="216"/>
      <c r="F157" s="293">
        <v>1571</v>
      </c>
      <c r="G157" s="293">
        <v>1571</v>
      </c>
    </row>
    <row r="158" spans="1:9" s="59" customFormat="1" x14ac:dyDescent="0.2">
      <c r="A158" s="49" t="s">
        <v>713</v>
      </c>
      <c r="B158" s="58" t="s">
        <v>216</v>
      </c>
      <c r="C158" s="58" t="s">
        <v>136</v>
      </c>
      <c r="D158" s="58" t="s">
        <v>714</v>
      </c>
      <c r="E158" s="216"/>
      <c r="F158" s="293">
        <v>1571</v>
      </c>
      <c r="G158" s="293">
        <v>1571</v>
      </c>
    </row>
    <row r="159" spans="1:9" s="59" customFormat="1" x14ac:dyDescent="0.2">
      <c r="A159" s="46" t="s">
        <v>373</v>
      </c>
      <c r="B159" s="58" t="s">
        <v>216</v>
      </c>
      <c r="C159" s="58" t="s">
        <v>136</v>
      </c>
      <c r="D159" s="58" t="s">
        <v>714</v>
      </c>
      <c r="E159" s="216" t="s">
        <v>115</v>
      </c>
      <c r="F159" s="293">
        <v>1571</v>
      </c>
      <c r="G159" s="293">
        <v>1571</v>
      </c>
    </row>
    <row r="160" spans="1:9" s="59" customFormat="1" ht="22.5" x14ac:dyDescent="0.2">
      <c r="A160" s="49" t="s">
        <v>785</v>
      </c>
      <c r="B160" s="58" t="s">
        <v>216</v>
      </c>
      <c r="C160" s="58" t="s">
        <v>136</v>
      </c>
      <c r="D160" s="58" t="s">
        <v>784</v>
      </c>
      <c r="E160" s="92"/>
      <c r="F160" s="304">
        <v>31</v>
      </c>
      <c r="G160" s="304">
        <v>31</v>
      </c>
    </row>
    <row r="161" spans="1:9" s="59" customFormat="1" ht="12.75" customHeight="1" x14ac:dyDescent="0.2">
      <c r="A161" s="46" t="s">
        <v>656</v>
      </c>
      <c r="B161" s="58" t="s">
        <v>216</v>
      </c>
      <c r="C161" s="58" t="s">
        <v>136</v>
      </c>
      <c r="D161" s="58" t="s">
        <v>783</v>
      </c>
      <c r="E161" s="216"/>
      <c r="F161" s="293">
        <v>31</v>
      </c>
      <c r="G161" s="293">
        <v>31</v>
      </c>
    </row>
    <row r="162" spans="1:9" s="59" customFormat="1" ht="12.75" customHeight="1" x14ac:dyDescent="0.2">
      <c r="A162" s="46" t="s">
        <v>373</v>
      </c>
      <c r="B162" s="58" t="s">
        <v>216</v>
      </c>
      <c r="C162" s="58" t="s">
        <v>136</v>
      </c>
      <c r="D162" s="58" t="s">
        <v>783</v>
      </c>
      <c r="E162" s="216" t="s">
        <v>115</v>
      </c>
      <c r="F162" s="293">
        <v>31</v>
      </c>
      <c r="G162" s="293">
        <v>31</v>
      </c>
    </row>
    <row r="163" spans="1:9" s="59" customFormat="1" x14ac:dyDescent="0.2">
      <c r="A163" s="44" t="s">
        <v>181</v>
      </c>
      <c r="B163" s="64" t="s">
        <v>182</v>
      </c>
      <c r="C163" s="62" t="s">
        <v>130</v>
      </c>
      <c r="D163" s="62" t="s">
        <v>131</v>
      </c>
      <c r="E163" s="64" t="s">
        <v>132</v>
      </c>
      <c r="F163" s="294">
        <v>495129.00916000002</v>
      </c>
      <c r="G163" s="294">
        <v>459903.15116000001</v>
      </c>
      <c r="H163" s="369">
        <f>'Пр7 ведм 24-25'!G16+'Пр7 ведм 24-25'!G104+'Пр7 ведм 24-25'!G350</f>
        <v>495129.00916000002</v>
      </c>
      <c r="I163" s="369">
        <f>'Пр7 ведм 24-25'!H16+'Пр7 ведм 24-25'!H104+'Пр7 ведм 24-25'!H350</f>
        <v>459903.15116000001</v>
      </c>
    </row>
    <row r="164" spans="1:9" x14ac:dyDescent="0.2">
      <c r="A164" s="44" t="s">
        <v>183</v>
      </c>
      <c r="B164" s="64" t="s">
        <v>182</v>
      </c>
      <c r="C164" s="62" t="s">
        <v>95</v>
      </c>
      <c r="D164" s="62" t="s">
        <v>131</v>
      </c>
      <c r="E164" s="64" t="s">
        <v>132</v>
      </c>
      <c r="F164" s="294">
        <v>139250.92827999999</v>
      </c>
      <c r="G164" s="294">
        <v>127497.92827999999</v>
      </c>
      <c r="H164" s="35">
        <f>'Пр7 ведм 24-25'!G105</f>
        <v>139250.92827999999</v>
      </c>
    </row>
    <row r="165" spans="1:9" ht="21" x14ac:dyDescent="0.2">
      <c r="A165" s="44" t="s">
        <v>796</v>
      </c>
      <c r="B165" s="64" t="s">
        <v>182</v>
      </c>
      <c r="C165" s="62" t="s">
        <v>95</v>
      </c>
      <c r="D165" s="62" t="s">
        <v>184</v>
      </c>
      <c r="E165" s="64"/>
      <c r="F165" s="294">
        <v>139250.92827999999</v>
      </c>
      <c r="G165" s="294">
        <v>127497.92827999999</v>
      </c>
    </row>
    <row r="166" spans="1:9" x14ac:dyDescent="0.2">
      <c r="A166" s="46" t="s">
        <v>185</v>
      </c>
      <c r="B166" s="48" t="s">
        <v>182</v>
      </c>
      <c r="C166" s="47" t="s">
        <v>95</v>
      </c>
      <c r="D166" s="58" t="s">
        <v>186</v>
      </c>
      <c r="E166" s="216" t="s">
        <v>132</v>
      </c>
      <c r="F166" s="293">
        <v>138902.12828</v>
      </c>
      <c r="G166" s="293">
        <v>127149.12827999999</v>
      </c>
    </row>
    <row r="167" spans="1:9" ht="33.75" x14ac:dyDescent="0.2">
      <c r="A167" s="265" t="s">
        <v>395</v>
      </c>
      <c r="B167" s="48" t="s">
        <v>182</v>
      </c>
      <c r="C167" s="47" t="s">
        <v>95</v>
      </c>
      <c r="D167" s="47" t="s">
        <v>187</v>
      </c>
      <c r="E167" s="48"/>
      <c r="F167" s="286">
        <v>8557.2713000000003</v>
      </c>
      <c r="G167" s="286">
        <v>8557.2713000000003</v>
      </c>
    </row>
    <row r="168" spans="1:9" ht="18.75" customHeight="1" x14ac:dyDescent="0.2">
      <c r="A168" s="46" t="s">
        <v>99</v>
      </c>
      <c r="B168" s="48" t="s">
        <v>182</v>
      </c>
      <c r="C168" s="47" t="s">
        <v>95</v>
      </c>
      <c r="D168" s="47" t="s">
        <v>187</v>
      </c>
      <c r="E168" s="48" t="s">
        <v>100</v>
      </c>
      <c r="F168" s="286">
        <v>8557.2713000000003</v>
      </c>
      <c r="G168" s="286">
        <v>8557.2713000000003</v>
      </c>
    </row>
    <row r="169" spans="1:9" ht="34.5" customHeight="1" x14ac:dyDescent="0.2">
      <c r="A169" s="49" t="s">
        <v>661</v>
      </c>
      <c r="B169" s="48" t="s">
        <v>182</v>
      </c>
      <c r="C169" s="47" t="s">
        <v>95</v>
      </c>
      <c r="D169" s="47" t="s">
        <v>694</v>
      </c>
      <c r="E169" s="48"/>
      <c r="F169" s="286">
        <v>1215.6883</v>
      </c>
      <c r="G169" s="286">
        <v>1515.6883</v>
      </c>
    </row>
    <row r="170" spans="1:9" ht="16.5" customHeight="1" x14ac:dyDescent="0.2">
      <c r="A170" s="46" t="s">
        <v>373</v>
      </c>
      <c r="B170" s="48" t="s">
        <v>182</v>
      </c>
      <c r="C170" s="47" t="s">
        <v>95</v>
      </c>
      <c r="D170" s="47" t="s">
        <v>694</v>
      </c>
      <c r="E170" s="48" t="s">
        <v>115</v>
      </c>
      <c r="F170" s="286">
        <v>1151.6883</v>
      </c>
      <c r="G170" s="286">
        <v>1451.6883</v>
      </c>
    </row>
    <row r="171" spans="1:9" ht="14.25" customHeight="1" x14ac:dyDescent="0.2">
      <c r="A171" s="267" t="s">
        <v>124</v>
      </c>
      <c r="B171" s="48" t="s">
        <v>182</v>
      </c>
      <c r="C171" s="47" t="s">
        <v>95</v>
      </c>
      <c r="D171" s="47" t="s">
        <v>694</v>
      </c>
      <c r="E171" s="48" t="s">
        <v>176</v>
      </c>
      <c r="F171" s="286">
        <v>64</v>
      </c>
      <c r="G171" s="286">
        <v>64</v>
      </c>
    </row>
    <row r="172" spans="1:9" ht="34.5" customHeight="1" x14ac:dyDescent="0.2">
      <c r="A172" s="49" t="s">
        <v>662</v>
      </c>
      <c r="B172" s="48" t="s">
        <v>182</v>
      </c>
      <c r="C172" s="47" t="s">
        <v>95</v>
      </c>
      <c r="D172" s="47" t="s">
        <v>695</v>
      </c>
      <c r="E172" s="48"/>
      <c r="F172" s="286">
        <v>1206.16868</v>
      </c>
      <c r="G172" s="286">
        <v>1506.16868</v>
      </c>
    </row>
    <row r="173" spans="1:9" ht="20.25" customHeight="1" x14ac:dyDescent="0.2">
      <c r="A173" s="46" t="s">
        <v>373</v>
      </c>
      <c r="B173" s="48" t="s">
        <v>182</v>
      </c>
      <c r="C173" s="47" t="s">
        <v>95</v>
      </c>
      <c r="D173" s="47" t="s">
        <v>695</v>
      </c>
      <c r="E173" s="48" t="s">
        <v>115</v>
      </c>
      <c r="F173" s="286">
        <v>1161.0686800000001</v>
      </c>
      <c r="G173" s="286">
        <v>1461.0686800000001</v>
      </c>
    </row>
    <row r="174" spans="1:9" x14ac:dyDescent="0.2">
      <c r="A174" s="267" t="s">
        <v>124</v>
      </c>
      <c r="B174" s="48" t="s">
        <v>182</v>
      </c>
      <c r="C174" s="47" t="s">
        <v>95</v>
      </c>
      <c r="D174" s="47" t="s">
        <v>695</v>
      </c>
      <c r="E174" s="48" t="s">
        <v>176</v>
      </c>
      <c r="F174" s="286">
        <v>45.1</v>
      </c>
      <c r="G174" s="286">
        <v>45.1</v>
      </c>
    </row>
    <row r="175" spans="1:9" ht="22.5" x14ac:dyDescent="0.2">
      <c r="A175" s="267" t="s">
        <v>875</v>
      </c>
      <c r="B175" s="48" t="s">
        <v>182</v>
      </c>
      <c r="C175" s="47" t="s">
        <v>95</v>
      </c>
      <c r="D175" s="47" t="s">
        <v>876</v>
      </c>
      <c r="E175" s="48"/>
      <c r="F175" s="286">
        <v>570</v>
      </c>
      <c r="G175" s="286">
        <v>570</v>
      </c>
    </row>
    <row r="176" spans="1:9" ht="21" customHeight="1" x14ac:dyDescent="0.2">
      <c r="A176" s="46" t="s">
        <v>373</v>
      </c>
      <c r="B176" s="48" t="s">
        <v>182</v>
      </c>
      <c r="C176" s="47" t="s">
        <v>95</v>
      </c>
      <c r="D176" s="47" t="s">
        <v>876</v>
      </c>
      <c r="E176" s="48" t="s">
        <v>115</v>
      </c>
      <c r="F176" s="286">
        <v>80</v>
      </c>
      <c r="G176" s="286">
        <v>80</v>
      </c>
    </row>
    <row r="177" spans="1:8" ht="22.5" x14ac:dyDescent="0.2">
      <c r="A177" s="46" t="s">
        <v>99</v>
      </c>
      <c r="B177" s="48" t="s">
        <v>182</v>
      </c>
      <c r="C177" s="47" t="s">
        <v>95</v>
      </c>
      <c r="D177" s="47" t="s">
        <v>876</v>
      </c>
      <c r="E177" s="48" t="s">
        <v>100</v>
      </c>
      <c r="F177" s="286">
        <v>490</v>
      </c>
      <c r="G177" s="286">
        <v>490</v>
      </c>
    </row>
    <row r="178" spans="1:8" ht="12" customHeight="1" x14ac:dyDescent="0.2">
      <c r="A178" s="267" t="s">
        <v>375</v>
      </c>
      <c r="B178" s="48" t="s">
        <v>182</v>
      </c>
      <c r="C178" s="47" t="s">
        <v>95</v>
      </c>
      <c r="D178" s="47" t="s">
        <v>188</v>
      </c>
      <c r="E178" s="48"/>
      <c r="F178" s="286">
        <v>127353</v>
      </c>
      <c r="G178" s="286">
        <v>115000</v>
      </c>
    </row>
    <row r="179" spans="1:8" ht="33.75" x14ac:dyDescent="0.2">
      <c r="A179" s="49" t="s">
        <v>395</v>
      </c>
      <c r="B179" s="48" t="s">
        <v>182</v>
      </c>
      <c r="C179" s="47" t="s">
        <v>95</v>
      </c>
      <c r="D179" s="47" t="s">
        <v>188</v>
      </c>
      <c r="E179" s="216" t="s">
        <v>132</v>
      </c>
      <c r="F179" s="293">
        <v>127353</v>
      </c>
      <c r="G179" s="293">
        <v>115000</v>
      </c>
    </row>
    <row r="180" spans="1:8" ht="22.5" x14ac:dyDescent="0.2">
      <c r="A180" s="46" t="s">
        <v>99</v>
      </c>
      <c r="B180" s="48" t="s">
        <v>182</v>
      </c>
      <c r="C180" s="47" t="s">
        <v>95</v>
      </c>
      <c r="D180" s="47" t="s">
        <v>188</v>
      </c>
      <c r="E180" s="48" t="s">
        <v>100</v>
      </c>
      <c r="F180" s="286">
        <v>109623</v>
      </c>
      <c r="G180" s="286">
        <v>97270</v>
      </c>
    </row>
    <row r="181" spans="1:8" ht="34.5" customHeight="1" x14ac:dyDescent="0.2">
      <c r="A181" s="49" t="s">
        <v>663</v>
      </c>
      <c r="B181" s="48" t="s">
        <v>182</v>
      </c>
      <c r="C181" s="47" t="s">
        <v>95</v>
      </c>
      <c r="D181" s="47" t="s">
        <v>696</v>
      </c>
      <c r="E181" s="48"/>
      <c r="F181" s="286">
        <v>7825</v>
      </c>
      <c r="G181" s="286">
        <v>7825</v>
      </c>
    </row>
    <row r="182" spans="1:8" ht="33.75" x14ac:dyDescent="0.2">
      <c r="A182" s="46" t="s">
        <v>106</v>
      </c>
      <c r="B182" s="48" t="s">
        <v>182</v>
      </c>
      <c r="C182" s="47" t="s">
        <v>95</v>
      </c>
      <c r="D182" s="47" t="s">
        <v>696</v>
      </c>
      <c r="E182" s="48" t="s">
        <v>107</v>
      </c>
      <c r="F182" s="286">
        <v>7800</v>
      </c>
      <c r="G182" s="286">
        <v>7800</v>
      </c>
    </row>
    <row r="183" spans="1:8" ht="12" customHeight="1" x14ac:dyDescent="0.2">
      <c r="A183" s="46" t="s">
        <v>373</v>
      </c>
      <c r="B183" s="48" t="s">
        <v>182</v>
      </c>
      <c r="C183" s="47" t="s">
        <v>95</v>
      </c>
      <c r="D183" s="47" t="s">
        <v>696</v>
      </c>
      <c r="E183" s="48" t="s">
        <v>115</v>
      </c>
      <c r="F183" s="286">
        <v>25</v>
      </c>
      <c r="G183" s="286">
        <v>25</v>
      </c>
    </row>
    <row r="184" spans="1:8" ht="33" customHeight="1" x14ac:dyDescent="0.2">
      <c r="A184" s="49" t="s">
        <v>664</v>
      </c>
      <c r="B184" s="48" t="s">
        <v>182</v>
      </c>
      <c r="C184" s="47" t="s">
        <v>95</v>
      </c>
      <c r="D184" s="47" t="s">
        <v>697</v>
      </c>
      <c r="E184" s="48"/>
      <c r="F184" s="286">
        <v>9905</v>
      </c>
      <c r="G184" s="286">
        <v>9905</v>
      </c>
    </row>
    <row r="185" spans="1:8" ht="33.75" x14ac:dyDescent="0.2">
      <c r="A185" s="46" t="s">
        <v>106</v>
      </c>
      <c r="B185" s="48" t="s">
        <v>182</v>
      </c>
      <c r="C185" s="47" t="s">
        <v>95</v>
      </c>
      <c r="D185" s="47" t="s">
        <v>697</v>
      </c>
      <c r="E185" s="48" t="s">
        <v>107</v>
      </c>
      <c r="F185" s="286">
        <v>9880</v>
      </c>
      <c r="G185" s="286">
        <v>9880</v>
      </c>
    </row>
    <row r="186" spans="1:8" x14ac:dyDescent="0.2">
      <c r="A186" s="46" t="s">
        <v>373</v>
      </c>
      <c r="B186" s="48" t="s">
        <v>182</v>
      </c>
      <c r="C186" s="47" t="s">
        <v>95</v>
      </c>
      <c r="D186" s="47" t="s">
        <v>697</v>
      </c>
      <c r="E186" s="48" t="s">
        <v>115</v>
      </c>
      <c r="F186" s="286">
        <v>25</v>
      </c>
      <c r="G186" s="286">
        <v>25</v>
      </c>
    </row>
    <row r="187" spans="1:8" ht="36.75" customHeight="1" x14ac:dyDescent="0.2">
      <c r="A187" s="46" t="s">
        <v>189</v>
      </c>
      <c r="B187" s="48" t="s">
        <v>182</v>
      </c>
      <c r="C187" s="47" t="s">
        <v>95</v>
      </c>
      <c r="D187" s="47" t="s">
        <v>190</v>
      </c>
      <c r="E187" s="48"/>
      <c r="F187" s="286">
        <v>348.8</v>
      </c>
      <c r="G187" s="286">
        <v>348.8</v>
      </c>
    </row>
    <row r="188" spans="1:8" ht="38.25" customHeight="1" x14ac:dyDescent="0.2">
      <c r="A188" s="57" t="s">
        <v>381</v>
      </c>
      <c r="B188" s="48" t="s">
        <v>182</v>
      </c>
      <c r="C188" s="47" t="s">
        <v>95</v>
      </c>
      <c r="D188" s="47" t="s">
        <v>191</v>
      </c>
      <c r="E188" s="48"/>
      <c r="F188" s="286">
        <v>348.8</v>
      </c>
      <c r="G188" s="286">
        <v>348.8</v>
      </c>
    </row>
    <row r="189" spans="1:8" ht="36" customHeight="1" x14ac:dyDescent="0.2">
      <c r="A189" s="46" t="s">
        <v>106</v>
      </c>
      <c r="B189" s="48" t="s">
        <v>182</v>
      </c>
      <c r="C189" s="47" t="s">
        <v>95</v>
      </c>
      <c r="D189" s="47" t="s">
        <v>191</v>
      </c>
      <c r="E189" s="48">
        <v>100</v>
      </c>
      <c r="F189" s="286">
        <v>45</v>
      </c>
      <c r="G189" s="286">
        <v>45</v>
      </c>
    </row>
    <row r="190" spans="1:8" ht="26.25" customHeight="1" x14ac:dyDescent="0.2">
      <c r="A190" s="46" t="s">
        <v>99</v>
      </c>
      <c r="B190" s="48" t="s">
        <v>182</v>
      </c>
      <c r="C190" s="47" t="s">
        <v>95</v>
      </c>
      <c r="D190" s="47" t="s">
        <v>191</v>
      </c>
      <c r="E190" s="48">
        <v>600</v>
      </c>
      <c r="F190" s="286">
        <v>303.8</v>
      </c>
      <c r="G190" s="286">
        <v>303.8</v>
      </c>
    </row>
    <row r="191" spans="1:8" x14ac:dyDescent="0.2">
      <c r="A191" s="44" t="s">
        <v>192</v>
      </c>
      <c r="B191" s="64" t="s">
        <v>182</v>
      </c>
      <c r="C191" s="62" t="s">
        <v>193</v>
      </c>
      <c r="D191" s="62" t="s">
        <v>131</v>
      </c>
      <c r="E191" s="64" t="s">
        <v>132</v>
      </c>
      <c r="F191" s="294">
        <v>280476.28123999998</v>
      </c>
      <c r="G191" s="294">
        <v>257803.82324</v>
      </c>
      <c r="H191" s="308">
        <f>F191-'Пр7 ведм 24-25'!G132</f>
        <v>0</v>
      </c>
    </row>
    <row r="192" spans="1:8" x14ac:dyDescent="0.2">
      <c r="A192" s="44" t="s">
        <v>194</v>
      </c>
      <c r="B192" s="64" t="s">
        <v>182</v>
      </c>
      <c r="C192" s="62" t="s">
        <v>193</v>
      </c>
      <c r="D192" s="62" t="s">
        <v>195</v>
      </c>
      <c r="E192" s="65" t="s">
        <v>132</v>
      </c>
      <c r="F192" s="295">
        <v>279743.64523999998</v>
      </c>
      <c r="G192" s="295">
        <v>257071.18724</v>
      </c>
    </row>
    <row r="193" spans="1:7" ht="36.75" customHeight="1" x14ac:dyDescent="0.2">
      <c r="A193" s="330" t="s">
        <v>665</v>
      </c>
      <c r="B193" s="48" t="s">
        <v>182</v>
      </c>
      <c r="C193" s="47" t="s">
        <v>193</v>
      </c>
      <c r="D193" s="47" t="s">
        <v>446</v>
      </c>
      <c r="E193" s="65"/>
      <c r="F193" s="295">
        <v>19151.579239999999</v>
      </c>
      <c r="G193" s="295">
        <v>19151.579239999999</v>
      </c>
    </row>
    <row r="194" spans="1:7" ht="47.25" customHeight="1" x14ac:dyDescent="0.2">
      <c r="A194" s="330" t="s">
        <v>666</v>
      </c>
      <c r="B194" s="48" t="s">
        <v>182</v>
      </c>
      <c r="C194" s="47" t="s">
        <v>193</v>
      </c>
      <c r="D194" s="47" t="s">
        <v>688</v>
      </c>
      <c r="E194" s="65"/>
      <c r="F194" s="295">
        <v>4088.8283999999999</v>
      </c>
      <c r="G194" s="295">
        <v>4088.8283999999999</v>
      </c>
    </row>
    <row r="195" spans="1:7" ht="22.5" x14ac:dyDescent="0.2">
      <c r="A195" s="46" t="s">
        <v>99</v>
      </c>
      <c r="B195" s="48" t="s">
        <v>182</v>
      </c>
      <c r="C195" s="47" t="s">
        <v>193</v>
      </c>
      <c r="D195" s="47" t="s">
        <v>688</v>
      </c>
      <c r="E195" s="48">
        <v>600</v>
      </c>
      <c r="F195" s="286">
        <v>4088.8283999999999</v>
      </c>
      <c r="G195" s="286">
        <v>4088.8283999999999</v>
      </c>
    </row>
    <row r="196" spans="1:7" ht="34.5" customHeight="1" x14ac:dyDescent="0.2">
      <c r="A196" s="330" t="s">
        <v>667</v>
      </c>
      <c r="B196" s="48" t="s">
        <v>182</v>
      </c>
      <c r="C196" s="47" t="s">
        <v>193</v>
      </c>
      <c r="D196" s="47" t="s">
        <v>689</v>
      </c>
      <c r="E196" s="65"/>
      <c r="F196" s="295">
        <v>3094.2260799999999</v>
      </c>
      <c r="G196" s="295">
        <v>3094.2260799999999</v>
      </c>
    </row>
    <row r="197" spans="1:7" ht="22.5" x14ac:dyDescent="0.2">
      <c r="A197" s="46" t="s">
        <v>99</v>
      </c>
      <c r="B197" s="48" t="s">
        <v>182</v>
      </c>
      <c r="C197" s="47" t="s">
        <v>193</v>
      </c>
      <c r="D197" s="47" t="s">
        <v>689</v>
      </c>
      <c r="E197" s="48">
        <v>600</v>
      </c>
      <c r="F197" s="286">
        <v>3094.2260799999999</v>
      </c>
      <c r="G197" s="286">
        <v>3094.2260799999999</v>
      </c>
    </row>
    <row r="198" spans="1:7" ht="34.5" customHeight="1" x14ac:dyDescent="0.2">
      <c r="A198" s="330" t="s">
        <v>668</v>
      </c>
      <c r="B198" s="48" t="s">
        <v>182</v>
      </c>
      <c r="C198" s="47" t="s">
        <v>193</v>
      </c>
      <c r="D198" s="47" t="s">
        <v>690</v>
      </c>
      <c r="E198" s="65"/>
      <c r="F198" s="295">
        <v>2447.2495199999998</v>
      </c>
      <c r="G198" s="295">
        <v>2447.2495199999998</v>
      </c>
    </row>
    <row r="199" spans="1:7" ht="22.5" x14ac:dyDescent="0.2">
      <c r="A199" s="46" t="s">
        <v>99</v>
      </c>
      <c r="B199" s="48" t="s">
        <v>182</v>
      </c>
      <c r="C199" s="47" t="s">
        <v>193</v>
      </c>
      <c r="D199" s="47" t="s">
        <v>690</v>
      </c>
      <c r="E199" s="48">
        <v>600</v>
      </c>
      <c r="F199" s="286">
        <v>2447.2495199999998</v>
      </c>
      <c r="G199" s="286">
        <v>2447.2495199999998</v>
      </c>
    </row>
    <row r="200" spans="1:7" ht="48" customHeight="1" x14ac:dyDescent="0.2">
      <c r="A200" s="330" t="s">
        <v>669</v>
      </c>
      <c r="B200" s="48" t="s">
        <v>182</v>
      </c>
      <c r="C200" s="47" t="s">
        <v>193</v>
      </c>
      <c r="D200" s="47" t="s">
        <v>691</v>
      </c>
      <c r="E200" s="65"/>
      <c r="F200" s="295">
        <v>4661.2308400000002</v>
      </c>
      <c r="G200" s="295">
        <v>4661.2308400000002</v>
      </c>
    </row>
    <row r="201" spans="1:7" ht="22.5" x14ac:dyDescent="0.2">
      <c r="A201" s="46" t="s">
        <v>99</v>
      </c>
      <c r="B201" s="48" t="s">
        <v>182</v>
      </c>
      <c r="C201" s="47" t="s">
        <v>193</v>
      </c>
      <c r="D201" s="47" t="s">
        <v>691</v>
      </c>
      <c r="E201" s="48">
        <v>600</v>
      </c>
      <c r="F201" s="286">
        <v>4661.2308400000002</v>
      </c>
      <c r="G201" s="286">
        <v>4661.2308400000002</v>
      </c>
    </row>
    <row r="202" spans="1:7" ht="45.75" customHeight="1" x14ac:dyDescent="0.2">
      <c r="A202" s="330" t="s">
        <v>670</v>
      </c>
      <c r="B202" s="48" t="s">
        <v>182</v>
      </c>
      <c r="C202" s="47" t="s">
        <v>193</v>
      </c>
      <c r="D202" s="47" t="s">
        <v>692</v>
      </c>
      <c r="E202" s="65"/>
      <c r="F202" s="295">
        <v>2481.6976399999999</v>
      </c>
      <c r="G202" s="295">
        <v>2481.6976399999999</v>
      </c>
    </row>
    <row r="203" spans="1:7" ht="22.5" x14ac:dyDescent="0.2">
      <c r="A203" s="46" t="s">
        <v>99</v>
      </c>
      <c r="B203" s="48" t="s">
        <v>182</v>
      </c>
      <c r="C203" s="47" t="s">
        <v>193</v>
      </c>
      <c r="D203" s="47" t="s">
        <v>692</v>
      </c>
      <c r="E203" s="48">
        <v>600</v>
      </c>
      <c r="F203" s="286">
        <v>2481.6976399999999</v>
      </c>
      <c r="G203" s="286">
        <v>2481.6976399999999</v>
      </c>
    </row>
    <row r="204" spans="1:7" ht="42.75" customHeight="1" x14ac:dyDescent="0.2">
      <c r="A204" s="330" t="s">
        <v>671</v>
      </c>
      <c r="B204" s="48" t="s">
        <v>182</v>
      </c>
      <c r="C204" s="47" t="s">
        <v>193</v>
      </c>
      <c r="D204" s="47" t="s">
        <v>693</v>
      </c>
      <c r="E204" s="65"/>
      <c r="F204" s="295">
        <v>2378.3467599999999</v>
      </c>
      <c r="G204" s="295">
        <v>2378.3467599999999</v>
      </c>
    </row>
    <row r="205" spans="1:7" ht="22.5" x14ac:dyDescent="0.2">
      <c r="A205" s="46" t="s">
        <v>99</v>
      </c>
      <c r="B205" s="48" t="s">
        <v>182</v>
      </c>
      <c r="C205" s="47" t="s">
        <v>193</v>
      </c>
      <c r="D205" s="47" t="s">
        <v>693</v>
      </c>
      <c r="E205" s="48">
        <v>600</v>
      </c>
      <c r="F205" s="286">
        <v>2378.3467599999999</v>
      </c>
      <c r="G205" s="286">
        <v>2378.3467599999999</v>
      </c>
    </row>
    <row r="206" spans="1:7" ht="22.5" x14ac:dyDescent="0.2">
      <c r="A206" s="267" t="s">
        <v>875</v>
      </c>
      <c r="B206" s="48" t="s">
        <v>182</v>
      </c>
      <c r="C206" s="47" t="s">
        <v>193</v>
      </c>
      <c r="D206" s="47" t="s">
        <v>894</v>
      </c>
      <c r="E206" s="48"/>
      <c r="F206" s="286">
        <v>232705</v>
      </c>
      <c r="G206" s="286">
        <v>210133</v>
      </c>
    </row>
    <row r="207" spans="1:7" ht="22.5" x14ac:dyDescent="0.2">
      <c r="A207" s="46" t="s">
        <v>99</v>
      </c>
      <c r="B207" s="48" t="s">
        <v>182</v>
      </c>
      <c r="C207" s="47" t="s">
        <v>193</v>
      </c>
      <c r="D207" s="47" t="s">
        <v>894</v>
      </c>
      <c r="E207" s="48">
        <v>600</v>
      </c>
      <c r="F207" s="286">
        <v>232705</v>
      </c>
      <c r="G207" s="286">
        <v>210133</v>
      </c>
    </row>
    <row r="208" spans="1:7" ht="48.75" customHeight="1" x14ac:dyDescent="0.2">
      <c r="A208" s="46" t="s">
        <v>64</v>
      </c>
      <c r="B208" s="48" t="s">
        <v>182</v>
      </c>
      <c r="C208" s="47" t="s">
        <v>193</v>
      </c>
      <c r="D208" s="47" t="s">
        <v>447</v>
      </c>
      <c r="E208" s="48" t="s">
        <v>132</v>
      </c>
      <c r="F208" s="286">
        <v>15836</v>
      </c>
      <c r="G208" s="286">
        <v>15836</v>
      </c>
    </row>
    <row r="209" spans="1:9" ht="22.5" x14ac:dyDescent="0.2">
      <c r="A209" s="46" t="s">
        <v>99</v>
      </c>
      <c r="B209" s="48" t="s">
        <v>182</v>
      </c>
      <c r="C209" s="48" t="s">
        <v>193</v>
      </c>
      <c r="D209" s="47" t="s">
        <v>447</v>
      </c>
      <c r="E209" s="48" t="s">
        <v>100</v>
      </c>
      <c r="F209" s="286">
        <v>15836</v>
      </c>
      <c r="G209" s="286">
        <v>15836</v>
      </c>
    </row>
    <row r="210" spans="1:9" ht="32.25" customHeight="1" x14ac:dyDescent="0.2">
      <c r="A210" s="46" t="s">
        <v>624</v>
      </c>
      <c r="B210" s="48" t="s">
        <v>182</v>
      </c>
      <c r="C210" s="47" t="s">
        <v>193</v>
      </c>
      <c r="D210" s="47" t="s">
        <v>757</v>
      </c>
      <c r="E210" s="48"/>
      <c r="F210" s="286">
        <v>9352.2659999999996</v>
      </c>
      <c r="G210" s="286">
        <v>9251.8080000000009</v>
      </c>
    </row>
    <row r="211" spans="1:9" ht="23.25" customHeight="1" x14ac:dyDescent="0.2">
      <c r="A211" s="46" t="s">
        <v>99</v>
      </c>
      <c r="B211" s="48" t="s">
        <v>182</v>
      </c>
      <c r="C211" s="47" t="s">
        <v>193</v>
      </c>
      <c r="D211" s="47" t="s">
        <v>757</v>
      </c>
      <c r="E211" s="48" t="s">
        <v>100</v>
      </c>
      <c r="F211" s="286">
        <v>9352.2659999999996</v>
      </c>
      <c r="G211" s="286">
        <v>9251.8080000000009</v>
      </c>
    </row>
    <row r="212" spans="1:9" ht="29.25" customHeight="1" x14ac:dyDescent="0.2">
      <c r="A212" s="46" t="s">
        <v>617</v>
      </c>
      <c r="B212" s="48" t="s">
        <v>182</v>
      </c>
      <c r="C212" s="47" t="s">
        <v>193</v>
      </c>
      <c r="D212" s="47" t="s">
        <v>758</v>
      </c>
      <c r="E212" s="48"/>
      <c r="F212" s="286">
        <v>1710</v>
      </c>
      <c r="G212" s="286">
        <v>1710</v>
      </c>
    </row>
    <row r="213" spans="1:9" ht="22.5" x14ac:dyDescent="0.2">
      <c r="A213" s="46" t="s">
        <v>99</v>
      </c>
      <c r="B213" s="48" t="s">
        <v>182</v>
      </c>
      <c r="C213" s="47" t="s">
        <v>193</v>
      </c>
      <c r="D213" s="47" t="s">
        <v>758</v>
      </c>
      <c r="E213" s="48" t="s">
        <v>100</v>
      </c>
      <c r="F213" s="286">
        <v>1710</v>
      </c>
      <c r="G213" s="286">
        <v>1710</v>
      </c>
    </row>
    <row r="214" spans="1:9" ht="33" customHeight="1" x14ac:dyDescent="0.2">
      <c r="A214" s="49" t="s">
        <v>746</v>
      </c>
      <c r="B214" s="48" t="s">
        <v>182</v>
      </c>
      <c r="C214" s="47" t="s">
        <v>193</v>
      </c>
      <c r="D214" s="47" t="s">
        <v>759</v>
      </c>
      <c r="E214" s="48"/>
      <c r="F214" s="286">
        <v>988.8</v>
      </c>
      <c r="G214" s="286">
        <v>988.8</v>
      </c>
    </row>
    <row r="215" spans="1:9" ht="22.5" x14ac:dyDescent="0.2">
      <c r="A215" s="46" t="s">
        <v>99</v>
      </c>
      <c r="B215" s="48" t="s">
        <v>182</v>
      </c>
      <c r="C215" s="47" t="s">
        <v>193</v>
      </c>
      <c r="D215" s="47" t="s">
        <v>759</v>
      </c>
      <c r="E215" s="48" t="s">
        <v>100</v>
      </c>
      <c r="F215" s="286">
        <v>988.8</v>
      </c>
      <c r="G215" s="286">
        <v>988.8</v>
      </c>
    </row>
    <row r="216" spans="1:9" ht="36.75" customHeight="1" x14ac:dyDescent="0.2">
      <c r="A216" s="89" t="s">
        <v>368</v>
      </c>
      <c r="B216" s="69" t="s">
        <v>182</v>
      </c>
      <c r="C216" s="69" t="s">
        <v>193</v>
      </c>
      <c r="D216" s="67" t="s">
        <v>190</v>
      </c>
      <c r="E216" s="69"/>
      <c r="F216" s="302">
        <v>732.63599999999997</v>
      </c>
      <c r="G216" s="302">
        <v>732.63599999999997</v>
      </c>
    </row>
    <row r="217" spans="1:9" ht="33.75" x14ac:dyDescent="0.2">
      <c r="A217" s="57" t="s">
        <v>70</v>
      </c>
      <c r="B217" s="48" t="s">
        <v>182</v>
      </c>
      <c r="C217" s="48" t="s">
        <v>193</v>
      </c>
      <c r="D217" s="47" t="s">
        <v>191</v>
      </c>
      <c r="E217" s="48"/>
      <c r="F217" s="286">
        <v>732.63599999999997</v>
      </c>
      <c r="G217" s="286">
        <v>732.63599999999997</v>
      </c>
    </row>
    <row r="218" spans="1:9" ht="22.5" x14ac:dyDescent="0.2">
      <c r="A218" s="46" t="s">
        <v>99</v>
      </c>
      <c r="B218" s="48" t="s">
        <v>182</v>
      </c>
      <c r="C218" s="48" t="s">
        <v>193</v>
      </c>
      <c r="D218" s="47" t="s">
        <v>191</v>
      </c>
      <c r="E218" s="48">
        <v>600</v>
      </c>
      <c r="F218" s="286">
        <v>732.63599999999997</v>
      </c>
      <c r="G218" s="286">
        <v>732.63599999999997</v>
      </c>
    </row>
    <row r="219" spans="1:9" x14ac:dyDescent="0.2">
      <c r="A219" s="348" t="s">
        <v>305</v>
      </c>
      <c r="B219" s="65" t="s">
        <v>182</v>
      </c>
      <c r="C219" s="66" t="s">
        <v>136</v>
      </c>
      <c r="D219" s="66"/>
      <c r="E219" s="65" t="s">
        <v>132</v>
      </c>
      <c r="F219" s="319">
        <v>49250.387239999996</v>
      </c>
      <c r="G219" s="319">
        <v>49250.387239999996</v>
      </c>
      <c r="H219" s="231">
        <f>F219-'Пр7 ведм 24-25'!G160-'Пр7 ведм 24-25'!G17</f>
        <v>0</v>
      </c>
    </row>
    <row r="220" spans="1:9" x14ac:dyDescent="0.2">
      <c r="A220" s="44" t="s">
        <v>306</v>
      </c>
      <c r="B220" s="65" t="s">
        <v>182</v>
      </c>
      <c r="C220" s="66" t="s">
        <v>136</v>
      </c>
      <c r="D220" s="66" t="s">
        <v>896</v>
      </c>
      <c r="E220" s="65"/>
      <c r="F220" s="319">
        <v>26211.849579999998</v>
      </c>
      <c r="G220" s="319">
        <v>26211.849579999998</v>
      </c>
      <c r="H220" s="35">
        <f>'Пр7 ведм 24-25'!G160</f>
        <v>26211.849579999998</v>
      </c>
      <c r="I220" s="35">
        <f>'Пр7 ведм 24-25'!H160</f>
        <v>26211.849579999998</v>
      </c>
    </row>
    <row r="221" spans="1:9" ht="22.5" x14ac:dyDescent="0.2">
      <c r="A221" s="46" t="s">
        <v>396</v>
      </c>
      <c r="B221" s="216" t="s">
        <v>182</v>
      </c>
      <c r="C221" s="58" t="s">
        <v>136</v>
      </c>
      <c r="D221" s="58" t="s">
        <v>307</v>
      </c>
      <c r="E221" s="216" t="s">
        <v>132</v>
      </c>
      <c r="F221" s="286">
        <v>25961.849579999998</v>
      </c>
      <c r="G221" s="286">
        <v>25961.849579999998</v>
      </c>
      <c r="H221" s="231">
        <f>F220-H220</f>
        <v>0</v>
      </c>
    </row>
    <row r="222" spans="1:9" ht="22.5" x14ac:dyDescent="0.2">
      <c r="A222" s="46" t="s">
        <v>99</v>
      </c>
      <c r="B222" s="216" t="s">
        <v>182</v>
      </c>
      <c r="C222" s="58" t="s">
        <v>136</v>
      </c>
      <c r="D222" s="58" t="s">
        <v>307</v>
      </c>
      <c r="E222" s="216">
        <v>600</v>
      </c>
      <c r="F222" s="286">
        <v>25961.849579999998</v>
      </c>
      <c r="G222" s="286">
        <v>25961.849579999998</v>
      </c>
    </row>
    <row r="223" spans="1:9" ht="22.5" x14ac:dyDescent="0.2">
      <c r="A223" s="267" t="s">
        <v>875</v>
      </c>
      <c r="B223" s="48" t="s">
        <v>182</v>
      </c>
      <c r="C223" s="58" t="s">
        <v>136</v>
      </c>
      <c r="D223" s="47" t="s">
        <v>895</v>
      </c>
      <c r="E223" s="48"/>
      <c r="F223" s="286">
        <v>136</v>
      </c>
      <c r="G223" s="286">
        <v>136</v>
      </c>
    </row>
    <row r="224" spans="1:9" ht="22.5" x14ac:dyDescent="0.2">
      <c r="A224" s="46" t="s">
        <v>99</v>
      </c>
      <c r="B224" s="48" t="s">
        <v>182</v>
      </c>
      <c r="C224" s="58" t="s">
        <v>136</v>
      </c>
      <c r="D224" s="47" t="s">
        <v>895</v>
      </c>
      <c r="E224" s="48">
        <v>600</v>
      </c>
      <c r="F224" s="286">
        <v>136</v>
      </c>
      <c r="G224" s="286">
        <v>136</v>
      </c>
    </row>
    <row r="225" spans="1:8" ht="32.25" customHeight="1" x14ac:dyDescent="0.2">
      <c r="A225" s="46" t="s">
        <v>368</v>
      </c>
      <c r="B225" s="216" t="s">
        <v>182</v>
      </c>
      <c r="C225" s="58" t="s">
        <v>136</v>
      </c>
      <c r="D225" s="58" t="s">
        <v>190</v>
      </c>
      <c r="E225" s="216"/>
      <c r="F225" s="286">
        <v>114</v>
      </c>
      <c r="G225" s="286">
        <v>114</v>
      </c>
    </row>
    <row r="226" spans="1:8" ht="33.75" x14ac:dyDescent="0.2">
      <c r="A226" s="57" t="s">
        <v>70</v>
      </c>
      <c r="B226" s="216" t="s">
        <v>182</v>
      </c>
      <c r="C226" s="58" t="s">
        <v>136</v>
      </c>
      <c r="D226" s="58" t="s">
        <v>191</v>
      </c>
      <c r="E226" s="216"/>
      <c r="F226" s="286">
        <v>114</v>
      </c>
      <c r="G226" s="286">
        <v>114</v>
      </c>
    </row>
    <row r="227" spans="1:8" ht="22.5" x14ac:dyDescent="0.2">
      <c r="A227" s="46" t="s">
        <v>99</v>
      </c>
      <c r="B227" s="216" t="s">
        <v>182</v>
      </c>
      <c r="C227" s="58" t="s">
        <v>136</v>
      </c>
      <c r="D227" s="58" t="s">
        <v>191</v>
      </c>
      <c r="E227" s="48">
        <v>600</v>
      </c>
      <c r="F227" s="286">
        <v>114</v>
      </c>
      <c r="G227" s="286">
        <v>114</v>
      </c>
    </row>
    <row r="228" spans="1:8" ht="11.25" customHeight="1" x14ac:dyDescent="0.2">
      <c r="A228" s="347" t="s">
        <v>891</v>
      </c>
      <c r="B228" s="65" t="s">
        <v>182</v>
      </c>
      <c r="C228" s="66" t="s">
        <v>136</v>
      </c>
      <c r="D228" s="66" t="s">
        <v>96</v>
      </c>
      <c r="E228" s="65" t="s">
        <v>28</v>
      </c>
      <c r="F228" s="295">
        <v>23038.537660000002</v>
      </c>
      <c r="G228" s="295">
        <v>23038.537660000002</v>
      </c>
      <c r="H228" s="35">
        <f>'Пр7 ведм 24-25'!G17</f>
        <v>23038.537660000002</v>
      </c>
    </row>
    <row r="229" spans="1:8" ht="14.25" customHeight="1" x14ac:dyDescent="0.2">
      <c r="A229" s="89" t="s">
        <v>601</v>
      </c>
      <c r="B229" s="68" t="s">
        <v>182</v>
      </c>
      <c r="C229" s="70" t="s">
        <v>136</v>
      </c>
      <c r="D229" s="70" t="s">
        <v>602</v>
      </c>
      <c r="E229" s="68" t="s">
        <v>132</v>
      </c>
      <c r="F229" s="296">
        <v>22975.073660000002</v>
      </c>
      <c r="G229" s="296">
        <v>22975.073660000002</v>
      </c>
    </row>
    <row r="230" spans="1:8" ht="23.25" customHeight="1" x14ac:dyDescent="0.2">
      <c r="A230" s="49" t="s">
        <v>604</v>
      </c>
      <c r="B230" s="216" t="s">
        <v>182</v>
      </c>
      <c r="C230" s="58" t="s">
        <v>136</v>
      </c>
      <c r="D230" s="58" t="s">
        <v>603</v>
      </c>
      <c r="E230" s="216" t="s">
        <v>132</v>
      </c>
      <c r="F230" s="293">
        <v>22883.873660000001</v>
      </c>
      <c r="G230" s="293">
        <v>22883.873660000001</v>
      </c>
    </row>
    <row r="231" spans="1:8" ht="24.75" customHeight="1" x14ac:dyDescent="0.2">
      <c r="A231" s="46" t="s">
        <v>99</v>
      </c>
      <c r="B231" s="216" t="s">
        <v>182</v>
      </c>
      <c r="C231" s="58" t="s">
        <v>136</v>
      </c>
      <c r="D231" s="58" t="s">
        <v>603</v>
      </c>
      <c r="E231" s="216">
        <v>600</v>
      </c>
      <c r="F231" s="293">
        <v>22883.873660000001</v>
      </c>
      <c r="G231" s="293">
        <v>22883.873660000001</v>
      </c>
    </row>
    <row r="232" spans="1:8" ht="10.5" customHeight="1" x14ac:dyDescent="0.2">
      <c r="A232" s="349" t="s">
        <v>875</v>
      </c>
      <c r="B232" s="216" t="s">
        <v>182</v>
      </c>
      <c r="C232" s="58" t="s">
        <v>136</v>
      </c>
      <c r="D232" s="47" t="s">
        <v>890</v>
      </c>
      <c r="E232" s="48"/>
      <c r="F232" s="286">
        <v>91.2</v>
      </c>
      <c r="G232" s="286">
        <v>91.2</v>
      </c>
    </row>
    <row r="233" spans="1:8" ht="12" customHeight="1" x14ac:dyDescent="0.2">
      <c r="A233" s="346" t="s">
        <v>99</v>
      </c>
      <c r="B233" s="216" t="s">
        <v>182</v>
      </c>
      <c r="C233" s="58" t="s">
        <v>136</v>
      </c>
      <c r="D233" s="47" t="s">
        <v>890</v>
      </c>
      <c r="E233" s="48">
        <v>600</v>
      </c>
      <c r="F233" s="286">
        <v>91.2</v>
      </c>
      <c r="G233" s="286">
        <v>91.2</v>
      </c>
    </row>
    <row r="234" spans="1:8" ht="39" customHeight="1" x14ac:dyDescent="0.2">
      <c r="A234" s="46" t="s">
        <v>657</v>
      </c>
      <c r="B234" s="216" t="s">
        <v>182</v>
      </c>
      <c r="C234" s="58" t="s">
        <v>136</v>
      </c>
      <c r="D234" s="58" t="s">
        <v>402</v>
      </c>
      <c r="E234" s="216"/>
      <c r="F234" s="293">
        <v>63.463999999999999</v>
      </c>
      <c r="G234" s="293">
        <v>63.463999999999999</v>
      </c>
    </row>
    <row r="235" spans="1:8" ht="32.25" customHeight="1" x14ac:dyDescent="0.2">
      <c r="A235" s="46" t="s">
        <v>381</v>
      </c>
      <c r="B235" s="216" t="s">
        <v>182</v>
      </c>
      <c r="C235" s="58" t="s">
        <v>136</v>
      </c>
      <c r="D235" s="58" t="s">
        <v>658</v>
      </c>
      <c r="E235" s="216"/>
      <c r="F235" s="293">
        <v>63.463999999999999</v>
      </c>
      <c r="G235" s="293">
        <v>63.463999999999999</v>
      </c>
    </row>
    <row r="236" spans="1:8" ht="21" customHeight="1" x14ac:dyDescent="0.2">
      <c r="A236" s="46" t="s">
        <v>99</v>
      </c>
      <c r="B236" s="216" t="s">
        <v>182</v>
      </c>
      <c r="C236" s="58" t="s">
        <v>136</v>
      </c>
      <c r="D236" s="58" t="s">
        <v>658</v>
      </c>
      <c r="E236" s="216">
        <v>600</v>
      </c>
      <c r="F236" s="293">
        <v>63.463999999999999</v>
      </c>
      <c r="G236" s="293">
        <v>63.463999999999999</v>
      </c>
    </row>
    <row r="237" spans="1:8" x14ac:dyDescent="0.2">
      <c r="A237" s="44" t="s">
        <v>342</v>
      </c>
      <c r="B237" s="62" t="s">
        <v>182</v>
      </c>
      <c r="C237" s="62" t="s">
        <v>182</v>
      </c>
      <c r="D237" s="62"/>
      <c r="E237" s="64"/>
      <c r="F237" s="294">
        <v>5541.5</v>
      </c>
      <c r="G237" s="294">
        <v>6541.5</v>
      </c>
    </row>
    <row r="238" spans="1:8" x14ac:dyDescent="0.2">
      <c r="A238" s="46" t="s">
        <v>344</v>
      </c>
      <c r="B238" s="48" t="s">
        <v>182</v>
      </c>
      <c r="C238" s="48" t="s">
        <v>182</v>
      </c>
      <c r="D238" s="47" t="s">
        <v>345</v>
      </c>
      <c r="E238" s="48" t="s">
        <v>132</v>
      </c>
      <c r="F238" s="286">
        <v>5441.5</v>
      </c>
      <c r="G238" s="286">
        <v>6441.5</v>
      </c>
    </row>
    <row r="239" spans="1:8" x14ac:dyDescent="0.2">
      <c r="A239" s="46" t="s">
        <v>346</v>
      </c>
      <c r="B239" s="48" t="s">
        <v>182</v>
      </c>
      <c r="C239" s="47" t="s">
        <v>182</v>
      </c>
      <c r="D239" s="47" t="s">
        <v>347</v>
      </c>
      <c r="E239" s="48"/>
      <c r="F239" s="286">
        <v>5441.5</v>
      </c>
      <c r="G239" s="286">
        <v>6441.5</v>
      </c>
    </row>
    <row r="240" spans="1:8" x14ac:dyDescent="0.2">
      <c r="A240" s="46" t="s">
        <v>382</v>
      </c>
      <c r="B240" s="48" t="s">
        <v>182</v>
      </c>
      <c r="C240" s="47" t="s">
        <v>182</v>
      </c>
      <c r="D240" s="47" t="s">
        <v>348</v>
      </c>
      <c r="E240" s="48"/>
      <c r="F240" s="286">
        <v>5441.5</v>
      </c>
      <c r="G240" s="286">
        <v>6441.5</v>
      </c>
    </row>
    <row r="241" spans="1:7" ht="22.5" x14ac:dyDescent="0.2">
      <c r="A241" s="46" t="s">
        <v>99</v>
      </c>
      <c r="B241" s="48" t="s">
        <v>182</v>
      </c>
      <c r="C241" s="47" t="s">
        <v>182</v>
      </c>
      <c r="D241" s="47" t="s">
        <v>348</v>
      </c>
      <c r="E241" s="48">
        <v>600</v>
      </c>
      <c r="F241" s="286">
        <v>5441.5</v>
      </c>
      <c r="G241" s="286">
        <v>6441.5</v>
      </c>
    </row>
    <row r="242" spans="1:7" ht="31.5" x14ac:dyDescent="0.2">
      <c r="A242" s="44" t="s">
        <v>806</v>
      </c>
      <c r="B242" s="62" t="s">
        <v>182</v>
      </c>
      <c r="C242" s="62" t="s">
        <v>182</v>
      </c>
      <c r="D242" s="62" t="s">
        <v>308</v>
      </c>
      <c r="E242" s="64"/>
      <c r="F242" s="294">
        <v>100</v>
      </c>
      <c r="G242" s="294">
        <v>100</v>
      </c>
    </row>
    <row r="243" spans="1:7" ht="22.5" x14ac:dyDescent="0.2">
      <c r="A243" s="274" t="s">
        <v>309</v>
      </c>
      <c r="B243" s="67" t="s">
        <v>182</v>
      </c>
      <c r="C243" s="67" t="s">
        <v>182</v>
      </c>
      <c r="D243" s="67" t="s">
        <v>310</v>
      </c>
      <c r="E243" s="69"/>
      <c r="F243" s="302">
        <v>100</v>
      </c>
      <c r="G243" s="302">
        <v>100</v>
      </c>
    </row>
    <row r="244" spans="1:7" ht="13.5" customHeight="1" x14ac:dyDescent="0.2">
      <c r="A244" s="46" t="s">
        <v>373</v>
      </c>
      <c r="B244" s="47" t="s">
        <v>182</v>
      </c>
      <c r="C244" s="47" t="s">
        <v>182</v>
      </c>
      <c r="D244" s="47" t="s">
        <v>310</v>
      </c>
      <c r="E244" s="48">
        <v>200</v>
      </c>
      <c r="F244" s="286">
        <v>100</v>
      </c>
      <c r="G244" s="286">
        <v>100</v>
      </c>
    </row>
    <row r="245" spans="1:7" x14ac:dyDescent="0.2">
      <c r="A245" s="44" t="s">
        <v>196</v>
      </c>
      <c r="B245" s="64" t="s">
        <v>182</v>
      </c>
      <c r="C245" s="62" t="s">
        <v>197</v>
      </c>
      <c r="D245" s="62" t="s">
        <v>131</v>
      </c>
      <c r="E245" s="64" t="s">
        <v>132</v>
      </c>
      <c r="F245" s="294">
        <v>20609.912400000001</v>
      </c>
      <c r="G245" s="294">
        <v>18809.5124</v>
      </c>
    </row>
    <row r="246" spans="1:7" ht="34.5" customHeight="1" x14ac:dyDescent="0.2">
      <c r="A246" s="46" t="s">
        <v>797</v>
      </c>
      <c r="B246" s="48" t="s">
        <v>182</v>
      </c>
      <c r="C246" s="47" t="s">
        <v>197</v>
      </c>
      <c r="D246" s="47" t="s">
        <v>198</v>
      </c>
      <c r="E246" s="48"/>
      <c r="F246" s="286">
        <v>20070.912400000001</v>
      </c>
      <c r="G246" s="286">
        <v>18270.5124</v>
      </c>
    </row>
    <row r="247" spans="1:7" ht="22.5" x14ac:dyDescent="0.2">
      <c r="A247" s="46" t="s">
        <v>199</v>
      </c>
      <c r="B247" s="48" t="s">
        <v>182</v>
      </c>
      <c r="C247" s="47" t="s">
        <v>197</v>
      </c>
      <c r="D247" s="47" t="s">
        <v>200</v>
      </c>
      <c r="E247" s="48"/>
      <c r="F247" s="286">
        <v>1530</v>
      </c>
      <c r="G247" s="286">
        <v>1530</v>
      </c>
    </row>
    <row r="248" spans="1:7" ht="36" customHeight="1" x14ac:dyDescent="0.2">
      <c r="A248" s="46" t="s">
        <v>106</v>
      </c>
      <c r="B248" s="48" t="s">
        <v>182</v>
      </c>
      <c r="C248" s="47" t="s">
        <v>197</v>
      </c>
      <c r="D248" s="47" t="s">
        <v>200</v>
      </c>
      <c r="E248" s="48">
        <v>100</v>
      </c>
      <c r="F248" s="286">
        <v>1530</v>
      </c>
      <c r="G248" s="286">
        <v>1530</v>
      </c>
    </row>
    <row r="249" spans="1:7" x14ac:dyDescent="0.2">
      <c r="A249" s="46" t="s">
        <v>201</v>
      </c>
      <c r="B249" s="48" t="s">
        <v>182</v>
      </c>
      <c r="C249" s="47" t="s">
        <v>197</v>
      </c>
      <c r="D249" s="47" t="s">
        <v>202</v>
      </c>
      <c r="E249" s="48" t="s">
        <v>132</v>
      </c>
      <c r="F249" s="286">
        <v>17740.912400000001</v>
      </c>
      <c r="G249" s="286">
        <v>15940.5124</v>
      </c>
    </row>
    <row r="250" spans="1:7" ht="33" customHeight="1" x14ac:dyDescent="0.2">
      <c r="A250" s="46" t="s">
        <v>106</v>
      </c>
      <c r="B250" s="48" t="s">
        <v>182</v>
      </c>
      <c r="C250" s="47" t="s">
        <v>197</v>
      </c>
      <c r="D250" s="47" t="s">
        <v>203</v>
      </c>
      <c r="E250" s="48" t="s">
        <v>107</v>
      </c>
      <c r="F250" s="286">
        <v>15956.6</v>
      </c>
      <c r="G250" s="286">
        <v>14155.9</v>
      </c>
    </row>
    <row r="251" spans="1:7" x14ac:dyDescent="0.2">
      <c r="A251" s="46" t="s">
        <v>373</v>
      </c>
      <c r="B251" s="48" t="s">
        <v>182</v>
      </c>
      <c r="C251" s="47" t="s">
        <v>197</v>
      </c>
      <c r="D251" s="47" t="s">
        <v>204</v>
      </c>
      <c r="E251" s="48" t="s">
        <v>115</v>
      </c>
      <c r="F251" s="286">
        <v>1732.3124</v>
      </c>
      <c r="G251" s="286">
        <v>1732.6124</v>
      </c>
    </row>
    <row r="252" spans="1:7" x14ac:dyDescent="0.2">
      <c r="A252" s="267" t="s">
        <v>124</v>
      </c>
      <c r="B252" s="48" t="s">
        <v>182</v>
      </c>
      <c r="C252" s="47" t="s">
        <v>197</v>
      </c>
      <c r="D252" s="47" t="s">
        <v>204</v>
      </c>
      <c r="E252" s="48" t="s">
        <v>176</v>
      </c>
      <c r="F252" s="286">
        <v>52</v>
      </c>
      <c r="G252" s="286">
        <v>52</v>
      </c>
    </row>
    <row r="253" spans="1:7" ht="24.75" customHeight="1" x14ac:dyDescent="0.2">
      <c r="A253" s="46" t="s">
        <v>205</v>
      </c>
      <c r="B253" s="48" t="s">
        <v>182</v>
      </c>
      <c r="C253" s="47" t="s">
        <v>197</v>
      </c>
      <c r="D253" s="47" t="s">
        <v>206</v>
      </c>
      <c r="E253" s="48"/>
      <c r="F253" s="286">
        <v>800</v>
      </c>
      <c r="G253" s="286">
        <v>800</v>
      </c>
    </row>
    <row r="254" spans="1:7" ht="13.5" customHeight="1" x14ac:dyDescent="0.2">
      <c r="A254" s="46" t="s">
        <v>373</v>
      </c>
      <c r="B254" s="48" t="s">
        <v>182</v>
      </c>
      <c r="C254" s="47" t="s">
        <v>197</v>
      </c>
      <c r="D254" s="47" t="s">
        <v>206</v>
      </c>
      <c r="E254" s="48">
        <v>200</v>
      </c>
      <c r="F254" s="286">
        <v>420</v>
      </c>
      <c r="G254" s="286">
        <v>420</v>
      </c>
    </row>
    <row r="255" spans="1:7" x14ac:dyDescent="0.2">
      <c r="A255" s="266" t="s">
        <v>144</v>
      </c>
      <c r="B255" s="48" t="s">
        <v>182</v>
      </c>
      <c r="C255" s="47" t="s">
        <v>197</v>
      </c>
      <c r="D255" s="47" t="s">
        <v>206</v>
      </c>
      <c r="E255" s="48">
        <v>300</v>
      </c>
      <c r="F255" s="286">
        <v>380</v>
      </c>
      <c r="G255" s="286">
        <v>380</v>
      </c>
    </row>
    <row r="256" spans="1:7" s="61" customFormat="1" ht="21" x14ac:dyDescent="0.2">
      <c r="A256" s="275" t="s">
        <v>379</v>
      </c>
      <c r="B256" s="64" t="s">
        <v>182</v>
      </c>
      <c r="C256" s="64" t="s">
        <v>197</v>
      </c>
      <c r="D256" s="62" t="s">
        <v>304</v>
      </c>
      <c r="E256" s="65" t="s">
        <v>132</v>
      </c>
      <c r="F256" s="295">
        <v>539</v>
      </c>
      <c r="G256" s="295">
        <v>539</v>
      </c>
    </row>
    <row r="257" spans="1:9" s="52" customFormat="1" ht="33.75" x14ac:dyDescent="0.2">
      <c r="A257" s="46" t="s">
        <v>106</v>
      </c>
      <c r="B257" s="48" t="s">
        <v>182</v>
      </c>
      <c r="C257" s="48" t="s">
        <v>197</v>
      </c>
      <c r="D257" s="47" t="s">
        <v>304</v>
      </c>
      <c r="E257" s="50">
        <v>100</v>
      </c>
      <c r="F257" s="300">
        <v>438.28800000000001</v>
      </c>
      <c r="G257" s="300">
        <v>438.28800000000001</v>
      </c>
    </row>
    <row r="258" spans="1:9" ht="12.75" customHeight="1" x14ac:dyDescent="0.2">
      <c r="A258" s="46" t="s">
        <v>373</v>
      </c>
      <c r="B258" s="48" t="s">
        <v>182</v>
      </c>
      <c r="C258" s="48" t="s">
        <v>197</v>
      </c>
      <c r="D258" s="47" t="s">
        <v>304</v>
      </c>
      <c r="E258" s="48" t="s">
        <v>115</v>
      </c>
      <c r="F258" s="286">
        <v>100.712</v>
      </c>
      <c r="G258" s="286">
        <v>100.712</v>
      </c>
    </row>
    <row r="259" spans="1:9" x14ac:dyDescent="0.2">
      <c r="A259" s="264" t="s">
        <v>92</v>
      </c>
      <c r="B259" s="66" t="s">
        <v>93</v>
      </c>
      <c r="C259" s="72"/>
      <c r="D259" s="72"/>
      <c r="E259" s="76"/>
      <c r="F259" s="295">
        <v>61779.529819999902</v>
      </c>
      <c r="G259" s="295">
        <v>59979.129820000002</v>
      </c>
    </row>
    <row r="260" spans="1:9" x14ac:dyDescent="0.2">
      <c r="A260" s="44" t="s">
        <v>94</v>
      </c>
      <c r="B260" s="66" t="s">
        <v>93</v>
      </c>
      <c r="C260" s="66" t="s">
        <v>95</v>
      </c>
      <c r="D260" s="66"/>
      <c r="E260" s="65"/>
      <c r="F260" s="295">
        <v>36816.057339999898</v>
      </c>
      <c r="G260" s="295">
        <v>35015.657339999998</v>
      </c>
      <c r="H260" s="35">
        <f>'Пр7 ведм 24-25'!G28</f>
        <v>36816.057339999898</v>
      </c>
      <c r="I260" s="35">
        <f>'Пр7 ведм 24-25'!H28</f>
        <v>35015.657339999998</v>
      </c>
    </row>
    <row r="261" spans="1:9" ht="12" customHeight="1" x14ac:dyDescent="0.2">
      <c r="A261" s="347" t="s">
        <v>891</v>
      </c>
      <c r="B261" s="66" t="s">
        <v>93</v>
      </c>
      <c r="C261" s="66" t="s">
        <v>95</v>
      </c>
      <c r="D261" s="66" t="s">
        <v>96</v>
      </c>
      <c r="E261" s="65"/>
      <c r="F261" s="295">
        <v>36816.057339999898</v>
      </c>
      <c r="G261" s="295">
        <v>35015.657339999998</v>
      </c>
    </row>
    <row r="262" spans="1:9" x14ac:dyDescent="0.2">
      <c r="A262" s="89" t="s">
        <v>97</v>
      </c>
      <c r="B262" s="70" t="s">
        <v>93</v>
      </c>
      <c r="C262" s="70" t="s">
        <v>95</v>
      </c>
      <c r="D262" s="70" t="s">
        <v>98</v>
      </c>
      <c r="E262" s="68"/>
      <c r="F262" s="296">
        <v>13392.679</v>
      </c>
      <c r="G262" s="296">
        <v>13392.679</v>
      </c>
    </row>
    <row r="263" spans="1:9" ht="19.5" customHeight="1" x14ac:dyDescent="0.2">
      <c r="A263" s="125" t="s">
        <v>397</v>
      </c>
      <c r="B263" s="58" t="s">
        <v>93</v>
      </c>
      <c r="C263" s="58" t="s">
        <v>95</v>
      </c>
      <c r="D263" s="58" t="s">
        <v>445</v>
      </c>
      <c r="E263" s="216"/>
      <c r="F263" s="293">
        <v>13201.054</v>
      </c>
      <c r="G263" s="293">
        <v>13201.054</v>
      </c>
    </row>
    <row r="264" spans="1:9" ht="22.5" x14ac:dyDescent="0.2">
      <c r="A264" s="46" t="s">
        <v>99</v>
      </c>
      <c r="B264" s="216" t="s">
        <v>93</v>
      </c>
      <c r="C264" s="58" t="s">
        <v>95</v>
      </c>
      <c r="D264" s="58" t="s">
        <v>445</v>
      </c>
      <c r="E264" s="216" t="s">
        <v>100</v>
      </c>
      <c r="F264" s="293">
        <v>13201.054</v>
      </c>
      <c r="G264" s="293">
        <v>13201.054</v>
      </c>
    </row>
    <row r="265" spans="1:9" x14ac:dyDescent="0.2">
      <c r="A265" s="46" t="s">
        <v>101</v>
      </c>
      <c r="B265" s="216" t="s">
        <v>93</v>
      </c>
      <c r="C265" s="58" t="s">
        <v>95</v>
      </c>
      <c r="D265" s="58" t="s">
        <v>445</v>
      </c>
      <c r="E265" s="216" t="s">
        <v>102</v>
      </c>
      <c r="F265" s="293">
        <v>13201.054</v>
      </c>
      <c r="G265" s="293">
        <v>13201.054</v>
      </c>
    </row>
    <row r="266" spans="1:9" ht="24" customHeight="1" x14ac:dyDescent="0.2">
      <c r="A266" s="46" t="s">
        <v>877</v>
      </c>
      <c r="B266" s="216" t="s">
        <v>93</v>
      </c>
      <c r="C266" s="58" t="s">
        <v>95</v>
      </c>
      <c r="D266" s="58" t="s">
        <v>878</v>
      </c>
      <c r="E266" s="216"/>
      <c r="F266" s="293">
        <v>191.625</v>
      </c>
      <c r="G266" s="293">
        <v>191.625</v>
      </c>
    </row>
    <row r="267" spans="1:9" ht="21" customHeight="1" x14ac:dyDescent="0.2">
      <c r="A267" s="46" t="s">
        <v>99</v>
      </c>
      <c r="B267" s="216" t="s">
        <v>93</v>
      </c>
      <c r="C267" s="58" t="s">
        <v>95</v>
      </c>
      <c r="D267" s="58" t="s">
        <v>878</v>
      </c>
      <c r="E267" s="216" t="s">
        <v>100</v>
      </c>
      <c r="F267" s="293">
        <v>191.625</v>
      </c>
      <c r="G267" s="293">
        <v>191.625</v>
      </c>
    </row>
    <row r="268" spans="1:9" ht="15" customHeight="1" x14ac:dyDescent="0.2">
      <c r="A268" s="46" t="s">
        <v>103</v>
      </c>
      <c r="B268" s="58" t="s">
        <v>93</v>
      </c>
      <c r="C268" s="58" t="s">
        <v>95</v>
      </c>
      <c r="D268" s="58" t="s">
        <v>104</v>
      </c>
      <c r="E268" s="216"/>
      <c r="F268" s="293">
        <v>22639.279139999901</v>
      </c>
      <c r="G268" s="293">
        <v>20838.879140000001</v>
      </c>
    </row>
    <row r="269" spans="1:9" ht="23.25" customHeight="1" x14ac:dyDescent="0.2">
      <c r="A269" s="49" t="s">
        <v>398</v>
      </c>
      <c r="B269" s="58" t="s">
        <v>93</v>
      </c>
      <c r="C269" s="58" t="s">
        <v>95</v>
      </c>
      <c r="D269" s="58" t="s">
        <v>105</v>
      </c>
      <c r="E269" s="216"/>
      <c r="F269" s="293">
        <v>22639.279139999901</v>
      </c>
      <c r="G269" s="293">
        <v>20838.879140000001</v>
      </c>
    </row>
    <row r="270" spans="1:9" ht="35.25" hidden="1" customHeight="1" x14ac:dyDescent="0.2">
      <c r="A270" s="46" t="s">
        <v>106</v>
      </c>
      <c r="B270" s="58" t="s">
        <v>93</v>
      </c>
      <c r="C270" s="58" t="s">
        <v>95</v>
      </c>
      <c r="D270" s="58" t="s">
        <v>105</v>
      </c>
      <c r="E270" s="216" t="s">
        <v>107</v>
      </c>
      <c r="F270" s="293">
        <v>0</v>
      </c>
      <c r="G270" s="293">
        <v>0</v>
      </c>
    </row>
    <row r="271" spans="1:9" hidden="1" x14ac:dyDescent="0.2">
      <c r="A271" s="46" t="s">
        <v>108</v>
      </c>
      <c r="B271" s="58" t="s">
        <v>93</v>
      </c>
      <c r="C271" s="58" t="s">
        <v>95</v>
      </c>
      <c r="D271" s="58" t="s">
        <v>105</v>
      </c>
      <c r="E271" s="216">
        <v>110</v>
      </c>
      <c r="F271" s="293">
        <v>0</v>
      </c>
      <c r="G271" s="293">
        <v>0</v>
      </c>
    </row>
    <row r="272" spans="1:9" hidden="1" x14ac:dyDescent="0.2">
      <c r="A272" s="46" t="s">
        <v>109</v>
      </c>
      <c r="B272" s="58" t="s">
        <v>93</v>
      </c>
      <c r="C272" s="58" t="s">
        <v>95</v>
      </c>
      <c r="D272" s="58" t="s">
        <v>105</v>
      </c>
      <c r="E272" s="216">
        <v>111</v>
      </c>
      <c r="F272" s="293">
        <v>0</v>
      </c>
      <c r="G272" s="293">
        <v>0</v>
      </c>
    </row>
    <row r="273" spans="1:7" ht="24.75" hidden="1" customHeight="1" x14ac:dyDescent="0.2">
      <c r="A273" s="125" t="s">
        <v>110</v>
      </c>
      <c r="B273" s="58" t="s">
        <v>93</v>
      </c>
      <c r="C273" s="58" t="s">
        <v>95</v>
      </c>
      <c r="D273" s="58" t="s">
        <v>105</v>
      </c>
      <c r="E273" s="216">
        <v>119</v>
      </c>
      <c r="F273" s="293">
        <v>0</v>
      </c>
      <c r="G273" s="293">
        <v>0</v>
      </c>
    </row>
    <row r="274" spans="1:7" ht="22.5" x14ac:dyDescent="0.2">
      <c r="A274" s="46" t="s">
        <v>99</v>
      </c>
      <c r="B274" s="216" t="s">
        <v>93</v>
      </c>
      <c r="C274" s="58" t="s">
        <v>95</v>
      </c>
      <c r="D274" s="58" t="s">
        <v>105</v>
      </c>
      <c r="E274" s="216" t="s">
        <v>100</v>
      </c>
      <c r="F274" s="293">
        <v>22639.279139999901</v>
      </c>
      <c r="G274" s="293">
        <v>20838.879140000001</v>
      </c>
    </row>
    <row r="275" spans="1:7" ht="15" customHeight="1" x14ac:dyDescent="0.2">
      <c r="A275" s="46" t="s">
        <v>111</v>
      </c>
      <c r="B275" s="58" t="s">
        <v>93</v>
      </c>
      <c r="C275" s="58" t="s">
        <v>95</v>
      </c>
      <c r="D275" s="58" t="s">
        <v>112</v>
      </c>
      <c r="E275" s="216"/>
      <c r="F275" s="293">
        <v>570</v>
      </c>
      <c r="G275" s="293">
        <v>570</v>
      </c>
    </row>
    <row r="276" spans="1:7" ht="22.5" x14ac:dyDescent="0.2">
      <c r="A276" s="46" t="s">
        <v>113</v>
      </c>
      <c r="B276" s="58" t="s">
        <v>93</v>
      </c>
      <c r="C276" s="58" t="s">
        <v>95</v>
      </c>
      <c r="D276" s="58" t="s">
        <v>114</v>
      </c>
      <c r="E276" s="216"/>
      <c r="F276" s="293">
        <v>570</v>
      </c>
      <c r="G276" s="293">
        <v>570</v>
      </c>
    </row>
    <row r="277" spans="1:7" ht="13.5" customHeight="1" x14ac:dyDescent="0.2">
      <c r="A277" s="346" t="s">
        <v>106</v>
      </c>
      <c r="B277" s="58" t="s">
        <v>93</v>
      </c>
      <c r="C277" s="58" t="s">
        <v>95</v>
      </c>
      <c r="D277" s="58" t="s">
        <v>114</v>
      </c>
      <c r="E277" s="216">
        <v>100</v>
      </c>
      <c r="F277" s="293">
        <v>25</v>
      </c>
      <c r="G277" s="293">
        <v>25</v>
      </c>
    </row>
    <row r="278" spans="1:7" ht="15.75" customHeight="1" x14ac:dyDescent="0.2">
      <c r="A278" s="46" t="s">
        <v>373</v>
      </c>
      <c r="B278" s="58" t="s">
        <v>93</v>
      </c>
      <c r="C278" s="58" t="s">
        <v>95</v>
      </c>
      <c r="D278" s="58" t="s">
        <v>114</v>
      </c>
      <c r="E278" s="216" t="s">
        <v>115</v>
      </c>
      <c r="F278" s="293">
        <v>545</v>
      </c>
      <c r="G278" s="293">
        <v>545</v>
      </c>
    </row>
    <row r="279" spans="1:7" x14ac:dyDescent="0.2">
      <c r="A279" s="265" t="s">
        <v>118</v>
      </c>
      <c r="B279" s="58" t="s">
        <v>93</v>
      </c>
      <c r="C279" s="58" t="s">
        <v>95</v>
      </c>
      <c r="D279" s="58" t="s">
        <v>403</v>
      </c>
      <c r="E279" s="216"/>
      <c r="F279" s="293">
        <v>214.0992</v>
      </c>
      <c r="G279" s="293">
        <v>214.0992</v>
      </c>
    </row>
    <row r="280" spans="1:7" ht="22.5" x14ac:dyDescent="0.2">
      <c r="A280" s="46" t="s">
        <v>99</v>
      </c>
      <c r="B280" s="58" t="s">
        <v>93</v>
      </c>
      <c r="C280" s="58" t="s">
        <v>95</v>
      </c>
      <c r="D280" s="58" t="s">
        <v>403</v>
      </c>
      <c r="E280" s="216">
        <v>600</v>
      </c>
      <c r="F280" s="293">
        <v>214.0992</v>
      </c>
      <c r="G280" s="293">
        <v>214.0992</v>
      </c>
    </row>
    <row r="281" spans="1:7" x14ac:dyDescent="0.2">
      <c r="A281" s="44" t="s">
        <v>119</v>
      </c>
      <c r="B281" s="65" t="s">
        <v>93</v>
      </c>
      <c r="C281" s="66" t="s">
        <v>120</v>
      </c>
      <c r="D281" s="66"/>
      <c r="E281" s="65"/>
      <c r="F281" s="295">
        <v>24963.472480000004</v>
      </c>
      <c r="G281" s="295">
        <v>24963.472480000004</v>
      </c>
    </row>
    <row r="282" spans="1:7" ht="24" customHeight="1" x14ac:dyDescent="0.2">
      <c r="A282" s="46" t="s">
        <v>660</v>
      </c>
      <c r="B282" s="216" t="s">
        <v>93</v>
      </c>
      <c r="C282" s="58" t="s">
        <v>120</v>
      </c>
      <c r="D282" s="58" t="s">
        <v>782</v>
      </c>
      <c r="E282" s="216"/>
      <c r="F282" s="293">
        <v>1715.4</v>
      </c>
      <c r="G282" s="293">
        <v>1715.4</v>
      </c>
    </row>
    <row r="283" spans="1:7" ht="22.5" x14ac:dyDescent="0.2">
      <c r="A283" s="46" t="s">
        <v>99</v>
      </c>
      <c r="B283" s="216" t="s">
        <v>93</v>
      </c>
      <c r="C283" s="58" t="s">
        <v>120</v>
      </c>
      <c r="D283" s="58" t="s">
        <v>782</v>
      </c>
      <c r="E283" s="216">
        <v>600</v>
      </c>
      <c r="F283" s="293">
        <v>1715.4</v>
      </c>
      <c r="G283" s="293">
        <v>1715.4</v>
      </c>
    </row>
    <row r="284" spans="1:7" ht="14.25" customHeight="1" x14ac:dyDescent="0.2">
      <c r="A284" s="46" t="s">
        <v>111</v>
      </c>
      <c r="B284" s="58" t="s">
        <v>93</v>
      </c>
      <c r="C284" s="58" t="s">
        <v>120</v>
      </c>
      <c r="D284" s="58" t="s">
        <v>112</v>
      </c>
      <c r="E284" s="216"/>
      <c r="F284" s="293">
        <v>22248.072480000003</v>
      </c>
      <c r="G284" s="293">
        <v>22248.072480000003</v>
      </c>
    </row>
    <row r="285" spans="1:7" ht="22.5" x14ac:dyDescent="0.2">
      <c r="A285" s="89" t="s">
        <v>121</v>
      </c>
      <c r="B285" s="68" t="s">
        <v>93</v>
      </c>
      <c r="C285" s="70" t="s">
        <v>120</v>
      </c>
      <c r="D285" s="70" t="s">
        <v>122</v>
      </c>
      <c r="E285" s="68"/>
      <c r="F285" s="296">
        <v>882</v>
      </c>
      <c r="G285" s="296">
        <v>882</v>
      </c>
    </row>
    <row r="286" spans="1:7" ht="33.75" x14ac:dyDescent="0.2">
      <c r="A286" s="46" t="s">
        <v>106</v>
      </c>
      <c r="B286" s="216" t="s">
        <v>93</v>
      </c>
      <c r="C286" s="58" t="s">
        <v>120</v>
      </c>
      <c r="D286" s="58" t="s">
        <v>123</v>
      </c>
      <c r="E286" s="216">
        <v>100</v>
      </c>
      <c r="F286" s="293">
        <v>882</v>
      </c>
      <c r="G286" s="293">
        <v>882</v>
      </c>
    </row>
    <row r="287" spans="1:7" ht="22.5" x14ac:dyDescent="0.2">
      <c r="A287" s="89" t="s">
        <v>113</v>
      </c>
      <c r="B287" s="68" t="s">
        <v>93</v>
      </c>
      <c r="C287" s="70" t="s">
        <v>120</v>
      </c>
      <c r="D287" s="70" t="s">
        <v>125</v>
      </c>
      <c r="E287" s="68"/>
      <c r="F287" s="296">
        <v>21366.072480000003</v>
      </c>
      <c r="G287" s="296">
        <v>21366.072480000003</v>
      </c>
    </row>
    <row r="288" spans="1:7" ht="33.75" x14ac:dyDescent="0.2">
      <c r="A288" s="46" t="s">
        <v>106</v>
      </c>
      <c r="B288" s="216" t="s">
        <v>93</v>
      </c>
      <c r="C288" s="58" t="s">
        <v>120</v>
      </c>
      <c r="D288" s="58" t="s">
        <v>126</v>
      </c>
      <c r="E288" s="216">
        <v>100</v>
      </c>
      <c r="F288" s="293">
        <v>20648.900000000001</v>
      </c>
      <c r="G288" s="293">
        <v>20648.900000000001</v>
      </c>
    </row>
    <row r="289" spans="1:7" ht="12.75" customHeight="1" x14ac:dyDescent="0.2">
      <c r="A289" s="46" t="s">
        <v>373</v>
      </c>
      <c r="B289" s="216" t="s">
        <v>93</v>
      </c>
      <c r="C289" s="58" t="s">
        <v>120</v>
      </c>
      <c r="D289" s="58" t="s">
        <v>127</v>
      </c>
      <c r="E289" s="216" t="s">
        <v>115</v>
      </c>
      <c r="F289" s="293">
        <v>717.17247999999995</v>
      </c>
      <c r="G289" s="293">
        <v>717.17247999999995</v>
      </c>
    </row>
    <row r="290" spans="1:7" x14ac:dyDescent="0.2">
      <c r="A290" s="267" t="s">
        <v>124</v>
      </c>
      <c r="B290" s="216" t="s">
        <v>93</v>
      </c>
      <c r="C290" s="58" t="s">
        <v>120</v>
      </c>
      <c r="D290" s="58" t="s">
        <v>127</v>
      </c>
      <c r="E290" s="48" t="s">
        <v>176</v>
      </c>
      <c r="F290" s="286">
        <v>0</v>
      </c>
      <c r="G290" s="286">
        <v>0</v>
      </c>
    </row>
    <row r="291" spans="1:7" ht="21.75" x14ac:dyDescent="0.2">
      <c r="A291" s="316" t="s">
        <v>781</v>
      </c>
      <c r="B291" s="64" t="s">
        <v>93</v>
      </c>
      <c r="C291" s="62" t="s">
        <v>120</v>
      </c>
      <c r="D291" s="62"/>
      <c r="E291" s="64"/>
      <c r="F291" s="304">
        <v>1000</v>
      </c>
      <c r="G291" s="304">
        <v>1000</v>
      </c>
    </row>
    <row r="292" spans="1:7" ht="15.75" customHeight="1" x14ac:dyDescent="0.2">
      <c r="A292" s="289" t="s">
        <v>373</v>
      </c>
      <c r="B292" s="48" t="s">
        <v>93</v>
      </c>
      <c r="C292" s="47" t="s">
        <v>120</v>
      </c>
      <c r="D292" s="47" t="s">
        <v>659</v>
      </c>
      <c r="E292" s="48" t="s">
        <v>115</v>
      </c>
      <c r="F292" s="286">
        <v>1000</v>
      </c>
      <c r="G292" s="286">
        <v>1000</v>
      </c>
    </row>
    <row r="293" spans="1:7" x14ac:dyDescent="0.2">
      <c r="A293" s="44" t="s">
        <v>311</v>
      </c>
      <c r="B293" s="65" t="s">
        <v>197</v>
      </c>
      <c r="C293" s="66" t="s">
        <v>130</v>
      </c>
      <c r="D293" s="66" t="s">
        <v>131</v>
      </c>
      <c r="E293" s="65" t="s">
        <v>132</v>
      </c>
      <c r="F293" s="295">
        <v>1380</v>
      </c>
      <c r="G293" s="295">
        <v>1380</v>
      </c>
    </row>
    <row r="294" spans="1:7" x14ac:dyDescent="0.2">
      <c r="A294" s="44" t="s">
        <v>312</v>
      </c>
      <c r="B294" s="65" t="s">
        <v>197</v>
      </c>
      <c r="C294" s="66" t="s">
        <v>197</v>
      </c>
      <c r="D294" s="66" t="s">
        <v>131</v>
      </c>
      <c r="E294" s="65" t="s">
        <v>132</v>
      </c>
      <c r="F294" s="295">
        <v>1380</v>
      </c>
      <c r="G294" s="295">
        <v>1380</v>
      </c>
    </row>
    <row r="295" spans="1:7" ht="31.5" x14ac:dyDescent="0.2">
      <c r="A295" s="224" t="s">
        <v>807</v>
      </c>
      <c r="B295" s="65" t="s">
        <v>197</v>
      </c>
      <c r="C295" s="66" t="s">
        <v>197</v>
      </c>
      <c r="D295" s="66" t="s">
        <v>313</v>
      </c>
      <c r="E295" s="65"/>
      <c r="F295" s="295">
        <v>1380</v>
      </c>
      <c r="G295" s="295">
        <v>1380</v>
      </c>
    </row>
    <row r="296" spans="1:7" ht="22.5" x14ac:dyDescent="0.2">
      <c r="A296" s="330" t="s">
        <v>715</v>
      </c>
      <c r="B296" s="68" t="s">
        <v>197</v>
      </c>
      <c r="C296" s="70" t="s">
        <v>197</v>
      </c>
      <c r="D296" s="70" t="s">
        <v>716</v>
      </c>
      <c r="E296" s="68"/>
      <c r="F296" s="296">
        <v>380</v>
      </c>
      <c r="G296" s="296">
        <v>380</v>
      </c>
    </row>
    <row r="297" spans="1:7" ht="14.25" customHeight="1" x14ac:dyDescent="0.2">
      <c r="A297" s="46" t="s">
        <v>373</v>
      </c>
      <c r="B297" s="216" t="s">
        <v>197</v>
      </c>
      <c r="C297" s="58" t="s">
        <v>197</v>
      </c>
      <c r="D297" s="70" t="s">
        <v>716</v>
      </c>
      <c r="E297" s="216" t="s">
        <v>115</v>
      </c>
      <c r="F297" s="293">
        <v>380</v>
      </c>
      <c r="G297" s="293">
        <v>380</v>
      </c>
    </row>
    <row r="298" spans="1:7" ht="12.75" customHeight="1" x14ac:dyDescent="0.2">
      <c r="A298" s="368" t="s">
        <v>889</v>
      </c>
      <c r="B298" s="216" t="s">
        <v>197</v>
      </c>
      <c r="C298" s="58" t="s">
        <v>197</v>
      </c>
      <c r="D298" s="70" t="s">
        <v>885</v>
      </c>
      <c r="E298" s="216"/>
      <c r="F298" s="126">
        <v>1000</v>
      </c>
      <c r="G298" s="126">
        <v>1000</v>
      </c>
    </row>
    <row r="299" spans="1:7" ht="12.75" customHeight="1" x14ac:dyDescent="0.2">
      <c r="A299" s="353" t="s">
        <v>144</v>
      </c>
      <c r="B299" s="216" t="s">
        <v>197</v>
      </c>
      <c r="C299" s="58" t="s">
        <v>197</v>
      </c>
      <c r="D299" s="70" t="s">
        <v>885</v>
      </c>
      <c r="E299" s="216">
        <v>300</v>
      </c>
      <c r="F299" s="126">
        <v>1000</v>
      </c>
      <c r="G299" s="126">
        <v>1000</v>
      </c>
    </row>
    <row r="300" spans="1:7" ht="13.5" customHeight="1" x14ac:dyDescent="0.2">
      <c r="A300" s="44" t="s">
        <v>133</v>
      </c>
      <c r="B300" s="64" t="s">
        <v>134</v>
      </c>
      <c r="C300" s="62" t="s">
        <v>130</v>
      </c>
      <c r="D300" s="62" t="s">
        <v>131</v>
      </c>
      <c r="E300" s="64" t="s">
        <v>132</v>
      </c>
      <c r="F300" s="294">
        <v>58155.430000000008</v>
      </c>
      <c r="G300" s="294">
        <v>40753.53</v>
      </c>
    </row>
    <row r="301" spans="1:7" ht="16.5" customHeight="1" x14ac:dyDescent="0.2">
      <c r="A301" s="44" t="s">
        <v>135</v>
      </c>
      <c r="B301" s="64" t="s">
        <v>134</v>
      </c>
      <c r="C301" s="62" t="s">
        <v>136</v>
      </c>
      <c r="D301" s="62"/>
      <c r="E301" s="64"/>
      <c r="F301" s="294">
        <v>18823</v>
      </c>
      <c r="G301" s="294">
        <v>18823</v>
      </c>
    </row>
    <row r="302" spans="1:7" ht="21" x14ac:dyDescent="0.2">
      <c r="A302" s="347" t="s">
        <v>892</v>
      </c>
      <c r="B302" s="64">
        <v>10</v>
      </c>
      <c r="C302" s="62" t="s">
        <v>136</v>
      </c>
      <c r="D302" s="62" t="s">
        <v>137</v>
      </c>
      <c r="E302" s="64"/>
      <c r="F302" s="294">
        <v>18155</v>
      </c>
      <c r="G302" s="294">
        <v>18155</v>
      </c>
    </row>
    <row r="303" spans="1:7" ht="27" customHeight="1" x14ac:dyDescent="0.2">
      <c r="A303" s="46" t="s">
        <v>138</v>
      </c>
      <c r="B303" s="51" t="s">
        <v>134</v>
      </c>
      <c r="C303" s="51" t="s">
        <v>136</v>
      </c>
      <c r="D303" s="51" t="s">
        <v>139</v>
      </c>
      <c r="E303" s="53"/>
      <c r="F303" s="300">
        <v>9271</v>
      </c>
      <c r="G303" s="300">
        <v>9271</v>
      </c>
    </row>
    <row r="304" spans="1:7" s="54" customFormat="1" ht="22.5" x14ac:dyDescent="0.2">
      <c r="A304" s="46" t="s">
        <v>140</v>
      </c>
      <c r="B304" s="51" t="s">
        <v>134</v>
      </c>
      <c r="C304" s="51" t="s">
        <v>136</v>
      </c>
      <c r="D304" s="51" t="s">
        <v>141</v>
      </c>
      <c r="E304" s="53"/>
      <c r="F304" s="300">
        <v>3098</v>
      </c>
      <c r="G304" s="300">
        <v>3098</v>
      </c>
    </row>
    <row r="305" spans="1:7" s="54" customFormat="1" ht="11.25" x14ac:dyDescent="0.2">
      <c r="A305" s="266" t="s">
        <v>142</v>
      </c>
      <c r="B305" s="51" t="s">
        <v>134</v>
      </c>
      <c r="C305" s="51" t="s">
        <v>136</v>
      </c>
      <c r="D305" s="51" t="s">
        <v>143</v>
      </c>
      <c r="E305" s="53"/>
      <c r="F305" s="300">
        <v>3098</v>
      </c>
      <c r="G305" s="300">
        <v>3098</v>
      </c>
    </row>
    <row r="306" spans="1:7" s="54" customFormat="1" ht="11.25" x14ac:dyDescent="0.2">
      <c r="A306" s="266" t="s">
        <v>144</v>
      </c>
      <c r="B306" s="51" t="s">
        <v>134</v>
      </c>
      <c r="C306" s="51" t="s">
        <v>136</v>
      </c>
      <c r="D306" s="51" t="s">
        <v>143</v>
      </c>
      <c r="E306" s="51" t="s">
        <v>145</v>
      </c>
      <c r="F306" s="300">
        <v>3098</v>
      </c>
      <c r="G306" s="300">
        <v>3098</v>
      </c>
    </row>
    <row r="307" spans="1:7" s="54" customFormat="1" ht="22.5" x14ac:dyDescent="0.2">
      <c r="A307" s="46" t="s">
        <v>147</v>
      </c>
      <c r="B307" s="48">
        <v>10</v>
      </c>
      <c r="C307" s="47" t="s">
        <v>136</v>
      </c>
      <c r="D307" s="47" t="s">
        <v>148</v>
      </c>
      <c r="E307" s="48" t="s">
        <v>132</v>
      </c>
      <c r="F307" s="286">
        <v>5984</v>
      </c>
      <c r="G307" s="286">
        <v>5984</v>
      </c>
    </row>
    <row r="308" spans="1:7" s="54" customFormat="1" ht="22.5" x14ac:dyDescent="0.2">
      <c r="A308" s="46" t="s">
        <v>63</v>
      </c>
      <c r="B308" s="48" t="s">
        <v>134</v>
      </c>
      <c r="C308" s="47" t="s">
        <v>136</v>
      </c>
      <c r="D308" s="47" t="s">
        <v>149</v>
      </c>
      <c r="E308" s="48"/>
      <c r="F308" s="286">
        <v>5984</v>
      </c>
      <c r="G308" s="286">
        <v>5984</v>
      </c>
    </row>
    <row r="309" spans="1:7" s="54" customFormat="1" ht="11.25" x14ac:dyDescent="0.2">
      <c r="A309" s="266" t="s">
        <v>144</v>
      </c>
      <c r="B309" s="48" t="s">
        <v>134</v>
      </c>
      <c r="C309" s="47" t="s">
        <v>136</v>
      </c>
      <c r="D309" s="47" t="s">
        <v>149</v>
      </c>
      <c r="E309" s="48">
        <v>300</v>
      </c>
      <c r="F309" s="286">
        <v>5984</v>
      </c>
      <c r="G309" s="286">
        <v>5984</v>
      </c>
    </row>
    <row r="310" spans="1:7" ht="22.5" x14ac:dyDescent="0.2">
      <c r="A310" s="266" t="s">
        <v>150</v>
      </c>
      <c r="B310" s="51" t="s">
        <v>134</v>
      </c>
      <c r="C310" s="51" t="s">
        <v>136</v>
      </c>
      <c r="D310" s="51" t="s">
        <v>151</v>
      </c>
      <c r="E310" s="51"/>
      <c r="F310" s="300">
        <v>189</v>
      </c>
      <c r="G310" s="300">
        <v>189</v>
      </c>
    </row>
    <row r="311" spans="1:7" ht="22.5" x14ac:dyDescent="0.2">
      <c r="A311" s="266" t="s">
        <v>380</v>
      </c>
      <c r="B311" s="51" t="s">
        <v>134</v>
      </c>
      <c r="C311" s="51" t="s">
        <v>136</v>
      </c>
      <c r="D311" s="51" t="s">
        <v>152</v>
      </c>
      <c r="E311" s="51"/>
      <c r="F311" s="300">
        <v>189</v>
      </c>
      <c r="G311" s="300">
        <v>189</v>
      </c>
    </row>
    <row r="312" spans="1:7" x14ac:dyDescent="0.2">
      <c r="A312" s="266" t="s">
        <v>144</v>
      </c>
      <c r="B312" s="51" t="s">
        <v>134</v>
      </c>
      <c r="C312" s="51" t="s">
        <v>136</v>
      </c>
      <c r="D312" s="51" t="s">
        <v>152</v>
      </c>
      <c r="E312" s="51" t="s">
        <v>145</v>
      </c>
      <c r="F312" s="300">
        <v>189</v>
      </c>
      <c r="G312" s="300">
        <v>189</v>
      </c>
    </row>
    <row r="313" spans="1:7" ht="22.5" x14ac:dyDescent="0.2">
      <c r="A313" s="46" t="s">
        <v>153</v>
      </c>
      <c r="B313" s="48">
        <v>10</v>
      </c>
      <c r="C313" s="47" t="s">
        <v>136</v>
      </c>
      <c r="D313" s="47" t="s">
        <v>154</v>
      </c>
      <c r="E313" s="48"/>
      <c r="F313" s="286">
        <v>8884</v>
      </c>
      <c r="G313" s="286">
        <v>8884</v>
      </c>
    </row>
    <row r="314" spans="1:7" s="54" customFormat="1" ht="22.5" x14ac:dyDescent="0.2">
      <c r="A314" s="266" t="s">
        <v>155</v>
      </c>
      <c r="B314" s="51" t="s">
        <v>134</v>
      </c>
      <c r="C314" s="51" t="s">
        <v>136</v>
      </c>
      <c r="D314" s="51" t="s">
        <v>156</v>
      </c>
      <c r="E314" s="51"/>
      <c r="F314" s="300">
        <v>5134</v>
      </c>
      <c r="G314" s="300">
        <v>5134</v>
      </c>
    </row>
    <row r="315" spans="1:7" s="54" customFormat="1" ht="22.5" x14ac:dyDescent="0.2">
      <c r="A315" s="266" t="s">
        <v>68</v>
      </c>
      <c r="B315" s="51" t="s">
        <v>134</v>
      </c>
      <c r="C315" s="51" t="s">
        <v>136</v>
      </c>
      <c r="D315" s="51" t="s">
        <v>157</v>
      </c>
      <c r="E315" s="51"/>
      <c r="F315" s="300">
        <v>5134</v>
      </c>
      <c r="G315" s="300">
        <v>5134</v>
      </c>
    </row>
    <row r="316" spans="1:7" s="54" customFormat="1" ht="11.25" x14ac:dyDescent="0.2">
      <c r="A316" s="46" t="s">
        <v>373</v>
      </c>
      <c r="B316" s="48" t="s">
        <v>134</v>
      </c>
      <c r="C316" s="47" t="s">
        <v>136</v>
      </c>
      <c r="D316" s="51" t="s">
        <v>157</v>
      </c>
      <c r="E316" s="48" t="s">
        <v>115</v>
      </c>
      <c r="F316" s="286">
        <v>93.6</v>
      </c>
      <c r="G316" s="286">
        <v>93.6</v>
      </c>
    </row>
    <row r="317" spans="1:7" x14ac:dyDescent="0.2">
      <c r="A317" s="266" t="s">
        <v>144</v>
      </c>
      <c r="B317" s="51" t="s">
        <v>134</v>
      </c>
      <c r="C317" s="51" t="s">
        <v>136</v>
      </c>
      <c r="D317" s="51" t="s">
        <v>157</v>
      </c>
      <c r="E317" s="51" t="s">
        <v>145</v>
      </c>
      <c r="F317" s="300">
        <v>5040.3999999999996</v>
      </c>
      <c r="G317" s="300">
        <v>5040.3999999999996</v>
      </c>
    </row>
    <row r="318" spans="1:7" ht="24" customHeight="1" x14ac:dyDescent="0.2">
      <c r="A318" s="266" t="s">
        <v>158</v>
      </c>
      <c r="B318" s="51" t="s">
        <v>134</v>
      </c>
      <c r="C318" s="51" t="s">
        <v>136</v>
      </c>
      <c r="D318" s="51" t="s">
        <v>159</v>
      </c>
      <c r="E318" s="51"/>
      <c r="F318" s="300">
        <v>40</v>
      </c>
      <c r="G318" s="300">
        <v>40</v>
      </c>
    </row>
    <row r="319" spans="1:7" ht="30" customHeight="1" x14ac:dyDescent="0.2">
      <c r="A319" s="266" t="s">
        <v>61</v>
      </c>
      <c r="B319" s="51" t="s">
        <v>134</v>
      </c>
      <c r="C319" s="51" t="s">
        <v>136</v>
      </c>
      <c r="D319" s="51" t="s">
        <v>160</v>
      </c>
      <c r="E319" s="51"/>
      <c r="F319" s="300">
        <v>40</v>
      </c>
      <c r="G319" s="300">
        <v>40</v>
      </c>
    </row>
    <row r="320" spans="1:7" x14ac:dyDescent="0.2">
      <c r="A320" s="266" t="s">
        <v>144</v>
      </c>
      <c r="B320" s="51" t="s">
        <v>134</v>
      </c>
      <c r="C320" s="51" t="s">
        <v>136</v>
      </c>
      <c r="D320" s="51" t="s">
        <v>160</v>
      </c>
      <c r="E320" s="51" t="s">
        <v>145</v>
      </c>
      <c r="F320" s="300">
        <v>40</v>
      </c>
      <c r="G320" s="300">
        <v>40</v>
      </c>
    </row>
    <row r="321" spans="1:7" s="54" customFormat="1" ht="22.5" x14ac:dyDescent="0.2">
      <c r="A321" s="46" t="s">
        <v>161</v>
      </c>
      <c r="B321" s="51" t="s">
        <v>134</v>
      </c>
      <c r="C321" s="51" t="s">
        <v>136</v>
      </c>
      <c r="D321" s="51" t="s">
        <v>162</v>
      </c>
      <c r="E321" s="53"/>
      <c r="F321" s="300">
        <v>3710</v>
      </c>
      <c r="G321" s="300">
        <v>3710</v>
      </c>
    </row>
    <row r="322" spans="1:7" s="55" customFormat="1" ht="13.5" customHeight="1" x14ac:dyDescent="0.2">
      <c r="A322" s="125" t="s">
        <v>60</v>
      </c>
      <c r="B322" s="51" t="s">
        <v>134</v>
      </c>
      <c r="C322" s="51" t="s">
        <v>136</v>
      </c>
      <c r="D322" s="47" t="s">
        <v>163</v>
      </c>
      <c r="E322" s="48"/>
      <c r="F322" s="286">
        <v>3710</v>
      </c>
      <c r="G322" s="286">
        <v>3710</v>
      </c>
    </row>
    <row r="323" spans="1:7" s="55" customFormat="1" ht="12.75" customHeight="1" x14ac:dyDescent="0.2">
      <c r="A323" s="46" t="s">
        <v>373</v>
      </c>
      <c r="B323" s="48" t="s">
        <v>134</v>
      </c>
      <c r="C323" s="47" t="s">
        <v>136</v>
      </c>
      <c r="D323" s="47" t="s">
        <v>163</v>
      </c>
      <c r="E323" s="48" t="s">
        <v>115</v>
      </c>
      <c r="F323" s="286">
        <v>61.5</v>
      </c>
      <c r="G323" s="286">
        <v>61.5</v>
      </c>
    </row>
    <row r="324" spans="1:7" s="54" customFormat="1" ht="11.25" x14ac:dyDescent="0.2">
      <c r="A324" s="266" t="s">
        <v>144</v>
      </c>
      <c r="B324" s="51" t="s">
        <v>134</v>
      </c>
      <c r="C324" s="51" t="s">
        <v>136</v>
      </c>
      <c r="D324" s="47" t="s">
        <v>163</v>
      </c>
      <c r="E324" s="51" t="s">
        <v>145</v>
      </c>
      <c r="F324" s="300">
        <v>3648.5</v>
      </c>
      <c r="G324" s="300">
        <v>3648.5</v>
      </c>
    </row>
    <row r="325" spans="1:7" s="59" customFormat="1" ht="21" x14ac:dyDescent="0.2">
      <c r="A325" s="44" t="s">
        <v>808</v>
      </c>
      <c r="B325" s="65">
        <v>10</v>
      </c>
      <c r="C325" s="66" t="s">
        <v>136</v>
      </c>
      <c r="D325" s="66" t="s">
        <v>323</v>
      </c>
      <c r="E325" s="65"/>
      <c r="F325" s="295">
        <v>668</v>
      </c>
      <c r="G325" s="295">
        <v>668</v>
      </c>
    </row>
    <row r="326" spans="1:7" s="59" customFormat="1" ht="23.25" customHeight="1" x14ac:dyDescent="0.2">
      <c r="A326" s="125" t="s">
        <v>416</v>
      </c>
      <c r="B326" s="68">
        <v>10</v>
      </c>
      <c r="C326" s="70" t="s">
        <v>136</v>
      </c>
      <c r="D326" s="58" t="s">
        <v>415</v>
      </c>
      <c r="E326" s="68"/>
      <c r="F326" s="296">
        <v>368</v>
      </c>
      <c r="G326" s="296">
        <v>368</v>
      </c>
    </row>
    <row r="327" spans="1:7" s="59" customFormat="1" ht="15" customHeight="1" x14ac:dyDescent="0.2">
      <c r="A327" s="46" t="s">
        <v>373</v>
      </c>
      <c r="B327" s="216">
        <v>10</v>
      </c>
      <c r="C327" s="58" t="s">
        <v>136</v>
      </c>
      <c r="D327" s="58" t="s">
        <v>415</v>
      </c>
      <c r="E327" s="216" t="s">
        <v>115</v>
      </c>
      <c r="F327" s="293">
        <v>268</v>
      </c>
      <c r="G327" s="293">
        <v>268</v>
      </c>
    </row>
    <row r="328" spans="1:7" s="59" customFormat="1" x14ac:dyDescent="0.2">
      <c r="A328" s="353" t="s">
        <v>144</v>
      </c>
      <c r="B328" s="216">
        <v>10</v>
      </c>
      <c r="C328" s="58" t="s">
        <v>136</v>
      </c>
      <c r="D328" s="58" t="s">
        <v>415</v>
      </c>
      <c r="E328" s="216">
        <v>300</v>
      </c>
      <c r="F328" s="299">
        <v>100</v>
      </c>
      <c r="G328" s="299">
        <v>100</v>
      </c>
    </row>
    <row r="329" spans="1:7" s="59" customFormat="1" ht="22.5" x14ac:dyDescent="0.2">
      <c r="A329" s="49" t="s">
        <v>417</v>
      </c>
      <c r="B329" s="216">
        <v>10</v>
      </c>
      <c r="C329" s="58" t="s">
        <v>136</v>
      </c>
      <c r="D329" s="58" t="s">
        <v>418</v>
      </c>
      <c r="E329" s="216"/>
      <c r="F329" s="299">
        <v>300</v>
      </c>
      <c r="G329" s="299">
        <v>300</v>
      </c>
    </row>
    <row r="330" spans="1:7" s="59" customFormat="1" ht="11.25" customHeight="1" x14ac:dyDescent="0.2">
      <c r="A330" s="46" t="s">
        <v>373</v>
      </c>
      <c r="B330" s="216">
        <v>10</v>
      </c>
      <c r="C330" s="58" t="s">
        <v>136</v>
      </c>
      <c r="D330" s="58" t="s">
        <v>418</v>
      </c>
      <c r="E330" s="216" t="s">
        <v>115</v>
      </c>
      <c r="F330" s="299">
        <v>82</v>
      </c>
      <c r="G330" s="299">
        <v>82</v>
      </c>
    </row>
    <row r="331" spans="1:7" s="59" customFormat="1" ht="22.5" x14ac:dyDescent="0.2">
      <c r="A331" s="125" t="s">
        <v>419</v>
      </c>
      <c r="B331" s="68">
        <v>10</v>
      </c>
      <c r="C331" s="70" t="s">
        <v>136</v>
      </c>
      <c r="D331" s="58" t="s">
        <v>324</v>
      </c>
      <c r="E331" s="68"/>
      <c r="F331" s="296">
        <v>30</v>
      </c>
      <c r="G331" s="296">
        <v>30</v>
      </c>
    </row>
    <row r="332" spans="1:7" s="59" customFormat="1" ht="14.25" customHeight="1" x14ac:dyDescent="0.2">
      <c r="A332" s="46" t="s">
        <v>373</v>
      </c>
      <c r="B332" s="216">
        <v>10</v>
      </c>
      <c r="C332" s="58" t="s">
        <v>136</v>
      </c>
      <c r="D332" s="58" t="s">
        <v>324</v>
      </c>
      <c r="E332" s="216" t="s">
        <v>115</v>
      </c>
      <c r="F332" s="293">
        <v>30</v>
      </c>
      <c r="G332" s="293">
        <v>30</v>
      </c>
    </row>
    <row r="333" spans="1:7" s="59" customFormat="1" ht="17.25" customHeight="1" x14ac:dyDescent="0.2">
      <c r="A333" s="125" t="s">
        <v>421</v>
      </c>
      <c r="B333" s="68">
        <v>10</v>
      </c>
      <c r="C333" s="70" t="s">
        <v>136</v>
      </c>
      <c r="D333" s="58" t="s">
        <v>420</v>
      </c>
      <c r="E333" s="68"/>
      <c r="F333" s="296">
        <v>178</v>
      </c>
      <c r="G333" s="296">
        <v>178</v>
      </c>
    </row>
    <row r="334" spans="1:7" s="59" customFormat="1" ht="15.75" customHeight="1" x14ac:dyDescent="0.2">
      <c r="A334" s="46" t="s">
        <v>373</v>
      </c>
      <c r="B334" s="216">
        <v>10</v>
      </c>
      <c r="C334" s="58" t="s">
        <v>136</v>
      </c>
      <c r="D334" s="58" t="s">
        <v>420</v>
      </c>
      <c r="E334" s="216" t="s">
        <v>115</v>
      </c>
      <c r="F334" s="293">
        <v>178</v>
      </c>
      <c r="G334" s="293">
        <v>178</v>
      </c>
    </row>
    <row r="335" spans="1:7" s="59" customFormat="1" ht="12" customHeight="1" x14ac:dyDescent="0.2">
      <c r="A335" s="330" t="s">
        <v>719</v>
      </c>
      <c r="B335" s="68">
        <v>10</v>
      </c>
      <c r="C335" s="70" t="s">
        <v>136</v>
      </c>
      <c r="D335" s="58" t="s">
        <v>718</v>
      </c>
      <c r="E335" s="68"/>
      <c r="F335" s="296">
        <v>10</v>
      </c>
      <c r="G335" s="296">
        <v>10</v>
      </c>
    </row>
    <row r="336" spans="1:7" s="59" customFormat="1" x14ac:dyDescent="0.2">
      <c r="A336" s="46" t="s">
        <v>373</v>
      </c>
      <c r="B336" s="216">
        <v>10</v>
      </c>
      <c r="C336" s="58" t="s">
        <v>136</v>
      </c>
      <c r="D336" s="58" t="s">
        <v>718</v>
      </c>
      <c r="E336" s="216" t="s">
        <v>115</v>
      </c>
      <c r="F336" s="293">
        <v>10</v>
      </c>
      <c r="G336" s="293">
        <v>10</v>
      </c>
    </row>
    <row r="337" spans="1:7" s="54" customFormat="1" ht="11.25" x14ac:dyDescent="0.2">
      <c r="A337" s="268" t="s">
        <v>207</v>
      </c>
      <c r="B337" s="85" t="s">
        <v>134</v>
      </c>
      <c r="C337" s="85" t="s">
        <v>120</v>
      </c>
      <c r="D337" s="62"/>
      <c r="E337" s="86"/>
      <c r="F337" s="301">
        <v>34447.730000000003</v>
      </c>
      <c r="G337" s="301">
        <v>17045.830000000002</v>
      </c>
    </row>
    <row r="338" spans="1:7" ht="23.25" customHeight="1" x14ac:dyDescent="0.2">
      <c r="A338" s="46" t="s">
        <v>798</v>
      </c>
      <c r="B338" s="48">
        <v>10</v>
      </c>
      <c r="C338" s="47" t="s">
        <v>120</v>
      </c>
      <c r="D338" s="47" t="s">
        <v>184</v>
      </c>
      <c r="E338" s="48"/>
      <c r="F338" s="304">
        <v>3597</v>
      </c>
      <c r="G338" s="304">
        <v>3597</v>
      </c>
    </row>
    <row r="339" spans="1:7" ht="18" customHeight="1" x14ac:dyDescent="0.2">
      <c r="A339" s="46" t="s">
        <v>185</v>
      </c>
      <c r="B339" s="48">
        <v>10</v>
      </c>
      <c r="C339" s="47" t="s">
        <v>208</v>
      </c>
      <c r="D339" s="58" t="s">
        <v>186</v>
      </c>
      <c r="E339" s="48"/>
      <c r="F339" s="304">
        <v>3597</v>
      </c>
      <c r="G339" s="304">
        <v>3597</v>
      </c>
    </row>
    <row r="340" spans="1:7" ht="36.75" customHeight="1" x14ac:dyDescent="0.2">
      <c r="A340" s="46" t="s">
        <v>399</v>
      </c>
      <c r="B340" s="48" t="s">
        <v>134</v>
      </c>
      <c r="C340" s="47" t="s">
        <v>120</v>
      </c>
      <c r="D340" s="47" t="s">
        <v>209</v>
      </c>
      <c r="E340" s="48" t="s">
        <v>132</v>
      </c>
      <c r="F340" s="286">
        <v>3597</v>
      </c>
      <c r="G340" s="286">
        <v>3597</v>
      </c>
    </row>
    <row r="341" spans="1:7" ht="38.25" customHeight="1" x14ac:dyDescent="0.2">
      <c r="A341" s="46" t="s">
        <v>210</v>
      </c>
      <c r="B341" s="48" t="s">
        <v>134</v>
      </c>
      <c r="C341" s="47" t="s">
        <v>120</v>
      </c>
      <c r="D341" s="47" t="s">
        <v>211</v>
      </c>
      <c r="E341" s="48"/>
      <c r="F341" s="286">
        <v>3597</v>
      </c>
      <c r="G341" s="286">
        <v>3597</v>
      </c>
    </row>
    <row r="342" spans="1:7" x14ac:dyDescent="0.2">
      <c r="A342" s="266" t="s">
        <v>144</v>
      </c>
      <c r="B342" s="48" t="s">
        <v>134</v>
      </c>
      <c r="C342" s="47" t="s">
        <v>120</v>
      </c>
      <c r="D342" s="47" t="s">
        <v>211</v>
      </c>
      <c r="E342" s="51" t="s">
        <v>145</v>
      </c>
      <c r="F342" s="300">
        <v>3597</v>
      </c>
      <c r="G342" s="300">
        <v>3597</v>
      </c>
    </row>
    <row r="343" spans="1:7" s="54" customFormat="1" ht="22.5" x14ac:dyDescent="0.2">
      <c r="A343" s="267" t="s">
        <v>622</v>
      </c>
      <c r="B343" s="51" t="s">
        <v>134</v>
      </c>
      <c r="C343" s="51" t="s">
        <v>120</v>
      </c>
      <c r="D343" s="51" t="s">
        <v>643</v>
      </c>
      <c r="E343" s="53"/>
      <c r="F343" s="300">
        <v>26272.400000000001</v>
      </c>
      <c r="G343" s="300">
        <v>8870.5</v>
      </c>
    </row>
    <row r="344" spans="1:7" s="54" customFormat="1" ht="11.25" x14ac:dyDescent="0.2">
      <c r="A344" s="266" t="s">
        <v>144</v>
      </c>
      <c r="B344" s="51" t="s">
        <v>134</v>
      </c>
      <c r="C344" s="51" t="s">
        <v>120</v>
      </c>
      <c r="D344" s="51" t="s">
        <v>643</v>
      </c>
      <c r="E344" s="51" t="s">
        <v>145</v>
      </c>
      <c r="F344" s="300">
        <v>26272.400000000001</v>
      </c>
      <c r="G344" s="300">
        <v>8870.5</v>
      </c>
    </row>
    <row r="345" spans="1:7" ht="31.5" x14ac:dyDescent="0.2">
      <c r="A345" s="44" t="s">
        <v>706</v>
      </c>
      <c r="B345" s="65">
        <v>10</v>
      </c>
      <c r="C345" s="66" t="s">
        <v>120</v>
      </c>
      <c r="D345" s="66" t="s">
        <v>300</v>
      </c>
      <c r="E345" s="65"/>
      <c r="F345" s="295">
        <v>4578.33</v>
      </c>
      <c r="G345" s="295">
        <v>4578.33</v>
      </c>
    </row>
    <row r="346" spans="1:7" ht="22.5" x14ac:dyDescent="0.2">
      <c r="A346" s="330" t="s">
        <v>708</v>
      </c>
      <c r="B346" s="58" t="s">
        <v>134</v>
      </c>
      <c r="C346" s="58" t="s">
        <v>120</v>
      </c>
      <c r="D346" s="58" t="s">
        <v>707</v>
      </c>
      <c r="E346" s="216" t="s">
        <v>132</v>
      </c>
      <c r="F346" s="293">
        <v>4578.33</v>
      </c>
      <c r="G346" s="293">
        <v>4578.33</v>
      </c>
    </row>
    <row r="347" spans="1:7" ht="14.25" customHeight="1" x14ac:dyDescent="0.2">
      <c r="A347" s="49" t="s">
        <v>454</v>
      </c>
      <c r="B347" s="58" t="s">
        <v>134</v>
      </c>
      <c r="C347" s="58" t="s">
        <v>120</v>
      </c>
      <c r="D347" s="58" t="s">
        <v>717</v>
      </c>
      <c r="E347" s="216"/>
      <c r="F347" s="293">
        <v>4578.33</v>
      </c>
      <c r="G347" s="293">
        <v>4578.33</v>
      </c>
    </row>
    <row r="348" spans="1:7" x14ac:dyDescent="0.2">
      <c r="A348" s="266" t="s">
        <v>144</v>
      </c>
      <c r="B348" s="58" t="s">
        <v>134</v>
      </c>
      <c r="C348" s="58" t="s">
        <v>120</v>
      </c>
      <c r="D348" s="58" t="s">
        <v>717</v>
      </c>
      <c r="E348" s="216">
        <v>300</v>
      </c>
      <c r="F348" s="293">
        <v>4578.33</v>
      </c>
      <c r="G348" s="293">
        <v>4578.33</v>
      </c>
    </row>
    <row r="349" spans="1:7" s="54" customFormat="1" ht="11.25" x14ac:dyDescent="0.2">
      <c r="A349" s="44" t="s">
        <v>164</v>
      </c>
      <c r="B349" s="64" t="s">
        <v>134</v>
      </c>
      <c r="C349" s="62" t="s">
        <v>165</v>
      </c>
      <c r="D349" s="62" t="s">
        <v>131</v>
      </c>
      <c r="E349" s="64" t="s">
        <v>132</v>
      </c>
      <c r="F349" s="294">
        <v>4884.7000000000007</v>
      </c>
      <c r="G349" s="294">
        <v>4884.7000000000007</v>
      </c>
    </row>
    <row r="350" spans="1:7" s="54" customFormat="1" ht="22.5" x14ac:dyDescent="0.2">
      <c r="A350" s="346" t="s">
        <v>892</v>
      </c>
      <c r="B350" s="48">
        <v>10</v>
      </c>
      <c r="C350" s="47" t="s">
        <v>165</v>
      </c>
      <c r="D350" s="47" t="s">
        <v>137</v>
      </c>
      <c r="E350" s="48"/>
      <c r="F350" s="286">
        <v>1220</v>
      </c>
      <c r="G350" s="286">
        <v>1220</v>
      </c>
    </row>
    <row r="351" spans="1:7" s="54" customFormat="1" ht="22.5" x14ac:dyDescent="0.2">
      <c r="A351" s="46" t="s">
        <v>138</v>
      </c>
      <c r="B351" s="48" t="s">
        <v>134</v>
      </c>
      <c r="C351" s="47" t="s">
        <v>165</v>
      </c>
      <c r="D351" s="47" t="s">
        <v>139</v>
      </c>
      <c r="E351" s="48"/>
      <c r="F351" s="286">
        <v>1220</v>
      </c>
      <c r="G351" s="286">
        <v>1220</v>
      </c>
    </row>
    <row r="352" spans="1:7" s="54" customFormat="1" ht="33.75" x14ac:dyDescent="0.2">
      <c r="A352" s="46" t="s">
        <v>166</v>
      </c>
      <c r="B352" s="48" t="s">
        <v>134</v>
      </c>
      <c r="C352" s="47" t="s">
        <v>165</v>
      </c>
      <c r="D352" s="47" t="s">
        <v>167</v>
      </c>
      <c r="E352" s="48" t="s">
        <v>132</v>
      </c>
      <c r="F352" s="286">
        <v>1220</v>
      </c>
      <c r="G352" s="286">
        <v>1220</v>
      </c>
    </row>
    <row r="353" spans="1:7" s="54" customFormat="1" ht="22.5" x14ac:dyDescent="0.2">
      <c r="A353" s="46" t="s">
        <v>377</v>
      </c>
      <c r="B353" s="48" t="s">
        <v>134</v>
      </c>
      <c r="C353" s="47" t="s">
        <v>165</v>
      </c>
      <c r="D353" s="47" t="s">
        <v>168</v>
      </c>
      <c r="E353" s="48" t="s">
        <v>132</v>
      </c>
      <c r="F353" s="286">
        <v>1220</v>
      </c>
      <c r="G353" s="286">
        <v>1220</v>
      </c>
    </row>
    <row r="354" spans="1:7" s="54" customFormat="1" ht="11.25" x14ac:dyDescent="0.2">
      <c r="A354" s="46" t="s">
        <v>373</v>
      </c>
      <c r="B354" s="48" t="s">
        <v>134</v>
      </c>
      <c r="C354" s="47" t="s">
        <v>165</v>
      </c>
      <c r="D354" s="47" t="s">
        <v>168</v>
      </c>
      <c r="E354" s="48" t="s">
        <v>115</v>
      </c>
      <c r="F354" s="286">
        <v>1220</v>
      </c>
      <c r="G354" s="286">
        <v>1220</v>
      </c>
    </row>
    <row r="355" spans="1:7" ht="16.5" customHeight="1" x14ac:dyDescent="0.2">
      <c r="A355" s="46" t="s">
        <v>169</v>
      </c>
      <c r="B355" s="48" t="s">
        <v>134</v>
      </c>
      <c r="C355" s="47" t="s">
        <v>165</v>
      </c>
      <c r="D355" s="47" t="s">
        <v>170</v>
      </c>
      <c r="E355" s="48"/>
      <c r="F355" s="286">
        <v>3654.7000000000003</v>
      </c>
      <c r="G355" s="286">
        <v>3654.7000000000003</v>
      </c>
    </row>
    <row r="356" spans="1:7" ht="22.5" x14ac:dyDescent="0.2">
      <c r="A356" s="46" t="s">
        <v>171</v>
      </c>
      <c r="B356" s="48" t="s">
        <v>134</v>
      </c>
      <c r="C356" s="47" t="s">
        <v>165</v>
      </c>
      <c r="D356" s="47" t="s">
        <v>172</v>
      </c>
      <c r="E356" s="48" t="s">
        <v>132</v>
      </c>
      <c r="F356" s="286">
        <v>3584.7000000000003</v>
      </c>
      <c r="G356" s="286">
        <v>3584.7000000000003</v>
      </c>
    </row>
    <row r="357" spans="1:7" ht="16.5" customHeight="1" x14ac:dyDescent="0.2">
      <c r="A357" s="125" t="s">
        <v>173</v>
      </c>
      <c r="B357" s="48">
        <v>10</v>
      </c>
      <c r="C357" s="47" t="s">
        <v>165</v>
      </c>
      <c r="D357" s="47" t="s">
        <v>174</v>
      </c>
      <c r="E357" s="48" t="s">
        <v>132</v>
      </c>
      <c r="F357" s="286">
        <v>3122.8</v>
      </c>
      <c r="G357" s="286">
        <v>3122.8</v>
      </c>
    </row>
    <row r="358" spans="1:7" ht="34.5" customHeight="1" x14ac:dyDescent="0.2">
      <c r="A358" s="46" t="s">
        <v>106</v>
      </c>
      <c r="B358" s="48">
        <v>10</v>
      </c>
      <c r="C358" s="47" t="s">
        <v>165</v>
      </c>
      <c r="D358" s="47" t="s">
        <v>174</v>
      </c>
      <c r="E358" s="48" t="s">
        <v>107</v>
      </c>
      <c r="F358" s="286">
        <v>3122.8</v>
      </c>
      <c r="G358" s="286">
        <v>3122.8</v>
      </c>
    </row>
    <row r="359" spans="1:7" ht="13.5" customHeight="1" x14ac:dyDescent="0.2">
      <c r="A359" s="46" t="s">
        <v>373</v>
      </c>
      <c r="B359" s="48">
        <v>10</v>
      </c>
      <c r="C359" s="47" t="s">
        <v>165</v>
      </c>
      <c r="D359" s="47" t="s">
        <v>175</v>
      </c>
      <c r="E359" s="48" t="s">
        <v>115</v>
      </c>
      <c r="F359" s="286">
        <v>456.9</v>
      </c>
      <c r="G359" s="286">
        <v>456.9</v>
      </c>
    </row>
    <row r="360" spans="1:7" ht="13.5" customHeight="1" x14ac:dyDescent="0.2">
      <c r="A360" s="267" t="s">
        <v>124</v>
      </c>
      <c r="B360" s="48">
        <v>10</v>
      </c>
      <c r="C360" s="47" t="s">
        <v>165</v>
      </c>
      <c r="D360" s="47" t="s">
        <v>175</v>
      </c>
      <c r="E360" s="48" t="s">
        <v>176</v>
      </c>
      <c r="F360" s="286">
        <v>5</v>
      </c>
      <c r="G360" s="286">
        <v>5</v>
      </c>
    </row>
    <row r="361" spans="1:7" ht="29.25" customHeight="1" x14ac:dyDescent="0.2">
      <c r="A361" s="46" t="s">
        <v>177</v>
      </c>
      <c r="B361" s="48">
        <v>10</v>
      </c>
      <c r="C361" s="47" t="s">
        <v>165</v>
      </c>
      <c r="D361" s="47" t="s">
        <v>178</v>
      </c>
      <c r="E361" s="48"/>
      <c r="F361" s="286">
        <v>70</v>
      </c>
      <c r="G361" s="286">
        <v>70</v>
      </c>
    </row>
    <row r="362" spans="1:7" ht="15" customHeight="1" x14ac:dyDescent="0.2">
      <c r="A362" s="46" t="s">
        <v>373</v>
      </c>
      <c r="B362" s="48">
        <v>10</v>
      </c>
      <c r="C362" s="47" t="s">
        <v>165</v>
      </c>
      <c r="D362" s="47" t="s">
        <v>178</v>
      </c>
      <c r="E362" s="48" t="s">
        <v>115</v>
      </c>
      <c r="F362" s="286">
        <v>70</v>
      </c>
      <c r="G362" s="286">
        <v>70</v>
      </c>
    </row>
    <row r="363" spans="1:7" s="54" customFormat="1" ht="28.5" customHeight="1" x14ac:dyDescent="0.2">
      <c r="A363" s="46" t="s">
        <v>720</v>
      </c>
      <c r="B363" s="48">
        <v>10</v>
      </c>
      <c r="C363" s="47" t="s">
        <v>165</v>
      </c>
      <c r="D363" s="47" t="s">
        <v>303</v>
      </c>
      <c r="E363" s="48"/>
      <c r="F363" s="286">
        <v>10</v>
      </c>
      <c r="G363" s="286">
        <v>10</v>
      </c>
    </row>
    <row r="364" spans="1:7" s="54" customFormat="1" ht="37.5" customHeight="1" x14ac:dyDescent="0.2">
      <c r="A364" s="331" t="s">
        <v>721</v>
      </c>
      <c r="B364" s="48" t="s">
        <v>134</v>
      </c>
      <c r="C364" s="47" t="s">
        <v>165</v>
      </c>
      <c r="D364" s="47" t="s">
        <v>722</v>
      </c>
      <c r="E364" s="48"/>
      <c r="F364" s="286">
        <v>10</v>
      </c>
      <c r="G364" s="286">
        <v>10</v>
      </c>
    </row>
    <row r="365" spans="1:7" s="54" customFormat="1" ht="15" customHeight="1" x14ac:dyDescent="0.2">
      <c r="A365" s="46" t="s">
        <v>373</v>
      </c>
      <c r="B365" s="48" t="s">
        <v>134</v>
      </c>
      <c r="C365" s="47" t="s">
        <v>165</v>
      </c>
      <c r="D365" s="47" t="s">
        <v>722</v>
      </c>
      <c r="E365" s="48" t="s">
        <v>115</v>
      </c>
      <c r="F365" s="286">
        <v>10</v>
      </c>
      <c r="G365" s="286">
        <v>10</v>
      </c>
    </row>
    <row r="366" spans="1:7" x14ac:dyDescent="0.2">
      <c r="A366" s="44" t="s">
        <v>315</v>
      </c>
      <c r="B366" s="65" t="s">
        <v>316</v>
      </c>
      <c r="C366" s="66" t="s">
        <v>130</v>
      </c>
      <c r="D366" s="66" t="s">
        <v>131</v>
      </c>
      <c r="E366" s="65" t="s">
        <v>132</v>
      </c>
      <c r="F366" s="297">
        <v>200</v>
      </c>
      <c r="G366" s="297">
        <v>200</v>
      </c>
    </row>
    <row r="367" spans="1:7" x14ac:dyDescent="0.2">
      <c r="A367" s="44" t="s">
        <v>317</v>
      </c>
      <c r="B367" s="65" t="s">
        <v>316</v>
      </c>
      <c r="C367" s="66" t="s">
        <v>216</v>
      </c>
      <c r="D367" s="66" t="s">
        <v>131</v>
      </c>
      <c r="E367" s="65" t="s">
        <v>132</v>
      </c>
      <c r="F367" s="297">
        <v>200</v>
      </c>
      <c r="G367" s="297">
        <v>200</v>
      </c>
    </row>
    <row r="368" spans="1:7" ht="31.5" x14ac:dyDescent="0.2">
      <c r="A368" s="44" t="s">
        <v>809</v>
      </c>
      <c r="B368" s="65" t="s">
        <v>316</v>
      </c>
      <c r="C368" s="66" t="s">
        <v>216</v>
      </c>
      <c r="D368" s="66" t="s">
        <v>318</v>
      </c>
      <c r="E368" s="65"/>
      <c r="F368" s="297">
        <v>200</v>
      </c>
      <c r="G368" s="297">
        <v>200</v>
      </c>
    </row>
    <row r="369" spans="1:7" ht="26.25" customHeight="1" x14ac:dyDescent="0.2">
      <c r="A369" s="89" t="s">
        <v>319</v>
      </c>
      <c r="B369" s="68" t="s">
        <v>316</v>
      </c>
      <c r="C369" s="70" t="s">
        <v>216</v>
      </c>
      <c r="D369" s="70" t="s">
        <v>320</v>
      </c>
      <c r="E369" s="68"/>
      <c r="F369" s="298">
        <v>200</v>
      </c>
      <c r="G369" s="298">
        <v>200</v>
      </c>
    </row>
    <row r="370" spans="1:7" x14ac:dyDescent="0.2">
      <c r="A370" s="46" t="s">
        <v>373</v>
      </c>
      <c r="B370" s="216" t="s">
        <v>316</v>
      </c>
      <c r="C370" s="58" t="s">
        <v>216</v>
      </c>
      <c r="D370" s="58" t="s">
        <v>320</v>
      </c>
      <c r="E370" s="216">
        <v>200</v>
      </c>
      <c r="F370" s="299">
        <v>200</v>
      </c>
      <c r="G370" s="299">
        <v>200</v>
      </c>
    </row>
    <row r="371" spans="1:7" ht="12.75" customHeight="1" x14ac:dyDescent="0.2">
      <c r="A371" s="44" t="s">
        <v>321</v>
      </c>
      <c r="B371" s="65">
        <v>12</v>
      </c>
      <c r="C371" s="66"/>
      <c r="D371" s="66"/>
      <c r="E371" s="65"/>
      <c r="F371" s="297">
        <v>62</v>
      </c>
      <c r="G371" s="297">
        <v>62</v>
      </c>
    </row>
    <row r="372" spans="1:7" ht="15" customHeight="1" x14ac:dyDescent="0.2">
      <c r="A372" s="44" t="s">
        <v>322</v>
      </c>
      <c r="B372" s="65">
        <v>12</v>
      </c>
      <c r="C372" s="66" t="s">
        <v>193</v>
      </c>
      <c r="D372" s="66"/>
      <c r="E372" s="65"/>
      <c r="F372" s="297">
        <v>62</v>
      </c>
      <c r="G372" s="297">
        <v>62</v>
      </c>
    </row>
    <row r="373" spans="1:7" s="101" customFormat="1" ht="15" customHeight="1" x14ac:dyDescent="0.2">
      <c r="A373" s="89" t="s">
        <v>404</v>
      </c>
      <c r="B373" s="68">
        <v>12</v>
      </c>
      <c r="C373" s="70" t="s">
        <v>193</v>
      </c>
      <c r="D373" s="70" t="s">
        <v>407</v>
      </c>
      <c r="E373" s="68"/>
      <c r="F373" s="298">
        <v>62</v>
      </c>
      <c r="G373" s="298">
        <v>62</v>
      </c>
    </row>
    <row r="374" spans="1:7" ht="15.75" customHeight="1" x14ac:dyDescent="0.2">
      <c r="A374" s="46" t="s">
        <v>598</v>
      </c>
      <c r="B374" s="65">
        <v>12</v>
      </c>
      <c r="C374" s="66" t="s">
        <v>193</v>
      </c>
      <c r="D374" s="70" t="s">
        <v>407</v>
      </c>
      <c r="E374" s="65"/>
      <c r="F374" s="297">
        <v>62</v>
      </c>
      <c r="G374" s="297">
        <v>62</v>
      </c>
    </row>
    <row r="375" spans="1:7" ht="15.75" customHeight="1" x14ac:dyDescent="0.2">
      <c r="A375" s="46" t="s">
        <v>373</v>
      </c>
      <c r="B375" s="216">
        <v>12</v>
      </c>
      <c r="C375" s="58" t="s">
        <v>193</v>
      </c>
      <c r="D375" s="70" t="s">
        <v>407</v>
      </c>
      <c r="E375" s="216">
        <v>200</v>
      </c>
      <c r="F375" s="299">
        <v>62</v>
      </c>
      <c r="G375" s="299">
        <v>62</v>
      </c>
    </row>
    <row r="376" spans="1:7" s="42" customFormat="1" ht="24" customHeight="1" x14ac:dyDescent="0.2">
      <c r="A376" s="263" t="s">
        <v>251</v>
      </c>
      <c r="B376" s="65" t="s">
        <v>252</v>
      </c>
      <c r="C376" s="66" t="s">
        <v>130</v>
      </c>
      <c r="D376" s="66" t="s">
        <v>131</v>
      </c>
      <c r="E376" s="65" t="s">
        <v>132</v>
      </c>
      <c r="F376" s="295">
        <v>27058.00028</v>
      </c>
      <c r="G376" s="295">
        <v>26599.00028</v>
      </c>
    </row>
    <row r="377" spans="1:7" s="42" customFormat="1" ht="23.25" customHeight="1" x14ac:dyDescent="0.2">
      <c r="A377" s="44" t="s">
        <v>253</v>
      </c>
      <c r="B377" s="65" t="s">
        <v>252</v>
      </c>
      <c r="C377" s="66" t="s">
        <v>95</v>
      </c>
      <c r="D377" s="66" t="s">
        <v>131</v>
      </c>
      <c r="E377" s="65" t="s">
        <v>132</v>
      </c>
      <c r="F377" s="295">
        <v>25157.9</v>
      </c>
      <c r="G377" s="295">
        <v>24698.9</v>
      </c>
    </row>
    <row r="378" spans="1:7" s="42" customFormat="1" ht="11.25" x14ac:dyDescent="0.2">
      <c r="A378" s="46" t="s">
        <v>254</v>
      </c>
      <c r="B378" s="216" t="s">
        <v>252</v>
      </c>
      <c r="C378" s="58" t="s">
        <v>95</v>
      </c>
      <c r="D378" s="58" t="s">
        <v>255</v>
      </c>
      <c r="E378" s="216" t="s">
        <v>132</v>
      </c>
      <c r="F378" s="293">
        <v>25157.9</v>
      </c>
      <c r="G378" s="293">
        <v>24698.9</v>
      </c>
    </row>
    <row r="379" spans="1:7" s="42" customFormat="1" ht="22.5" x14ac:dyDescent="0.2">
      <c r="A379" s="46" t="s">
        <v>256</v>
      </c>
      <c r="B379" s="216" t="s">
        <v>252</v>
      </c>
      <c r="C379" s="58" t="s">
        <v>95</v>
      </c>
      <c r="D379" s="58" t="s">
        <v>257</v>
      </c>
      <c r="E379" s="216" t="s">
        <v>132</v>
      </c>
      <c r="F379" s="293">
        <v>25157.9</v>
      </c>
      <c r="G379" s="293">
        <v>24698.9</v>
      </c>
    </row>
    <row r="380" spans="1:7" s="42" customFormat="1" ht="11.25" x14ac:dyDescent="0.2">
      <c r="A380" s="46" t="s">
        <v>246</v>
      </c>
      <c r="B380" s="216" t="s">
        <v>252</v>
      </c>
      <c r="C380" s="58" t="s">
        <v>95</v>
      </c>
      <c r="D380" s="58" t="s">
        <v>257</v>
      </c>
      <c r="E380" s="216" t="s">
        <v>250</v>
      </c>
      <c r="F380" s="293">
        <v>25157.9</v>
      </c>
      <c r="G380" s="293">
        <v>24698.9</v>
      </c>
    </row>
    <row r="381" spans="1:7" x14ac:dyDescent="0.2">
      <c r="A381" s="44" t="s">
        <v>260</v>
      </c>
      <c r="B381" s="65" t="s">
        <v>252</v>
      </c>
      <c r="C381" s="66" t="s">
        <v>193</v>
      </c>
      <c r="D381" s="66"/>
      <c r="E381" s="65"/>
      <c r="F381" s="295">
        <v>878.36182000000008</v>
      </c>
      <c r="G381" s="295">
        <v>878.36182000000008</v>
      </c>
    </row>
    <row r="382" spans="1:7" x14ac:dyDescent="0.2">
      <c r="A382" s="46" t="s">
        <v>246</v>
      </c>
      <c r="B382" s="216" t="s">
        <v>252</v>
      </c>
      <c r="C382" s="58" t="s">
        <v>193</v>
      </c>
      <c r="D382" s="58" t="s">
        <v>255</v>
      </c>
      <c r="E382" s="216" t="s">
        <v>250</v>
      </c>
      <c r="F382" s="293">
        <v>878.36182000000008</v>
      </c>
      <c r="G382" s="293">
        <v>878.36182000000008</v>
      </c>
    </row>
    <row r="383" spans="1:7" x14ac:dyDescent="0.2">
      <c r="A383" s="44" t="s">
        <v>261</v>
      </c>
      <c r="B383" s="65">
        <v>14</v>
      </c>
      <c r="C383" s="66" t="s">
        <v>136</v>
      </c>
      <c r="D383" s="66"/>
      <c r="E383" s="65"/>
      <c r="F383" s="295">
        <v>1021.73846</v>
      </c>
      <c r="G383" s="295">
        <v>1021.73846</v>
      </c>
    </row>
    <row r="384" spans="1:7" x14ac:dyDescent="0.2">
      <c r="A384" s="46" t="s">
        <v>246</v>
      </c>
      <c r="B384" s="216" t="s">
        <v>252</v>
      </c>
      <c r="C384" s="216" t="s">
        <v>136</v>
      </c>
      <c r="D384" s="58" t="s">
        <v>255</v>
      </c>
      <c r="E384" s="216" t="s">
        <v>132</v>
      </c>
      <c r="F384" s="293">
        <v>95.007090000000005</v>
      </c>
      <c r="G384" s="293">
        <v>95.007090000000005</v>
      </c>
    </row>
    <row r="385" spans="1:7" ht="33" customHeight="1" x14ac:dyDescent="0.2">
      <c r="A385" s="46" t="s">
        <v>262</v>
      </c>
      <c r="B385" s="216" t="s">
        <v>252</v>
      </c>
      <c r="C385" s="216" t="s">
        <v>136</v>
      </c>
      <c r="D385" s="58" t="s">
        <v>263</v>
      </c>
      <c r="E385" s="216" t="s">
        <v>132</v>
      </c>
      <c r="F385" s="293">
        <v>95.007090000000005</v>
      </c>
      <c r="G385" s="293">
        <v>95.007090000000005</v>
      </c>
    </row>
    <row r="386" spans="1:7" ht="21.75" customHeight="1" x14ac:dyDescent="0.2">
      <c r="A386" s="49" t="s">
        <v>58</v>
      </c>
      <c r="B386" s="216" t="s">
        <v>252</v>
      </c>
      <c r="C386" s="216" t="s">
        <v>136</v>
      </c>
      <c r="D386" s="58" t="s">
        <v>263</v>
      </c>
      <c r="E386" s="216" t="s">
        <v>132</v>
      </c>
      <c r="F386" s="293">
        <v>95.007090000000005</v>
      </c>
      <c r="G386" s="293">
        <v>95.007090000000005</v>
      </c>
    </row>
    <row r="387" spans="1:7" x14ac:dyDescent="0.2">
      <c r="A387" s="46" t="s">
        <v>246</v>
      </c>
      <c r="B387" s="216" t="s">
        <v>252</v>
      </c>
      <c r="C387" s="216" t="s">
        <v>136</v>
      </c>
      <c r="D387" s="58" t="s">
        <v>263</v>
      </c>
      <c r="E387" s="216" t="s">
        <v>250</v>
      </c>
      <c r="F387" s="293">
        <v>95.007090000000005</v>
      </c>
      <c r="G387" s="293">
        <v>95.007090000000005</v>
      </c>
    </row>
    <row r="388" spans="1:7" ht="40.5" customHeight="1" x14ac:dyDescent="0.2">
      <c r="A388" s="46" t="s">
        <v>810</v>
      </c>
      <c r="B388" s="216" t="s">
        <v>252</v>
      </c>
      <c r="C388" s="216" t="s">
        <v>136</v>
      </c>
      <c r="D388" s="58" t="s">
        <v>811</v>
      </c>
      <c r="E388" s="216" t="s">
        <v>132</v>
      </c>
      <c r="F388" s="293">
        <v>607.35636999999997</v>
      </c>
      <c r="G388" s="293">
        <v>607.35636999999997</v>
      </c>
    </row>
    <row r="389" spans="1:7" x14ac:dyDescent="0.2">
      <c r="A389" s="46" t="s">
        <v>246</v>
      </c>
      <c r="B389" s="216" t="s">
        <v>252</v>
      </c>
      <c r="C389" s="216" t="s">
        <v>136</v>
      </c>
      <c r="D389" s="58" t="s">
        <v>811</v>
      </c>
      <c r="E389" s="216" t="s">
        <v>250</v>
      </c>
      <c r="F389" s="293">
        <v>607.35636999999997</v>
      </c>
      <c r="G389" s="293">
        <v>607.35636999999997</v>
      </c>
    </row>
    <row r="390" spans="1:7" ht="22.5" x14ac:dyDescent="0.2">
      <c r="A390" s="49" t="s">
        <v>877</v>
      </c>
      <c r="B390" s="216" t="s">
        <v>252</v>
      </c>
      <c r="C390" s="216" t="s">
        <v>136</v>
      </c>
      <c r="D390" s="58" t="s">
        <v>879</v>
      </c>
      <c r="E390" s="216" t="s">
        <v>132</v>
      </c>
      <c r="F390" s="293">
        <v>319.375</v>
      </c>
      <c r="G390" s="293">
        <v>319.375</v>
      </c>
    </row>
    <row r="391" spans="1:7" x14ac:dyDescent="0.2">
      <c r="A391" s="46" t="s">
        <v>246</v>
      </c>
      <c r="B391" s="216" t="s">
        <v>252</v>
      </c>
      <c r="C391" s="216" t="s">
        <v>136</v>
      </c>
      <c r="D391" s="58" t="s">
        <v>879</v>
      </c>
      <c r="E391" s="216" t="s">
        <v>250</v>
      </c>
      <c r="F391" s="293">
        <v>319.375</v>
      </c>
      <c r="G391" s="293">
        <v>319.375</v>
      </c>
    </row>
    <row r="392" spans="1:7" x14ac:dyDescent="0.2">
      <c r="A392" s="234" t="s">
        <v>734</v>
      </c>
      <c r="B392" s="45"/>
      <c r="C392" s="45"/>
      <c r="D392" s="126"/>
      <c r="E392" s="273"/>
      <c r="F392" s="273">
        <v>1643.9749999999999</v>
      </c>
      <c r="G392" s="370">
        <v>3482.05</v>
      </c>
    </row>
  </sheetData>
  <mergeCells count="9">
    <mergeCell ref="A7:E7"/>
    <mergeCell ref="A8:E8"/>
    <mergeCell ref="A9:D9"/>
    <mergeCell ref="A1:E1"/>
    <mergeCell ref="A2:E2"/>
    <mergeCell ref="A3:E3"/>
    <mergeCell ref="A4:E4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17"/>
  <sheetViews>
    <sheetView zoomScale="95" zoomScaleNormal="95" workbookViewId="0">
      <selection activeCell="N13" sqref="N13"/>
    </sheetView>
  </sheetViews>
  <sheetFormatPr defaultRowHeight="12.75" x14ac:dyDescent="0.2"/>
  <cols>
    <col min="1" max="1" width="46" style="38" customWidth="1"/>
    <col min="2" max="2" width="4.7109375" style="39" customWidth="1"/>
    <col min="3" max="3" width="5.28515625" style="43" customWidth="1"/>
    <col min="4" max="4" width="3.7109375" style="39" customWidth="1"/>
    <col min="5" max="5" width="13.5703125" style="39" customWidth="1"/>
    <col min="6" max="6" width="7.42578125" style="43" bestFit="1" customWidth="1"/>
    <col min="7" max="7" width="13.140625" style="36" customWidth="1"/>
    <col min="8" max="8" width="12.140625" style="36" customWidth="1"/>
    <col min="9" max="9" width="12.7109375" style="36" customWidth="1"/>
    <col min="10" max="10" width="12.28515625" style="36" customWidth="1"/>
    <col min="11" max="11" width="10.28515625" style="36" customWidth="1"/>
    <col min="12" max="12" width="12.42578125" style="35" customWidth="1"/>
    <col min="13" max="232" width="9.140625" style="35"/>
    <col min="233" max="233" width="57.140625" style="35" customWidth="1"/>
    <col min="234" max="234" width="4.7109375" style="35" customWidth="1"/>
    <col min="235" max="235" width="5.28515625" style="35" customWidth="1"/>
    <col min="236" max="236" width="3.7109375" style="35" customWidth="1"/>
    <col min="237" max="237" width="13.5703125" style="35" customWidth="1"/>
    <col min="238" max="238" width="7.42578125" style="35" bestFit="1" customWidth="1"/>
    <col min="239" max="239" width="10.28515625" style="35" bestFit="1" customWidth="1"/>
    <col min="240" max="240" width="8.28515625" style="35" customWidth="1"/>
    <col min="241" max="241" width="9.42578125" style="35" bestFit="1" customWidth="1"/>
    <col min="242" max="488" width="9.140625" style="35"/>
    <col min="489" max="489" width="57.140625" style="35" customWidth="1"/>
    <col min="490" max="490" width="4.7109375" style="35" customWidth="1"/>
    <col min="491" max="491" width="5.28515625" style="35" customWidth="1"/>
    <col min="492" max="492" width="3.7109375" style="35" customWidth="1"/>
    <col min="493" max="493" width="13.5703125" style="35" customWidth="1"/>
    <col min="494" max="494" width="7.42578125" style="35" bestFit="1" customWidth="1"/>
    <col min="495" max="495" width="10.28515625" style="35" bestFit="1" customWidth="1"/>
    <col min="496" max="496" width="8.28515625" style="35" customWidth="1"/>
    <col min="497" max="497" width="9.42578125" style="35" bestFit="1" customWidth="1"/>
    <col min="498" max="744" width="9.140625" style="35"/>
    <col min="745" max="745" width="57.140625" style="35" customWidth="1"/>
    <col min="746" max="746" width="4.7109375" style="35" customWidth="1"/>
    <col min="747" max="747" width="5.28515625" style="35" customWidth="1"/>
    <col min="748" max="748" width="3.7109375" style="35" customWidth="1"/>
    <col min="749" max="749" width="13.5703125" style="35" customWidth="1"/>
    <col min="750" max="750" width="7.42578125" style="35" bestFit="1" customWidth="1"/>
    <col min="751" max="751" width="10.28515625" style="35" bestFit="1" customWidth="1"/>
    <col min="752" max="752" width="8.28515625" style="35" customWidth="1"/>
    <col min="753" max="753" width="9.42578125" style="35" bestFit="1" customWidth="1"/>
    <col min="754" max="1000" width="9.140625" style="35"/>
    <col min="1001" max="1001" width="57.140625" style="35" customWidth="1"/>
    <col min="1002" max="1002" width="4.7109375" style="35" customWidth="1"/>
    <col min="1003" max="1003" width="5.28515625" style="35" customWidth="1"/>
    <col min="1004" max="1004" width="3.7109375" style="35" customWidth="1"/>
    <col min="1005" max="1005" width="13.5703125" style="35" customWidth="1"/>
    <col min="1006" max="1006" width="7.42578125" style="35" bestFit="1" customWidth="1"/>
    <col min="1007" max="1007" width="10.28515625" style="35" bestFit="1" customWidth="1"/>
    <col min="1008" max="1008" width="8.28515625" style="35" customWidth="1"/>
    <col min="1009" max="1009" width="9.42578125" style="35" bestFit="1" customWidth="1"/>
    <col min="1010" max="1256" width="9.140625" style="35"/>
    <col min="1257" max="1257" width="57.140625" style="35" customWidth="1"/>
    <col min="1258" max="1258" width="4.7109375" style="35" customWidth="1"/>
    <col min="1259" max="1259" width="5.28515625" style="35" customWidth="1"/>
    <col min="1260" max="1260" width="3.7109375" style="35" customWidth="1"/>
    <col min="1261" max="1261" width="13.5703125" style="35" customWidth="1"/>
    <col min="1262" max="1262" width="7.42578125" style="35" bestFit="1" customWidth="1"/>
    <col min="1263" max="1263" width="10.28515625" style="35" bestFit="1" customWidth="1"/>
    <col min="1264" max="1264" width="8.28515625" style="35" customWidth="1"/>
    <col min="1265" max="1265" width="9.42578125" style="35" bestFit="1" customWidth="1"/>
    <col min="1266" max="1512" width="9.140625" style="35"/>
    <col min="1513" max="1513" width="57.140625" style="35" customWidth="1"/>
    <col min="1514" max="1514" width="4.7109375" style="35" customWidth="1"/>
    <col min="1515" max="1515" width="5.28515625" style="35" customWidth="1"/>
    <col min="1516" max="1516" width="3.7109375" style="35" customWidth="1"/>
    <col min="1517" max="1517" width="13.5703125" style="35" customWidth="1"/>
    <col min="1518" max="1518" width="7.42578125" style="35" bestFit="1" customWidth="1"/>
    <col min="1519" max="1519" width="10.28515625" style="35" bestFit="1" customWidth="1"/>
    <col min="1520" max="1520" width="8.28515625" style="35" customWidth="1"/>
    <col min="1521" max="1521" width="9.42578125" style="35" bestFit="1" customWidth="1"/>
    <col min="1522" max="1768" width="9.140625" style="35"/>
    <col min="1769" max="1769" width="57.140625" style="35" customWidth="1"/>
    <col min="1770" max="1770" width="4.7109375" style="35" customWidth="1"/>
    <col min="1771" max="1771" width="5.28515625" style="35" customWidth="1"/>
    <col min="1772" max="1772" width="3.7109375" style="35" customWidth="1"/>
    <col min="1773" max="1773" width="13.5703125" style="35" customWidth="1"/>
    <col min="1774" max="1774" width="7.42578125" style="35" bestFit="1" customWidth="1"/>
    <col min="1775" max="1775" width="10.28515625" style="35" bestFit="1" customWidth="1"/>
    <col min="1776" max="1776" width="8.28515625" style="35" customWidth="1"/>
    <col min="1777" max="1777" width="9.42578125" style="35" bestFit="1" customWidth="1"/>
    <col min="1778" max="2024" width="9.140625" style="35"/>
    <col min="2025" max="2025" width="57.140625" style="35" customWidth="1"/>
    <col min="2026" max="2026" width="4.7109375" style="35" customWidth="1"/>
    <col min="2027" max="2027" width="5.28515625" style="35" customWidth="1"/>
    <col min="2028" max="2028" width="3.7109375" style="35" customWidth="1"/>
    <col min="2029" max="2029" width="13.5703125" style="35" customWidth="1"/>
    <col min="2030" max="2030" width="7.42578125" style="35" bestFit="1" customWidth="1"/>
    <col min="2031" max="2031" width="10.28515625" style="35" bestFit="1" customWidth="1"/>
    <col min="2032" max="2032" width="8.28515625" style="35" customWidth="1"/>
    <col min="2033" max="2033" width="9.42578125" style="35" bestFit="1" customWidth="1"/>
    <col min="2034" max="2280" width="9.140625" style="35"/>
    <col min="2281" max="2281" width="57.140625" style="35" customWidth="1"/>
    <col min="2282" max="2282" width="4.7109375" style="35" customWidth="1"/>
    <col min="2283" max="2283" width="5.28515625" style="35" customWidth="1"/>
    <col min="2284" max="2284" width="3.7109375" style="35" customWidth="1"/>
    <col min="2285" max="2285" width="13.5703125" style="35" customWidth="1"/>
    <col min="2286" max="2286" width="7.42578125" style="35" bestFit="1" customWidth="1"/>
    <col min="2287" max="2287" width="10.28515625" style="35" bestFit="1" customWidth="1"/>
    <col min="2288" max="2288" width="8.28515625" style="35" customWidth="1"/>
    <col min="2289" max="2289" width="9.42578125" style="35" bestFit="1" customWidth="1"/>
    <col min="2290" max="2536" width="9.140625" style="35"/>
    <col min="2537" max="2537" width="57.140625" style="35" customWidth="1"/>
    <col min="2538" max="2538" width="4.7109375" style="35" customWidth="1"/>
    <col min="2539" max="2539" width="5.28515625" style="35" customWidth="1"/>
    <col min="2540" max="2540" width="3.7109375" style="35" customWidth="1"/>
    <col min="2541" max="2541" width="13.5703125" style="35" customWidth="1"/>
    <col min="2542" max="2542" width="7.42578125" style="35" bestFit="1" customWidth="1"/>
    <col min="2543" max="2543" width="10.28515625" style="35" bestFit="1" customWidth="1"/>
    <col min="2544" max="2544" width="8.28515625" style="35" customWidth="1"/>
    <col min="2545" max="2545" width="9.42578125" style="35" bestFit="1" customWidth="1"/>
    <col min="2546" max="2792" width="9.140625" style="35"/>
    <col min="2793" max="2793" width="57.140625" style="35" customWidth="1"/>
    <col min="2794" max="2794" width="4.7109375" style="35" customWidth="1"/>
    <col min="2795" max="2795" width="5.28515625" style="35" customWidth="1"/>
    <col min="2796" max="2796" width="3.7109375" style="35" customWidth="1"/>
    <col min="2797" max="2797" width="13.5703125" style="35" customWidth="1"/>
    <col min="2798" max="2798" width="7.42578125" style="35" bestFit="1" customWidth="1"/>
    <col min="2799" max="2799" width="10.28515625" style="35" bestFit="1" customWidth="1"/>
    <col min="2800" max="2800" width="8.28515625" style="35" customWidth="1"/>
    <col min="2801" max="2801" width="9.42578125" style="35" bestFit="1" customWidth="1"/>
    <col min="2802" max="3048" width="9.140625" style="35"/>
    <col min="3049" max="3049" width="57.140625" style="35" customWidth="1"/>
    <col min="3050" max="3050" width="4.7109375" style="35" customWidth="1"/>
    <col min="3051" max="3051" width="5.28515625" style="35" customWidth="1"/>
    <col min="3052" max="3052" width="3.7109375" style="35" customWidth="1"/>
    <col min="3053" max="3053" width="13.5703125" style="35" customWidth="1"/>
    <col min="3054" max="3054" width="7.42578125" style="35" bestFit="1" customWidth="1"/>
    <col min="3055" max="3055" width="10.28515625" style="35" bestFit="1" customWidth="1"/>
    <col min="3056" max="3056" width="8.28515625" style="35" customWidth="1"/>
    <col min="3057" max="3057" width="9.42578125" style="35" bestFit="1" customWidth="1"/>
    <col min="3058" max="3304" width="9.140625" style="35"/>
    <col min="3305" max="3305" width="57.140625" style="35" customWidth="1"/>
    <col min="3306" max="3306" width="4.7109375" style="35" customWidth="1"/>
    <col min="3307" max="3307" width="5.28515625" style="35" customWidth="1"/>
    <col min="3308" max="3308" width="3.7109375" style="35" customWidth="1"/>
    <col min="3309" max="3309" width="13.5703125" style="35" customWidth="1"/>
    <col min="3310" max="3310" width="7.42578125" style="35" bestFit="1" customWidth="1"/>
    <col min="3311" max="3311" width="10.28515625" style="35" bestFit="1" customWidth="1"/>
    <col min="3312" max="3312" width="8.28515625" style="35" customWidth="1"/>
    <col min="3313" max="3313" width="9.42578125" style="35" bestFit="1" customWidth="1"/>
    <col min="3314" max="3560" width="9.140625" style="35"/>
    <col min="3561" max="3561" width="57.140625" style="35" customWidth="1"/>
    <col min="3562" max="3562" width="4.7109375" style="35" customWidth="1"/>
    <col min="3563" max="3563" width="5.28515625" style="35" customWidth="1"/>
    <col min="3564" max="3564" width="3.7109375" style="35" customWidth="1"/>
    <col min="3565" max="3565" width="13.5703125" style="35" customWidth="1"/>
    <col min="3566" max="3566" width="7.42578125" style="35" bestFit="1" customWidth="1"/>
    <col min="3567" max="3567" width="10.28515625" style="35" bestFit="1" customWidth="1"/>
    <col min="3568" max="3568" width="8.28515625" style="35" customWidth="1"/>
    <col min="3569" max="3569" width="9.42578125" style="35" bestFit="1" customWidth="1"/>
    <col min="3570" max="3816" width="9.140625" style="35"/>
    <col min="3817" max="3817" width="57.140625" style="35" customWidth="1"/>
    <col min="3818" max="3818" width="4.7109375" style="35" customWidth="1"/>
    <col min="3819" max="3819" width="5.28515625" style="35" customWidth="1"/>
    <col min="3820" max="3820" width="3.7109375" style="35" customWidth="1"/>
    <col min="3821" max="3821" width="13.5703125" style="35" customWidth="1"/>
    <col min="3822" max="3822" width="7.42578125" style="35" bestFit="1" customWidth="1"/>
    <col min="3823" max="3823" width="10.28515625" style="35" bestFit="1" customWidth="1"/>
    <col min="3824" max="3824" width="8.28515625" style="35" customWidth="1"/>
    <col min="3825" max="3825" width="9.42578125" style="35" bestFit="1" customWidth="1"/>
    <col min="3826" max="4072" width="9.140625" style="35"/>
    <col min="4073" max="4073" width="57.140625" style="35" customWidth="1"/>
    <col min="4074" max="4074" width="4.7109375" style="35" customWidth="1"/>
    <col min="4075" max="4075" width="5.28515625" style="35" customWidth="1"/>
    <col min="4076" max="4076" width="3.7109375" style="35" customWidth="1"/>
    <col min="4077" max="4077" width="13.5703125" style="35" customWidth="1"/>
    <col min="4078" max="4078" width="7.42578125" style="35" bestFit="1" customWidth="1"/>
    <col min="4079" max="4079" width="10.28515625" style="35" bestFit="1" customWidth="1"/>
    <col min="4080" max="4080" width="8.28515625" style="35" customWidth="1"/>
    <col min="4081" max="4081" width="9.42578125" style="35" bestFit="1" customWidth="1"/>
    <col min="4082" max="4328" width="9.140625" style="35"/>
    <col min="4329" max="4329" width="57.140625" style="35" customWidth="1"/>
    <col min="4330" max="4330" width="4.7109375" style="35" customWidth="1"/>
    <col min="4331" max="4331" width="5.28515625" style="35" customWidth="1"/>
    <col min="4332" max="4332" width="3.7109375" style="35" customWidth="1"/>
    <col min="4333" max="4333" width="13.5703125" style="35" customWidth="1"/>
    <col min="4334" max="4334" width="7.42578125" style="35" bestFit="1" customWidth="1"/>
    <col min="4335" max="4335" width="10.28515625" style="35" bestFit="1" customWidth="1"/>
    <col min="4336" max="4336" width="8.28515625" style="35" customWidth="1"/>
    <col min="4337" max="4337" width="9.42578125" style="35" bestFit="1" customWidth="1"/>
    <col min="4338" max="4584" width="9.140625" style="35"/>
    <col min="4585" max="4585" width="57.140625" style="35" customWidth="1"/>
    <col min="4586" max="4586" width="4.7109375" style="35" customWidth="1"/>
    <col min="4587" max="4587" width="5.28515625" style="35" customWidth="1"/>
    <col min="4588" max="4588" width="3.7109375" style="35" customWidth="1"/>
    <col min="4589" max="4589" width="13.5703125" style="35" customWidth="1"/>
    <col min="4590" max="4590" width="7.42578125" style="35" bestFit="1" customWidth="1"/>
    <col min="4591" max="4591" width="10.28515625" style="35" bestFit="1" customWidth="1"/>
    <col min="4592" max="4592" width="8.28515625" style="35" customWidth="1"/>
    <col min="4593" max="4593" width="9.42578125" style="35" bestFit="1" customWidth="1"/>
    <col min="4594" max="4840" width="9.140625" style="35"/>
    <col min="4841" max="4841" width="57.140625" style="35" customWidth="1"/>
    <col min="4842" max="4842" width="4.7109375" style="35" customWidth="1"/>
    <col min="4843" max="4843" width="5.28515625" style="35" customWidth="1"/>
    <col min="4844" max="4844" width="3.7109375" style="35" customWidth="1"/>
    <col min="4845" max="4845" width="13.5703125" style="35" customWidth="1"/>
    <col min="4846" max="4846" width="7.42578125" style="35" bestFit="1" customWidth="1"/>
    <col min="4847" max="4847" width="10.28515625" style="35" bestFit="1" customWidth="1"/>
    <col min="4848" max="4848" width="8.28515625" style="35" customWidth="1"/>
    <col min="4849" max="4849" width="9.42578125" style="35" bestFit="1" customWidth="1"/>
    <col min="4850" max="5096" width="9.140625" style="35"/>
    <col min="5097" max="5097" width="57.140625" style="35" customWidth="1"/>
    <col min="5098" max="5098" width="4.7109375" style="35" customWidth="1"/>
    <col min="5099" max="5099" width="5.28515625" style="35" customWidth="1"/>
    <col min="5100" max="5100" width="3.7109375" style="35" customWidth="1"/>
    <col min="5101" max="5101" width="13.5703125" style="35" customWidth="1"/>
    <col min="5102" max="5102" width="7.42578125" style="35" bestFit="1" customWidth="1"/>
    <col min="5103" max="5103" width="10.28515625" style="35" bestFit="1" customWidth="1"/>
    <col min="5104" max="5104" width="8.28515625" style="35" customWidth="1"/>
    <col min="5105" max="5105" width="9.42578125" style="35" bestFit="1" customWidth="1"/>
    <col min="5106" max="5352" width="9.140625" style="35"/>
    <col min="5353" max="5353" width="57.140625" style="35" customWidth="1"/>
    <col min="5354" max="5354" width="4.7109375" style="35" customWidth="1"/>
    <col min="5355" max="5355" width="5.28515625" style="35" customWidth="1"/>
    <col min="5356" max="5356" width="3.7109375" style="35" customWidth="1"/>
    <col min="5357" max="5357" width="13.5703125" style="35" customWidth="1"/>
    <col min="5358" max="5358" width="7.42578125" style="35" bestFit="1" customWidth="1"/>
    <col min="5359" max="5359" width="10.28515625" style="35" bestFit="1" customWidth="1"/>
    <col min="5360" max="5360" width="8.28515625" style="35" customWidth="1"/>
    <col min="5361" max="5361" width="9.42578125" style="35" bestFit="1" customWidth="1"/>
    <col min="5362" max="5608" width="9.140625" style="35"/>
    <col min="5609" max="5609" width="57.140625" style="35" customWidth="1"/>
    <col min="5610" max="5610" width="4.7109375" style="35" customWidth="1"/>
    <col min="5611" max="5611" width="5.28515625" style="35" customWidth="1"/>
    <col min="5612" max="5612" width="3.7109375" style="35" customWidth="1"/>
    <col min="5613" max="5613" width="13.5703125" style="35" customWidth="1"/>
    <col min="5614" max="5614" width="7.42578125" style="35" bestFit="1" customWidth="1"/>
    <col min="5615" max="5615" width="10.28515625" style="35" bestFit="1" customWidth="1"/>
    <col min="5616" max="5616" width="8.28515625" style="35" customWidth="1"/>
    <col min="5617" max="5617" width="9.42578125" style="35" bestFit="1" customWidth="1"/>
    <col min="5618" max="5864" width="9.140625" style="35"/>
    <col min="5865" max="5865" width="57.140625" style="35" customWidth="1"/>
    <col min="5866" max="5866" width="4.7109375" style="35" customWidth="1"/>
    <col min="5867" max="5867" width="5.28515625" style="35" customWidth="1"/>
    <col min="5868" max="5868" width="3.7109375" style="35" customWidth="1"/>
    <col min="5869" max="5869" width="13.5703125" style="35" customWidth="1"/>
    <col min="5870" max="5870" width="7.42578125" style="35" bestFit="1" customWidth="1"/>
    <col min="5871" max="5871" width="10.28515625" style="35" bestFit="1" customWidth="1"/>
    <col min="5872" max="5872" width="8.28515625" style="35" customWidth="1"/>
    <col min="5873" max="5873" width="9.42578125" style="35" bestFit="1" customWidth="1"/>
    <col min="5874" max="6120" width="9.140625" style="35"/>
    <col min="6121" max="6121" width="57.140625" style="35" customWidth="1"/>
    <col min="6122" max="6122" width="4.7109375" style="35" customWidth="1"/>
    <col min="6123" max="6123" width="5.28515625" style="35" customWidth="1"/>
    <col min="6124" max="6124" width="3.7109375" style="35" customWidth="1"/>
    <col min="6125" max="6125" width="13.5703125" style="35" customWidth="1"/>
    <col min="6126" max="6126" width="7.42578125" style="35" bestFit="1" customWidth="1"/>
    <col min="6127" max="6127" width="10.28515625" style="35" bestFit="1" customWidth="1"/>
    <col min="6128" max="6128" width="8.28515625" style="35" customWidth="1"/>
    <col min="6129" max="6129" width="9.42578125" style="35" bestFit="1" customWidth="1"/>
    <col min="6130" max="6376" width="9.140625" style="35"/>
    <col min="6377" max="6377" width="57.140625" style="35" customWidth="1"/>
    <col min="6378" max="6378" width="4.7109375" style="35" customWidth="1"/>
    <col min="6379" max="6379" width="5.28515625" style="35" customWidth="1"/>
    <col min="6380" max="6380" width="3.7109375" style="35" customWidth="1"/>
    <col min="6381" max="6381" width="13.5703125" style="35" customWidth="1"/>
    <col min="6382" max="6382" width="7.42578125" style="35" bestFit="1" customWidth="1"/>
    <col min="6383" max="6383" width="10.28515625" style="35" bestFit="1" customWidth="1"/>
    <col min="6384" max="6384" width="8.28515625" style="35" customWidth="1"/>
    <col min="6385" max="6385" width="9.42578125" style="35" bestFit="1" customWidth="1"/>
    <col min="6386" max="6632" width="9.140625" style="35"/>
    <col min="6633" max="6633" width="57.140625" style="35" customWidth="1"/>
    <col min="6634" max="6634" width="4.7109375" style="35" customWidth="1"/>
    <col min="6635" max="6635" width="5.28515625" style="35" customWidth="1"/>
    <col min="6636" max="6636" width="3.7109375" style="35" customWidth="1"/>
    <col min="6637" max="6637" width="13.5703125" style="35" customWidth="1"/>
    <col min="6638" max="6638" width="7.42578125" style="35" bestFit="1" customWidth="1"/>
    <col min="6639" max="6639" width="10.28515625" style="35" bestFit="1" customWidth="1"/>
    <col min="6640" max="6640" width="8.28515625" style="35" customWidth="1"/>
    <col min="6641" max="6641" width="9.42578125" style="35" bestFit="1" customWidth="1"/>
    <col min="6642" max="6888" width="9.140625" style="35"/>
    <col min="6889" max="6889" width="57.140625" style="35" customWidth="1"/>
    <col min="6890" max="6890" width="4.7109375" style="35" customWidth="1"/>
    <col min="6891" max="6891" width="5.28515625" style="35" customWidth="1"/>
    <col min="6892" max="6892" width="3.7109375" style="35" customWidth="1"/>
    <col min="6893" max="6893" width="13.5703125" style="35" customWidth="1"/>
    <col min="6894" max="6894" width="7.42578125" style="35" bestFit="1" customWidth="1"/>
    <col min="6895" max="6895" width="10.28515625" style="35" bestFit="1" customWidth="1"/>
    <col min="6896" max="6896" width="8.28515625" style="35" customWidth="1"/>
    <col min="6897" max="6897" width="9.42578125" style="35" bestFit="1" customWidth="1"/>
    <col min="6898" max="7144" width="9.140625" style="35"/>
    <col min="7145" max="7145" width="57.140625" style="35" customWidth="1"/>
    <col min="7146" max="7146" width="4.7109375" style="35" customWidth="1"/>
    <col min="7147" max="7147" width="5.28515625" style="35" customWidth="1"/>
    <col min="7148" max="7148" width="3.7109375" style="35" customWidth="1"/>
    <col min="7149" max="7149" width="13.5703125" style="35" customWidth="1"/>
    <col min="7150" max="7150" width="7.42578125" style="35" bestFit="1" customWidth="1"/>
    <col min="7151" max="7151" width="10.28515625" style="35" bestFit="1" customWidth="1"/>
    <col min="7152" max="7152" width="8.28515625" style="35" customWidth="1"/>
    <col min="7153" max="7153" width="9.42578125" style="35" bestFit="1" customWidth="1"/>
    <col min="7154" max="7400" width="9.140625" style="35"/>
    <col min="7401" max="7401" width="57.140625" style="35" customWidth="1"/>
    <col min="7402" max="7402" width="4.7109375" style="35" customWidth="1"/>
    <col min="7403" max="7403" width="5.28515625" style="35" customWidth="1"/>
    <col min="7404" max="7404" width="3.7109375" style="35" customWidth="1"/>
    <col min="7405" max="7405" width="13.5703125" style="35" customWidth="1"/>
    <col min="7406" max="7406" width="7.42578125" style="35" bestFit="1" customWidth="1"/>
    <col min="7407" max="7407" width="10.28515625" style="35" bestFit="1" customWidth="1"/>
    <col min="7408" max="7408" width="8.28515625" style="35" customWidth="1"/>
    <col min="7409" max="7409" width="9.42578125" style="35" bestFit="1" customWidth="1"/>
    <col min="7410" max="7656" width="9.140625" style="35"/>
    <col min="7657" max="7657" width="57.140625" style="35" customWidth="1"/>
    <col min="7658" max="7658" width="4.7109375" style="35" customWidth="1"/>
    <col min="7659" max="7659" width="5.28515625" style="35" customWidth="1"/>
    <col min="7660" max="7660" width="3.7109375" style="35" customWidth="1"/>
    <col min="7661" max="7661" width="13.5703125" style="35" customWidth="1"/>
    <col min="7662" max="7662" width="7.42578125" style="35" bestFit="1" customWidth="1"/>
    <col min="7663" max="7663" width="10.28515625" style="35" bestFit="1" customWidth="1"/>
    <col min="7664" max="7664" width="8.28515625" style="35" customWidth="1"/>
    <col min="7665" max="7665" width="9.42578125" style="35" bestFit="1" customWidth="1"/>
    <col min="7666" max="7912" width="9.140625" style="35"/>
    <col min="7913" max="7913" width="57.140625" style="35" customWidth="1"/>
    <col min="7914" max="7914" width="4.7109375" style="35" customWidth="1"/>
    <col min="7915" max="7915" width="5.28515625" style="35" customWidth="1"/>
    <col min="7916" max="7916" width="3.7109375" style="35" customWidth="1"/>
    <col min="7917" max="7917" width="13.5703125" style="35" customWidth="1"/>
    <col min="7918" max="7918" width="7.42578125" style="35" bestFit="1" customWidth="1"/>
    <col min="7919" max="7919" width="10.28515625" style="35" bestFit="1" customWidth="1"/>
    <col min="7920" max="7920" width="8.28515625" style="35" customWidth="1"/>
    <col min="7921" max="7921" width="9.42578125" style="35" bestFit="1" customWidth="1"/>
    <col min="7922" max="8168" width="9.140625" style="35"/>
    <col min="8169" max="8169" width="57.140625" style="35" customWidth="1"/>
    <col min="8170" max="8170" width="4.7109375" style="35" customWidth="1"/>
    <col min="8171" max="8171" width="5.28515625" style="35" customWidth="1"/>
    <col min="8172" max="8172" width="3.7109375" style="35" customWidth="1"/>
    <col min="8173" max="8173" width="13.5703125" style="35" customWidth="1"/>
    <col min="8174" max="8174" width="7.42578125" style="35" bestFit="1" customWidth="1"/>
    <col min="8175" max="8175" width="10.28515625" style="35" bestFit="1" customWidth="1"/>
    <col min="8176" max="8176" width="8.28515625" style="35" customWidth="1"/>
    <col min="8177" max="8177" width="9.42578125" style="35" bestFit="1" customWidth="1"/>
    <col min="8178" max="8424" width="9.140625" style="35"/>
    <col min="8425" max="8425" width="57.140625" style="35" customWidth="1"/>
    <col min="8426" max="8426" width="4.7109375" style="35" customWidth="1"/>
    <col min="8427" max="8427" width="5.28515625" style="35" customWidth="1"/>
    <col min="8428" max="8428" width="3.7109375" style="35" customWidth="1"/>
    <col min="8429" max="8429" width="13.5703125" style="35" customWidth="1"/>
    <col min="8430" max="8430" width="7.42578125" style="35" bestFit="1" customWidth="1"/>
    <col min="8431" max="8431" width="10.28515625" style="35" bestFit="1" customWidth="1"/>
    <col min="8432" max="8432" width="8.28515625" style="35" customWidth="1"/>
    <col min="8433" max="8433" width="9.42578125" style="35" bestFit="1" customWidth="1"/>
    <col min="8434" max="8680" width="9.140625" style="35"/>
    <col min="8681" max="8681" width="57.140625" style="35" customWidth="1"/>
    <col min="8682" max="8682" width="4.7109375" style="35" customWidth="1"/>
    <col min="8683" max="8683" width="5.28515625" style="35" customWidth="1"/>
    <col min="8684" max="8684" width="3.7109375" style="35" customWidth="1"/>
    <col min="8685" max="8685" width="13.5703125" style="35" customWidth="1"/>
    <col min="8686" max="8686" width="7.42578125" style="35" bestFit="1" customWidth="1"/>
    <col min="8687" max="8687" width="10.28515625" style="35" bestFit="1" customWidth="1"/>
    <col min="8688" max="8688" width="8.28515625" style="35" customWidth="1"/>
    <col min="8689" max="8689" width="9.42578125" style="35" bestFit="1" customWidth="1"/>
    <col min="8690" max="8936" width="9.140625" style="35"/>
    <col min="8937" max="8937" width="57.140625" style="35" customWidth="1"/>
    <col min="8938" max="8938" width="4.7109375" style="35" customWidth="1"/>
    <col min="8939" max="8939" width="5.28515625" style="35" customWidth="1"/>
    <col min="8940" max="8940" width="3.7109375" style="35" customWidth="1"/>
    <col min="8941" max="8941" width="13.5703125" style="35" customWidth="1"/>
    <col min="8942" max="8942" width="7.42578125" style="35" bestFit="1" customWidth="1"/>
    <col min="8943" max="8943" width="10.28515625" style="35" bestFit="1" customWidth="1"/>
    <col min="8944" max="8944" width="8.28515625" style="35" customWidth="1"/>
    <col min="8945" max="8945" width="9.42578125" style="35" bestFit="1" customWidth="1"/>
    <col min="8946" max="9192" width="9.140625" style="35"/>
    <col min="9193" max="9193" width="57.140625" style="35" customWidth="1"/>
    <col min="9194" max="9194" width="4.7109375" style="35" customWidth="1"/>
    <col min="9195" max="9195" width="5.28515625" style="35" customWidth="1"/>
    <col min="9196" max="9196" width="3.7109375" style="35" customWidth="1"/>
    <col min="9197" max="9197" width="13.5703125" style="35" customWidth="1"/>
    <col min="9198" max="9198" width="7.42578125" style="35" bestFit="1" customWidth="1"/>
    <col min="9199" max="9199" width="10.28515625" style="35" bestFit="1" customWidth="1"/>
    <col min="9200" max="9200" width="8.28515625" style="35" customWidth="1"/>
    <col min="9201" max="9201" width="9.42578125" style="35" bestFit="1" customWidth="1"/>
    <col min="9202" max="9448" width="9.140625" style="35"/>
    <col min="9449" max="9449" width="57.140625" style="35" customWidth="1"/>
    <col min="9450" max="9450" width="4.7109375" style="35" customWidth="1"/>
    <col min="9451" max="9451" width="5.28515625" style="35" customWidth="1"/>
    <col min="9452" max="9452" width="3.7109375" style="35" customWidth="1"/>
    <col min="9453" max="9453" width="13.5703125" style="35" customWidth="1"/>
    <col min="9454" max="9454" width="7.42578125" style="35" bestFit="1" customWidth="1"/>
    <col min="9455" max="9455" width="10.28515625" style="35" bestFit="1" customWidth="1"/>
    <col min="9456" max="9456" width="8.28515625" style="35" customWidth="1"/>
    <col min="9457" max="9457" width="9.42578125" style="35" bestFit="1" customWidth="1"/>
    <col min="9458" max="9704" width="9.140625" style="35"/>
    <col min="9705" max="9705" width="57.140625" style="35" customWidth="1"/>
    <col min="9706" max="9706" width="4.7109375" style="35" customWidth="1"/>
    <col min="9707" max="9707" width="5.28515625" style="35" customWidth="1"/>
    <col min="9708" max="9708" width="3.7109375" style="35" customWidth="1"/>
    <col min="9709" max="9709" width="13.5703125" style="35" customWidth="1"/>
    <col min="9710" max="9710" width="7.42578125" style="35" bestFit="1" customWidth="1"/>
    <col min="9711" max="9711" width="10.28515625" style="35" bestFit="1" customWidth="1"/>
    <col min="9712" max="9712" width="8.28515625" style="35" customWidth="1"/>
    <col min="9713" max="9713" width="9.42578125" style="35" bestFit="1" customWidth="1"/>
    <col min="9714" max="9960" width="9.140625" style="35"/>
    <col min="9961" max="9961" width="57.140625" style="35" customWidth="1"/>
    <col min="9962" max="9962" width="4.7109375" style="35" customWidth="1"/>
    <col min="9963" max="9963" width="5.28515625" style="35" customWidth="1"/>
    <col min="9964" max="9964" width="3.7109375" style="35" customWidth="1"/>
    <col min="9965" max="9965" width="13.5703125" style="35" customWidth="1"/>
    <col min="9966" max="9966" width="7.42578125" style="35" bestFit="1" customWidth="1"/>
    <col min="9967" max="9967" width="10.28515625" style="35" bestFit="1" customWidth="1"/>
    <col min="9968" max="9968" width="8.28515625" style="35" customWidth="1"/>
    <col min="9969" max="9969" width="9.42578125" style="35" bestFit="1" customWidth="1"/>
    <col min="9970" max="10216" width="9.140625" style="35"/>
    <col min="10217" max="10217" width="57.140625" style="35" customWidth="1"/>
    <col min="10218" max="10218" width="4.7109375" style="35" customWidth="1"/>
    <col min="10219" max="10219" width="5.28515625" style="35" customWidth="1"/>
    <col min="10220" max="10220" width="3.7109375" style="35" customWidth="1"/>
    <col min="10221" max="10221" width="13.5703125" style="35" customWidth="1"/>
    <col min="10222" max="10222" width="7.42578125" style="35" bestFit="1" customWidth="1"/>
    <col min="10223" max="10223" width="10.28515625" style="35" bestFit="1" customWidth="1"/>
    <col min="10224" max="10224" width="8.28515625" style="35" customWidth="1"/>
    <col min="10225" max="10225" width="9.42578125" style="35" bestFit="1" customWidth="1"/>
    <col min="10226" max="10472" width="9.140625" style="35"/>
    <col min="10473" max="10473" width="57.140625" style="35" customWidth="1"/>
    <col min="10474" max="10474" width="4.7109375" style="35" customWidth="1"/>
    <col min="10475" max="10475" width="5.28515625" style="35" customWidth="1"/>
    <col min="10476" max="10476" width="3.7109375" style="35" customWidth="1"/>
    <col min="10477" max="10477" width="13.5703125" style="35" customWidth="1"/>
    <col min="10478" max="10478" width="7.42578125" style="35" bestFit="1" customWidth="1"/>
    <col min="10479" max="10479" width="10.28515625" style="35" bestFit="1" customWidth="1"/>
    <col min="10480" max="10480" width="8.28515625" style="35" customWidth="1"/>
    <col min="10481" max="10481" width="9.42578125" style="35" bestFit="1" customWidth="1"/>
    <col min="10482" max="10728" width="9.140625" style="35"/>
    <col min="10729" max="10729" width="57.140625" style="35" customWidth="1"/>
    <col min="10730" max="10730" width="4.7109375" style="35" customWidth="1"/>
    <col min="10731" max="10731" width="5.28515625" style="35" customWidth="1"/>
    <col min="10732" max="10732" width="3.7109375" style="35" customWidth="1"/>
    <col min="10733" max="10733" width="13.5703125" style="35" customWidth="1"/>
    <col min="10734" max="10734" width="7.42578125" style="35" bestFit="1" customWidth="1"/>
    <col min="10735" max="10735" width="10.28515625" style="35" bestFit="1" customWidth="1"/>
    <col min="10736" max="10736" width="8.28515625" style="35" customWidth="1"/>
    <col min="10737" max="10737" width="9.42578125" style="35" bestFit="1" customWidth="1"/>
    <col min="10738" max="10984" width="9.140625" style="35"/>
    <col min="10985" max="10985" width="57.140625" style="35" customWidth="1"/>
    <col min="10986" max="10986" width="4.7109375" style="35" customWidth="1"/>
    <col min="10987" max="10987" width="5.28515625" style="35" customWidth="1"/>
    <col min="10988" max="10988" width="3.7109375" style="35" customWidth="1"/>
    <col min="10989" max="10989" width="13.5703125" style="35" customWidth="1"/>
    <col min="10990" max="10990" width="7.42578125" style="35" bestFit="1" customWidth="1"/>
    <col min="10991" max="10991" width="10.28515625" style="35" bestFit="1" customWidth="1"/>
    <col min="10992" max="10992" width="8.28515625" style="35" customWidth="1"/>
    <col min="10993" max="10993" width="9.42578125" style="35" bestFit="1" customWidth="1"/>
    <col min="10994" max="11240" width="9.140625" style="35"/>
    <col min="11241" max="11241" width="57.140625" style="35" customWidth="1"/>
    <col min="11242" max="11242" width="4.7109375" style="35" customWidth="1"/>
    <col min="11243" max="11243" width="5.28515625" style="35" customWidth="1"/>
    <col min="11244" max="11244" width="3.7109375" style="35" customWidth="1"/>
    <col min="11245" max="11245" width="13.5703125" style="35" customWidth="1"/>
    <col min="11246" max="11246" width="7.42578125" style="35" bestFit="1" customWidth="1"/>
    <col min="11247" max="11247" width="10.28515625" style="35" bestFit="1" customWidth="1"/>
    <col min="11248" max="11248" width="8.28515625" style="35" customWidth="1"/>
    <col min="11249" max="11249" width="9.42578125" style="35" bestFit="1" customWidth="1"/>
    <col min="11250" max="11496" width="9.140625" style="35"/>
    <col min="11497" max="11497" width="57.140625" style="35" customWidth="1"/>
    <col min="11498" max="11498" width="4.7109375" style="35" customWidth="1"/>
    <col min="11499" max="11499" width="5.28515625" style="35" customWidth="1"/>
    <col min="11500" max="11500" width="3.7109375" style="35" customWidth="1"/>
    <col min="11501" max="11501" width="13.5703125" style="35" customWidth="1"/>
    <col min="11502" max="11502" width="7.42578125" style="35" bestFit="1" customWidth="1"/>
    <col min="11503" max="11503" width="10.28515625" style="35" bestFit="1" customWidth="1"/>
    <col min="11504" max="11504" width="8.28515625" style="35" customWidth="1"/>
    <col min="11505" max="11505" width="9.42578125" style="35" bestFit="1" customWidth="1"/>
    <col min="11506" max="11752" width="9.140625" style="35"/>
    <col min="11753" max="11753" width="57.140625" style="35" customWidth="1"/>
    <col min="11754" max="11754" width="4.7109375" style="35" customWidth="1"/>
    <col min="11755" max="11755" width="5.28515625" style="35" customWidth="1"/>
    <col min="11756" max="11756" width="3.7109375" style="35" customWidth="1"/>
    <col min="11757" max="11757" width="13.5703125" style="35" customWidth="1"/>
    <col min="11758" max="11758" width="7.42578125" style="35" bestFit="1" customWidth="1"/>
    <col min="11759" max="11759" width="10.28515625" style="35" bestFit="1" customWidth="1"/>
    <col min="11760" max="11760" width="8.28515625" style="35" customWidth="1"/>
    <col min="11761" max="11761" width="9.42578125" style="35" bestFit="1" customWidth="1"/>
    <col min="11762" max="12008" width="9.140625" style="35"/>
    <col min="12009" max="12009" width="57.140625" style="35" customWidth="1"/>
    <col min="12010" max="12010" width="4.7109375" style="35" customWidth="1"/>
    <col min="12011" max="12011" width="5.28515625" style="35" customWidth="1"/>
    <col min="12012" max="12012" width="3.7109375" style="35" customWidth="1"/>
    <col min="12013" max="12013" width="13.5703125" style="35" customWidth="1"/>
    <col min="12014" max="12014" width="7.42578125" style="35" bestFit="1" customWidth="1"/>
    <col min="12015" max="12015" width="10.28515625" style="35" bestFit="1" customWidth="1"/>
    <col min="12016" max="12016" width="8.28515625" style="35" customWidth="1"/>
    <col min="12017" max="12017" width="9.42578125" style="35" bestFit="1" customWidth="1"/>
    <col min="12018" max="12264" width="9.140625" style="35"/>
    <col min="12265" max="12265" width="57.140625" style="35" customWidth="1"/>
    <col min="12266" max="12266" width="4.7109375" style="35" customWidth="1"/>
    <col min="12267" max="12267" width="5.28515625" style="35" customWidth="1"/>
    <col min="12268" max="12268" width="3.7109375" style="35" customWidth="1"/>
    <col min="12269" max="12269" width="13.5703125" style="35" customWidth="1"/>
    <col min="12270" max="12270" width="7.42578125" style="35" bestFit="1" customWidth="1"/>
    <col min="12271" max="12271" width="10.28515625" style="35" bestFit="1" customWidth="1"/>
    <col min="12272" max="12272" width="8.28515625" style="35" customWidth="1"/>
    <col min="12273" max="12273" width="9.42578125" style="35" bestFit="1" customWidth="1"/>
    <col min="12274" max="12520" width="9.140625" style="35"/>
    <col min="12521" max="12521" width="57.140625" style="35" customWidth="1"/>
    <col min="12522" max="12522" width="4.7109375" style="35" customWidth="1"/>
    <col min="12523" max="12523" width="5.28515625" style="35" customWidth="1"/>
    <col min="12524" max="12524" width="3.7109375" style="35" customWidth="1"/>
    <col min="12525" max="12525" width="13.5703125" style="35" customWidth="1"/>
    <col min="12526" max="12526" width="7.42578125" style="35" bestFit="1" customWidth="1"/>
    <col min="12527" max="12527" width="10.28515625" style="35" bestFit="1" customWidth="1"/>
    <col min="12528" max="12528" width="8.28515625" style="35" customWidth="1"/>
    <col min="12529" max="12529" width="9.42578125" style="35" bestFit="1" customWidth="1"/>
    <col min="12530" max="12776" width="9.140625" style="35"/>
    <col min="12777" max="12777" width="57.140625" style="35" customWidth="1"/>
    <col min="12778" max="12778" width="4.7109375" style="35" customWidth="1"/>
    <col min="12779" max="12779" width="5.28515625" style="35" customWidth="1"/>
    <col min="12780" max="12780" width="3.7109375" style="35" customWidth="1"/>
    <col min="12781" max="12781" width="13.5703125" style="35" customWidth="1"/>
    <col min="12782" max="12782" width="7.42578125" style="35" bestFit="1" customWidth="1"/>
    <col min="12783" max="12783" width="10.28515625" style="35" bestFit="1" customWidth="1"/>
    <col min="12784" max="12784" width="8.28515625" style="35" customWidth="1"/>
    <col min="12785" max="12785" width="9.42578125" style="35" bestFit="1" customWidth="1"/>
    <col min="12786" max="13032" width="9.140625" style="35"/>
    <col min="13033" max="13033" width="57.140625" style="35" customWidth="1"/>
    <col min="13034" max="13034" width="4.7109375" style="35" customWidth="1"/>
    <col min="13035" max="13035" width="5.28515625" style="35" customWidth="1"/>
    <col min="13036" max="13036" width="3.7109375" style="35" customWidth="1"/>
    <col min="13037" max="13037" width="13.5703125" style="35" customWidth="1"/>
    <col min="13038" max="13038" width="7.42578125" style="35" bestFit="1" customWidth="1"/>
    <col min="13039" max="13039" width="10.28515625" style="35" bestFit="1" customWidth="1"/>
    <col min="13040" max="13040" width="8.28515625" style="35" customWidth="1"/>
    <col min="13041" max="13041" width="9.42578125" style="35" bestFit="1" customWidth="1"/>
    <col min="13042" max="13288" width="9.140625" style="35"/>
    <col min="13289" max="13289" width="57.140625" style="35" customWidth="1"/>
    <col min="13290" max="13290" width="4.7109375" style="35" customWidth="1"/>
    <col min="13291" max="13291" width="5.28515625" style="35" customWidth="1"/>
    <col min="13292" max="13292" width="3.7109375" style="35" customWidth="1"/>
    <col min="13293" max="13293" width="13.5703125" style="35" customWidth="1"/>
    <col min="13294" max="13294" width="7.42578125" style="35" bestFit="1" customWidth="1"/>
    <col min="13295" max="13295" width="10.28515625" style="35" bestFit="1" customWidth="1"/>
    <col min="13296" max="13296" width="8.28515625" style="35" customWidth="1"/>
    <col min="13297" max="13297" width="9.42578125" style="35" bestFit="1" customWidth="1"/>
    <col min="13298" max="13544" width="9.140625" style="35"/>
    <col min="13545" max="13545" width="57.140625" style="35" customWidth="1"/>
    <col min="13546" max="13546" width="4.7109375" style="35" customWidth="1"/>
    <col min="13547" max="13547" width="5.28515625" style="35" customWidth="1"/>
    <col min="13548" max="13548" width="3.7109375" style="35" customWidth="1"/>
    <col min="13549" max="13549" width="13.5703125" style="35" customWidth="1"/>
    <col min="13550" max="13550" width="7.42578125" style="35" bestFit="1" customWidth="1"/>
    <col min="13551" max="13551" width="10.28515625" style="35" bestFit="1" customWidth="1"/>
    <col min="13552" max="13552" width="8.28515625" style="35" customWidth="1"/>
    <col min="13553" max="13553" width="9.42578125" style="35" bestFit="1" customWidth="1"/>
    <col min="13554" max="13800" width="9.140625" style="35"/>
    <col min="13801" max="13801" width="57.140625" style="35" customWidth="1"/>
    <col min="13802" max="13802" width="4.7109375" style="35" customWidth="1"/>
    <col min="13803" max="13803" width="5.28515625" style="35" customWidth="1"/>
    <col min="13804" max="13804" width="3.7109375" style="35" customWidth="1"/>
    <col min="13805" max="13805" width="13.5703125" style="35" customWidth="1"/>
    <col min="13806" max="13806" width="7.42578125" style="35" bestFit="1" customWidth="1"/>
    <col min="13807" max="13807" width="10.28515625" style="35" bestFit="1" customWidth="1"/>
    <col min="13808" max="13808" width="8.28515625" style="35" customWidth="1"/>
    <col min="13809" max="13809" width="9.42578125" style="35" bestFit="1" customWidth="1"/>
    <col min="13810" max="14056" width="9.140625" style="35"/>
    <col min="14057" max="14057" width="57.140625" style="35" customWidth="1"/>
    <col min="14058" max="14058" width="4.7109375" style="35" customWidth="1"/>
    <col min="14059" max="14059" width="5.28515625" style="35" customWidth="1"/>
    <col min="14060" max="14060" width="3.7109375" style="35" customWidth="1"/>
    <col min="14061" max="14061" width="13.5703125" style="35" customWidth="1"/>
    <col min="14062" max="14062" width="7.42578125" style="35" bestFit="1" customWidth="1"/>
    <col min="14063" max="14063" width="10.28515625" style="35" bestFit="1" customWidth="1"/>
    <col min="14064" max="14064" width="8.28515625" style="35" customWidth="1"/>
    <col min="14065" max="14065" width="9.42578125" style="35" bestFit="1" customWidth="1"/>
    <col min="14066" max="14312" width="9.140625" style="35"/>
    <col min="14313" max="14313" width="57.140625" style="35" customWidth="1"/>
    <col min="14314" max="14314" width="4.7109375" style="35" customWidth="1"/>
    <col min="14315" max="14315" width="5.28515625" style="35" customWidth="1"/>
    <col min="14316" max="14316" width="3.7109375" style="35" customWidth="1"/>
    <col min="14317" max="14317" width="13.5703125" style="35" customWidth="1"/>
    <col min="14318" max="14318" width="7.42578125" style="35" bestFit="1" customWidth="1"/>
    <col min="14319" max="14319" width="10.28515625" style="35" bestFit="1" customWidth="1"/>
    <col min="14320" max="14320" width="8.28515625" style="35" customWidth="1"/>
    <col min="14321" max="14321" width="9.42578125" style="35" bestFit="1" customWidth="1"/>
    <col min="14322" max="14568" width="9.140625" style="35"/>
    <col min="14569" max="14569" width="57.140625" style="35" customWidth="1"/>
    <col min="14570" max="14570" width="4.7109375" style="35" customWidth="1"/>
    <col min="14571" max="14571" width="5.28515625" style="35" customWidth="1"/>
    <col min="14572" max="14572" width="3.7109375" style="35" customWidth="1"/>
    <col min="14573" max="14573" width="13.5703125" style="35" customWidth="1"/>
    <col min="14574" max="14574" width="7.42578125" style="35" bestFit="1" customWidth="1"/>
    <col min="14575" max="14575" width="10.28515625" style="35" bestFit="1" customWidth="1"/>
    <col min="14576" max="14576" width="8.28515625" style="35" customWidth="1"/>
    <col min="14577" max="14577" width="9.42578125" style="35" bestFit="1" customWidth="1"/>
    <col min="14578" max="14824" width="9.140625" style="35"/>
    <col min="14825" max="14825" width="57.140625" style="35" customWidth="1"/>
    <col min="14826" max="14826" width="4.7109375" style="35" customWidth="1"/>
    <col min="14827" max="14827" width="5.28515625" style="35" customWidth="1"/>
    <col min="14828" max="14828" width="3.7109375" style="35" customWidth="1"/>
    <col min="14829" max="14829" width="13.5703125" style="35" customWidth="1"/>
    <col min="14830" max="14830" width="7.42578125" style="35" bestFit="1" customWidth="1"/>
    <col min="14831" max="14831" width="10.28515625" style="35" bestFit="1" customWidth="1"/>
    <col min="14832" max="14832" width="8.28515625" style="35" customWidth="1"/>
    <col min="14833" max="14833" width="9.42578125" style="35" bestFit="1" customWidth="1"/>
    <col min="14834" max="15080" width="9.140625" style="35"/>
    <col min="15081" max="15081" width="57.140625" style="35" customWidth="1"/>
    <col min="15082" max="15082" width="4.7109375" style="35" customWidth="1"/>
    <col min="15083" max="15083" width="5.28515625" style="35" customWidth="1"/>
    <col min="15084" max="15084" width="3.7109375" style="35" customWidth="1"/>
    <col min="15085" max="15085" width="13.5703125" style="35" customWidth="1"/>
    <col min="15086" max="15086" width="7.42578125" style="35" bestFit="1" customWidth="1"/>
    <col min="15087" max="15087" width="10.28515625" style="35" bestFit="1" customWidth="1"/>
    <col min="15088" max="15088" width="8.28515625" style="35" customWidth="1"/>
    <col min="15089" max="15089" width="9.42578125" style="35" bestFit="1" customWidth="1"/>
    <col min="15090" max="15336" width="9.140625" style="35"/>
    <col min="15337" max="15337" width="57.140625" style="35" customWidth="1"/>
    <col min="15338" max="15338" width="4.7109375" style="35" customWidth="1"/>
    <col min="15339" max="15339" width="5.28515625" style="35" customWidth="1"/>
    <col min="15340" max="15340" width="3.7109375" style="35" customWidth="1"/>
    <col min="15341" max="15341" width="13.5703125" style="35" customWidth="1"/>
    <col min="15342" max="15342" width="7.42578125" style="35" bestFit="1" customWidth="1"/>
    <col min="15343" max="15343" width="10.28515625" style="35" bestFit="1" customWidth="1"/>
    <col min="15344" max="15344" width="8.28515625" style="35" customWidth="1"/>
    <col min="15345" max="15345" width="9.42578125" style="35" bestFit="1" customWidth="1"/>
    <col min="15346" max="15592" width="9.140625" style="35"/>
    <col min="15593" max="15593" width="57.140625" style="35" customWidth="1"/>
    <col min="15594" max="15594" width="4.7109375" style="35" customWidth="1"/>
    <col min="15595" max="15595" width="5.28515625" style="35" customWidth="1"/>
    <col min="15596" max="15596" width="3.7109375" style="35" customWidth="1"/>
    <col min="15597" max="15597" width="13.5703125" style="35" customWidth="1"/>
    <col min="15598" max="15598" width="7.42578125" style="35" bestFit="1" customWidth="1"/>
    <col min="15599" max="15599" width="10.28515625" style="35" bestFit="1" customWidth="1"/>
    <col min="15600" max="15600" width="8.28515625" style="35" customWidth="1"/>
    <col min="15601" max="15601" width="9.42578125" style="35" bestFit="1" customWidth="1"/>
    <col min="15602" max="15848" width="9.140625" style="35"/>
    <col min="15849" max="15849" width="57.140625" style="35" customWidth="1"/>
    <col min="15850" max="15850" width="4.7109375" style="35" customWidth="1"/>
    <col min="15851" max="15851" width="5.28515625" style="35" customWidth="1"/>
    <col min="15852" max="15852" width="3.7109375" style="35" customWidth="1"/>
    <col min="15853" max="15853" width="13.5703125" style="35" customWidth="1"/>
    <col min="15854" max="15854" width="7.42578125" style="35" bestFit="1" customWidth="1"/>
    <col min="15855" max="15855" width="10.28515625" style="35" bestFit="1" customWidth="1"/>
    <col min="15856" max="15856" width="8.28515625" style="35" customWidth="1"/>
    <col min="15857" max="15857" width="9.42578125" style="35" bestFit="1" customWidth="1"/>
    <col min="15858" max="16104" width="9.140625" style="35"/>
    <col min="16105" max="16105" width="57.140625" style="35" customWidth="1"/>
    <col min="16106" max="16106" width="4.7109375" style="35" customWidth="1"/>
    <col min="16107" max="16107" width="5.28515625" style="35" customWidth="1"/>
    <col min="16108" max="16108" width="3.7109375" style="35" customWidth="1"/>
    <col min="16109" max="16109" width="13.5703125" style="35" customWidth="1"/>
    <col min="16110" max="16110" width="7.42578125" style="35" bestFit="1" customWidth="1"/>
    <col min="16111" max="16111" width="10.28515625" style="35" bestFit="1" customWidth="1"/>
    <col min="16112" max="16112" width="8.28515625" style="35" customWidth="1"/>
    <col min="16113" max="16113" width="9.42578125" style="35" bestFit="1" customWidth="1"/>
    <col min="16114" max="16384" width="9.140625" style="35"/>
  </cols>
  <sheetData>
    <row r="1" spans="1:11" ht="12.75" customHeight="1" x14ac:dyDescent="0.2">
      <c r="A1" s="34"/>
      <c r="B1" s="387" t="s">
        <v>790</v>
      </c>
      <c r="C1" s="387"/>
      <c r="D1" s="387"/>
      <c r="E1" s="387"/>
      <c r="F1" s="387"/>
      <c r="G1" s="387"/>
      <c r="H1" s="280"/>
      <c r="I1" s="280"/>
      <c r="J1" s="280"/>
      <c r="K1" s="35"/>
    </row>
    <row r="2" spans="1:11" ht="12.75" customHeight="1" x14ac:dyDescent="0.2">
      <c r="A2" s="34"/>
      <c r="B2" s="387" t="s">
        <v>905</v>
      </c>
      <c r="C2" s="387"/>
      <c r="D2" s="387"/>
      <c r="E2" s="387"/>
      <c r="F2" s="387"/>
      <c r="G2" s="387"/>
      <c r="H2" s="280"/>
      <c r="I2" s="280"/>
      <c r="J2" s="280"/>
      <c r="K2" s="35"/>
    </row>
    <row r="3" spans="1:11" ht="12.75" customHeight="1" x14ac:dyDescent="0.2">
      <c r="A3" s="34"/>
      <c r="B3" s="387" t="s">
        <v>81</v>
      </c>
      <c r="C3" s="387"/>
      <c r="D3" s="387"/>
      <c r="E3" s="387"/>
      <c r="F3" s="387"/>
      <c r="G3" s="387"/>
      <c r="H3" s="280"/>
      <c r="I3" s="280"/>
      <c r="J3" s="280"/>
      <c r="K3" s="35"/>
    </row>
    <row r="4" spans="1:11" ht="12.75" customHeight="1" x14ac:dyDescent="0.2">
      <c r="A4" s="34"/>
      <c r="B4" s="387" t="s">
        <v>82</v>
      </c>
      <c r="C4" s="387"/>
      <c r="D4" s="387"/>
      <c r="E4" s="387"/>
      <c r="F4" s="387"/>
      <c r="G4" s="387"/>
      <c r="H4" s="280"/>
      <c r="I4" s="280"/>
      <c r="J4" s="280"/>
      <c r="K4" s="35"/>
    </row>
    <row r="5" spans="1:11" ht="12.75" customHeight="1" x14ac:dyDescent="0.2">
      <c r="A5" s="34"/>
      <c r="B5" s="387" t="s">
        <v>869</v>
      </c>
      <c r="C5" s="387"/>
      <c r="D5" s="387"/>
      <c r="E5" s="387"/>
      <c r="F5" s="387"/>
      <c r="G5" s="387"/>
      <c r="H5" s="280"/>
      <c r="I5" s="280"/>
      <c r="J5" s="280"/>
      <c r="K5" s="35"/>
    </row>
    <row r="6" spans="1:11" ht="12.75" customHeight="1" x14ac:dyDescent="0.2">
      <c r="A6" s="34"/>
      <c r="B6" s="387" t="s">
        <v>736</v>
      </c>
      <c r="C6" s="387"/>
      <c r="D6" s="387"/>
      <c r="E6" s="387"/>
      <c r="F6" s="387"/>
      <c r="G6" s="387"/>
      <c r="H6" s="280"/>
      <c r="I6" s="280"/>
      <c r="J6" s="280"/>
      <c r="K6" s="35"/>
    </row>
    <row r="7" spans="1:11" ht="12.75" customHeight="1" x14ac:dyDescent="0.2">
      <c r="A7" s="34"/>
      <c r="B7" s="387" t="s">
        <v>82</v>
      </c>
      <c r="C7" s="387"/>
      <c r="D7" s="387"/>
      <c r="E7" s="387"/>
      <c r="F7" s="387"/>
      <c r="G7" s="387"/>
      <c r="H7" s="280"/>
      <c r="I7" s="280"/>
      <c r="J7" s="280"/>
      <c r="K7" s="35"/>
    </row>
    <row r="8" spans="1:11" ht="12.75" customHeight="1" x14ac:dyDescent="0.2">
      <c r="A8" s="34"/>
      <c r="B8" s="387" t="s">
        <v>872</v>
      </c>
      <c r="C8" s="387"/>
      <c r="D8" s="387"/>
      <c r="E8" s="387"/>
      <c r="F8" s="387"/>
      <c r="G8" s="387"/>
      <c r="H8" s="280"/>
      <c r="I8" s="280"/>
      <c r="J8" s="280"/>
      <c r="K8" s="35"/>
    </row>
    <row r="9" spans="1:11" x14ac:dyDescent="0.2">
      <c r="A9" s="34"/>
      <c r="B9" s="385"/>
      <c r="C9" s="385"/>
      <c r="D9" s="385"/>
      <c r="E9" s="385"/>
      <c r="F9" s="385"/>
      <c r="G9" s="385"/>
      <c r="H9" s="281"/>
      <c r="I9" s="281"/>
      <c r="J9" s="281"/>
      <c r="K9" s="35"/>
    </row>
    <row r="10" spans="1:11" x14ac:dyDescent="0.2">
      <c r="C10" s="40"/>
      <c r="D10" s="41"/>
      <c r="E10" s="41"/>
      <c r="F10" s="40"/>
      <c r="G10" s="37"/>
      <c r="H10" s="37"/>
      <c r="I10" s="37"/>
      <c r="J10" s="37"/>
      <c r="K10" s="37"/>
    </row>
    <row r="11" spans="1:11" x14ac:dyDescent="0.2">
      <c r="A11" s="386" t="s">
        <v>873</v>
      </c>
      <c r="B11" s="386"/>
      <c r="C11" s="386"/>
      <c r="D11" s="386"/>
      <c r="E11" s="386"/>
      <c r="F11" s="386"/>
      <c r="G11" s="386"/>
      <c r="H11" s="282"/>
      <c r="I11" s="282"/>
      <c r="J11" s="282"/>
      <c r="K11" s="35"/>
    </row>
    <row r="12" spans="1:11" x14ac:dyDescent="0.2">
      <c r="A12" s="42"/>
      <c r="G12" s="37" t="s">
        <v>83</v>
      </c>
      <c r="H12" s="37"/>
      <c r="I12" s="37"/>
      <c r="J12" s="37"/>
      <c r="K12" s="37"/>
    </row>
    <row r="13" spans="1:11" ht="40.5" customHeight="1" x14ac:dyDescent="0.2">
      <c r="A13" s="46" t="s">
        <v>84</v>
      </c>
      <c r="B13" s="47" t="s">
        <v>85</v>
      </c>
      <c r="C13" s="48" t="s">
        <v>86</v>
      </c>
      <c r="D13" s="47" t="s">
        <v>87</v>
      </c>
      <c r="E13" s="47" t="s">
        <v>88</v>
      </c>
      <c r="F13" s="48" t="s">
        <v>89</v>
      </c>
      <c r="G13" s="92" t="s">
        <v>751</v>
      </c>
      <c r="H13" s="92" t="s">
        <v>855</v>
      </c>
      <c r="I13" s="290"/>
      <c r="J13" s="290"/>
      <c r="K13" s="35"/>
    </row>
    <row r="14" spans="1:11" ht="18.75" customHeight="1" x14ac:dyDescent="0.2">
      <c r="A14" s="347" t="s">
        <v>90</v>
      </c>
      <c r="B14" s="63"/>
      <c r="C14" s="87"/>
      <c r="D14" s="63"/>
      <c r="E14" s="63"/>
      <c r="F14" s="87"/>
      <c r="G14" s="319">
        <v>714079.76599999995</v>
      </c>
      <c r="H14" s="319">
        <v>661544.60800000012</v>
      </c>
      <c r="I14" s="231"/>
      <c r="J14" s="231"/>
      <c r="K14" s="231"/>
    </row>
    <row r="15" spans="1:11" ht="29.25" customHeight="1" x14ac:dyDescent="0.2">
      <c r="A15" s="347" t="s">
        <v>459</v>
      </c>
      <c r="B15" s="72" t="s">
        <v>91</v>
      </c>
      <c r="C15" s="76"/>
      <c r="D15" s="72"/>
      <c r="E15" s="72"/>
      <c r="F15" s="76"/>
      <c r="G15" s="262">
        <v>83880.067479999911</v>
      </c>
      <c r="H15" s="262">
        <v>82079.667480000004</v>
      </c>
      <c r="I15" s="35"/>
      <c r="J15" s="231"/>
      <c r="K15" s="35"/>
    </row>
    <row r="16" spans="1:11" ht="14.25" customHeight="1" x14ac:dyDescent="0.2">
      <c r="A16" s="347" t="s">
        <v>181</v>
      </c>
      <c r="B16" s="72" t="s">
        <v>91</v>
      </c>
      <c r="C16" s="66" t="s">
        <v>182</v>
      </c>
      <c r="D16" s="66"/>
      <c r="E16" s="72"/>
      <c r="F16" s="76"/>
      <c r="G16" s="262">
        <v>23038.537660000002</v>
      </c>
      <c r="H16" s="262">
        <v>23038.537660000002</v>
      </c>
      <c r="I16" s="35"/>
      <c r="J16" s="35"/>
      <c r="K16" s="35"/>
    </row>
    <row r="17" spans="1:11" ht="14.25" customHeight="1" x14ac:dyDescent="0.2">
      <c r="A17" s="348" t="s">
        <v>305</v>
      </c>
      <c r="B17" s="72" t="s">
        <v>91</v>
      </c>
      <c r="C17" s="65" t="s">
        <v>182</v>
      </c>
      <c r="D17" s="66" t="s">
        <v>136</v>
      </c>
      <c r="E17" s="66"/>
      <c r="F17" s="65"/>
      <c r="G17" s="262">
        <v>23038.537660000002</v>
      </c>
      <c r="H17" s="262">
        <v>23038.537660000002</v>
      </c>
      <c r="I17" s="35"/>
      <c r="J17" s="35"/>
      <c r="K17" s="35"/>
    </row>
    <row r="18" spans="1:11" ht="10.5" customHeight="1" x14ac:dyDescent="0.2">
      <c r="A18" s="349" t="s">
        <v>875</v>
      </c>
      <c r="B18" s="71" t="s">
        <v>91</v>
      </c>
      <c r="C18" s="216" t="s">
        <v>182</v>
      </c>
      <c r="D18" s="58" t="s">
        <v>136</v>
      </c>
      <c r="E18" s="47" t="s">
        <v>890</v>
      </c>
      <c r="F18" s="48"/>
      <c r="G18" s="286">
        <v>91.2</v>
      </c>
      <c r="H18" s="286">
        <v>91.2</v>
      </c>
      <c r="I18" s="35"/>
      <c r="J18" s="35"/>
      <c r="K18" s="35"/>
    </row>
    <row r="19" spans="1:11" ht="12" customHeight="1" x14ac:dyDescent="0.2">
      <c r="A19" s="346" t="s">
        <v>99</v>
      </c>
      <c r="B19" s="71" t="s">
        <v>91</v>
      </c>
      <c r="C19" s="216" t="s">
        <v>182</v>
      </c>
      <c r="D19" s="58" t="s">
        <v>136</v>
      </c>
      <c r="E19" s="47" t="s">
        <v>890</v>
      </c>
      <c r="F19" s="48">
        <v>600</v>
      </c>
      <c r="G19" s="286">
        <v>91.2</v>
      </c>
      <c r="H19" s="286">
        <v>91.2</v>
      </c>
      <c r="I19" s="35"/>
      <c r="J19" s="35"/>
      <c r="K19" s="35"/>
    </row>
    <row r="20" spans="1:11" ht="14.25" customHeight="1" x14ac:dyDescent="0.2">
      <c r="A20" s="347" t="s">
        <v>891</v>
      </c>
      <c r="B20" s="72" t="s">
        <v>91</v>
      </c>
      <c r="C20" s="65" t="s">
        <v>182</v>
      </c>
      <c r="D20" s="66" t="s">
        <v>136</v>
      </c>
      <c r="E20" s="66" t="s">
        <v>96</v>
      </c>
      <c r="F20" s="65" t="s">
        <v>28</v>
      </c>
      <c r="G20" s="295">
        <v>22947.337660000001</v>
      </c>
      <c r="H20" s="295">
        <v>22947.337660000001</v>
      </c>
      <c r="I20" s="35"/>
      <c r="J20" s="35"/>
      <c r="K20" s="35"/>
    </row>
    <row r="21" spans="1:11" ht="12" customHeight="1" x14ac:dyDescent="0.2">
      <c r="A21" s="350" t="s">
        <v>601</v>
      </c>
      <c r="B21" s="74" t="s">
        <v>91</v>
      </c>
      <c r="C21" s="68" t="s">
        <v>182</v>
      </c>
      <c r="D21" s="70" t="s">
        <v>136</v>
      </c>
      <c r="E21" s="70" t="s">
        <v>602</v>
      </c>
      <c r="F21" s="68" t="s">
        <v>132</v>
      </c>
      <c r="G21" s="296">
        <v>22883.873660000001</v>
      </c>
      <c r="H21" s="296">
        <v>22883.873660000001</v>
      </c>
      <c r="I21" s="35"/>
      <c r="J21" s="35"/>
      <c r="K21" s="35"/>
    </row>
    <row r="22" spans="1:11" ht="32.25" customHeight="1" x14ac:dyDescent="0.2">
      <c r="A22" s="351" t="s">
        <v>604</v>
      </c>
      <c r="B22" s="71" t="s">
        <v>91</v>
      </c>
      <c r="C22" s="216" t="s">
        <v>182</v>
      </c>
      <c r="D22" s="58" t="s">
        <v>136</v>
      </c>
      <c r="E22" s="58" t="s">
        <v>603</v>
      </c>
      <c r="F22" s="216" t="s">
        <v>132</v>
      </c>
      <c r="G22" s="293">
        <v>22883.873660000001</v>
      </c>
      <c r="H22" s="293">
        <v>22883.873660000001</v>
      </c>
      <c r="I22" s="35"/>
      <c r="J22" s="35"/>
      <c r="K22" s="35"/>
    </row>
    <row r="23" spans="1:11" ht="32.25" customHeight="1" x14ac:dyDescent="0.2">
      <c r="A23" s="346" t="s">
        <v>99</v>
      </c>
      <c r="B23" s="71" t="s">
        <v>91</v>
      </c>
      <c r="C23" s="216" t="s">
        <v>182</v>
      </c>
      <c r="D23" s="58" t="s">
        <v>136</v>
      </c>
      <c r="E23" s="58" t="s">
        <v>603</v>
      </c>
      <c r="F23" s="216">
        <v>600</v>
      </c>
      <c r="G23" s="293">
        <v>22883.873660000001</v>
      </c>
      <c r="H23" s="293">
        <v>22883.873660000001</v>
      </c>
      <c r="I23" s="35"/>
      <c r="J23" s="35"/>
      <c r="K23" s="35"/>
    </row>
    <row r="24" spans="1:11" ht="33.75" customHeight="1" x14ac:dyDescent="0.2">
      <c r="A24" s="346" t="s">
        <v>657</v>
      </c>
      <c r="B24" s="71" t="s">
        <v>91</v>
      </c>
      <c r="C24" s="216" t="s">
        <v>182</v>
      </c>
      <c r="D24" s="58" t="s">
        <v>136</v>
      </c>
      <c r="E24" s="58" t="s">
        <v>402</v>
      </c>
      <c r="F24" s="216"/>
      <c r="G24" s="293">
        <v>63.463999999999999</v>
      </c>
      <c r="H24" s="293">
        <v>63.463999999999999</v>
      </c>
      <c r="I24" s="35"/>
      <c r="J24" s="35"/>
      <c r="K24" s="35"/>
    </row>
    <row r="25" spans="1:11" ht="45" x14ac:dyDescent="0.2">
      <c r="A25" s="346" t="s">
        <v>381</v>
      </c>
      <c r="B25" s="71" t="s">
        <v>91</v>
      </c>
      <c r="C25" s="216" t="s">
        <v>182</v>
      </c>
      <c r="D25" s="58" t="s">
        <v>136</v>
      </c>
      <c r="E25" s="58" t="s">
        <v>658</v>
      </c>
      <c r="F25" s="216"/>
      <c r="G25" s="293">
        <v>63.463999999999999</v>
      </c>
      <c r="H25" s="293">
        <v>63.463999999999999</v>
      </c>
      <c r="I25" s="35"/>
      <c r="J25" s="35"/>
      <c r="K25" s="35"/>
    </row>
    <row r="26" spans="1:11" ht="22.5" x14ac:dyDescent="0.2">
      <c r="A26" s="346" t="s">
        <v>99</v>
      </c>
      <c r="B26" s="71" t="s">
        <v>91</v>
      </c>
      <c r="C26" s="216" t="s">
        <v>182</v>
      </c>
      <c r="D26" s="58" t="s">
        <v>136</v>
      </c>
      <c r="E26" s="58" t="s">
        <v>658</v>
      </c>
      <c r="F26" s="216">
        <v>600</v>
      </c>
      <c r="G26" s="293">
        <v>63.463999999999999</v>
      </c>
      <c r="H26" s="293">
        <v>63.463999999999999</v>
      </c>
      <c r="I26" s="35"/>
      <c r="J26" s="35"/>
      <c r="K26" s="35"/>
    </row>
    <row r="27" spans="1:11" ht="12" customHeight="1" x14ac:dyDescent="0.2">
      <c r="A27" s="352" t="s">
        <v>92</v>
      </c>
      <c r="B27" s="72" t="s">
        <v>91</v>
      </c>
      <c r="C27" s="66" t="s">
        <v>93</v>
      </c>
      <c r="D27" s="72"/>
      <c r="E27" s="72"/>
      <c r="F27" s="76"/>
      <c r="G27" s="295">
        <v>60779.529819999902</v>
      </c>
      <c r="H27" s="295">
        <v>58979.129820000002</v>
      </c>
      <c r="I27" s="35"/>
      <c r="J27" s="35"/>
      <c r="K27" s="35"/>
    </row>
    <row r="28" spans="1:11" ht="12" customHeight="1" x14ac:dyDescent="0.2">
      <c r="A28" s="347" t="s">
        <v>94</v>
      </c>
      <c r="B28" s="72" t="s">
        <v>91</v>
      </c>
      <c r="C28" s="66" t="s">
        <v>93</v>
      </c>
      <c r="D28" s="66" t="s">
        <v>95</v>
      </c>
      <c r="E28" s="66"/>
      <c r="F28" s="65"/>
      <c r="G28" s="295">
        <v>36816.057339999898</v>
      </c>
      <c r="H28" s="295">
        <v>35015.657339999998</v>
      </c>
      <c r="I28" s="35"/>
      <c r="J28" s="35"/>
      <c r="K28" s="35"/>
    </row>
    <row r="29" spans="1:11" ht="12.75" customHeight="1" x14ac:dyDescent="0.2">
      <c r="A29" s="347" t="s">
        <v>891</v>
      </c>
      <c r="B29" s="72" t="s">
        <v>91</v>
      </c>
      <c r="C29" s="66" t="s">
        <v>93</v>
      </c>
      <c r="D29" s="66" t="s">
        <v>95</v>
      </c>
      <c r="E29" s="66" t="s">
        <v>96</v>
      </c>
      <c r="F29" s="65"/>
      <c r="G29" s="295">
        <v>36601.958139999901</v>
      </c>
      <c r="H29" s="295">
        <v>34801.558140000001</v>
      </c>
      <c r="I29" s="35"/>
      <c r="J29" s="35"/>
      <c r="K29" s="35"/>
    </row>
    <row r="30" spans="1:11" ht="17.25" customHeight="1" x14ac:dyDescent="0.2">
      <c r="A30" s="350" t="s">
        <v>97</v>
      </c>
      <c r="B30" s="74" t="s">
        <v>91</v>
      </c>
      <c r="C30" s="70" t="s">
        <v>93</v>
      </c>
      <c r="D30" s="70" t="s">
        <v>95</v>
      </c>
      <c r="E30" s="70" t="s">
        <v>98</v>
      </c>
      <c r="F30" s="68"/>
      <c r="G30" s="371">
        <v>13392.679</v>
      </c>
      <c r="H30" s="371">
        <v>13392.679</v>
      </c>
      <c r="I30" s="35"/>
      <c r="J30" s="35"/>
      <c r="K30" s="35"/>
    </row>
    <row r="31" spans="1:11" ht="23.25" customHeight="1" x14ac:dyDescent="0.2">
      <c r="A31" s="351" t="s">
        <v>397</v>
      </c>
      <c r="B31" s="71" t="s">
        <v>91</v>
      </c>
      <c r="C31" s="58" t="s">
        <v>93</v>
      </c>
      <c r="D31" s="58" t="s">
        <v>95</v>
      </c>
      <c r="E31" s="58" t="s">
        <v>445</v>
      </c>
      <c r="F31" s="216"/>
      <c r="G31" s="293">
        <v>13201.054</v>
      </c>
      <c r="H31" s="293">
        <v>13201.054</v>
      </c>
      <c r="I31" s="35"/>
      <c r="J31" s="35"/>
      <c r="K31" s="35"/>
    </row>
    <row r="32" spans="1:11" ht="23.25" customHeight="1" x14ac:dyDescent="0.2">
      <c r="A32" s="346" t="s">
        <v>99</v>
      </c>
      <c r="B32" s="71" t="s">
        <v>91</v>
      </c>
      <c r="C32" s="216" t="s">
        <v>93</v>
      </c>
      <c r="D32" s="58" t="s">
        <v>95</v>
      </c>
      <c r="E32" s="58" t="s">
        <v>445</v>
      </c>
      <c r="F32" s="216" t="s">
        <v>100</v>
      </c>
      <c r="G32" s="293">
        <v>13201.054</v>
      </c>
      <c r="H32" s="293">
        <v>13201.054</v>
      </c>
      <c r="I32" s="35"/>
      <c r="J32" s="35"/>
      <c r="K32" s="35"/>
    </row>
    <row r="33" spans="1:11" ht="25.5" customHeight="1" x14ac:dyDescent="0.2">
      <c r="A33" s="346" t="s">
        <v>877</v>
      </c>
      <c r="B33" s="71" t="s">
        <v>91</v>
      </c>
      <c r="C33" s="216" t="s">
        <v>93</v>
      </c>
      <c r="D33" s="58" t="s">
        <v>95</v>
      </c>
      <c r="E33" s="58" t="s">
        <v>878</v>
      </c>
      <c r="F33" s="216"/>
      <c r="G33" s="293">
        <v>191.625</v>
      </c>
      <c r="H33" s="293">
        <v>191.625</v>
      </c>
      <c r="I33" s="35"/>
      <c r="J33" s="35"/>
      <c r="K33" s="35"/>
    </row>
    <row r="34" spans="1:11" ht="21.75" customHeight="1" x14ac:dyDescent="0.2">
      <c r="A34" s="346" t="s">
        <v>99</v>
      </c>
      <c r="B34" s="71" t="s">
        <v>91</v>
      </c>
      <c r="C34" s="216" t="s">
        <v>93</v>
      </c>
      <c r="D34" s="58" t="s">
        <v>95</v>
      </c>
      <c r="E34" s="58" t="s">
        <v>878</v>
      </c>
      <c r="F34" s="216" t="s">
        <v>100</v>
      </c>
      <c r="G34" s="293">
        <v>191.625</v>
      </c>
      <c r="H34" s="293">
        <v>191.625</v>
      </c>
      <c r="I34" s="35"/>
      <c r="J34" s="35"/>
      <c r="K34" s="35"/>
    </row>
    <row r="35" spans="1:11" ht="22.5" customHeight="1" x14ac:dyDescent="0.2">
      <c r="A35" s="346" t="s">
        <v>103</v>
      </c>
      <c r="B35" s="71" t="s">
        <v>91</v>
      </c>
      <c r="C35" s="58" t="s">
        <v>93</v>
      </c>
      <c r="D35" s="58" t="s">
        <v>95</v>
      </c>
      <c r="E35" s="58" t="s">
        <v>104</v>
      </c>
      <c r="F35" s="216"/>
      <c r="G35" s="293">
        <v>22639.279139999901</v>
      </c>
      <c r="H35" s="293">
        <v>20838.879140000001</v>
      </c>
      <c r="I35" s="35"/>
      <c r="J35" s="35"/>
      <c r="K35" s="35"/>
    </row>
    <row r="36" spans="1:11" ht="22.5" customHeight="1" x14ac:dyDescent="0.2">
      <c r="A36" s="351" t="s">
        <v>398</v>
      </c>
      <c r="B36" s="71" t="s">
        <v>91</v>
      </c>
      <c r="C36" s="58" t="s">
        <v>93</v>
      </c>
      <c r="D36" s="58" t="s">
        <v>95</v>
      </c>
      <c r="E36" s="58" t="s">
        <v>105</v>
      </c>
      <c r="F36" s="216"/>
      <c r="G36" s="293">
        <v>22639.279139999901</v>
      </c>
      <c r="H36" s="293">
        <v>20838.879140000001</v>
      </c>
      <c r="I36" s="35"/>
      <c r="J36" s="35"/>
      <c r="K36" s="35"/>
    </row>
    <row r="37" spans="1:11" ht="12.75" customHeight="1" x14ac:dyDescent="0.2">
      <c r="A37" s="346" t="s">
        <v>99</v>
      </c>
      <c r="B37" s="71" t="s">
        <v>91</v>
      </c>
      <c r="C37" s="216" t="s">
        <v>93</v>
      </c>
      <c r="D37" s="58" t="s">
        <v>95</v>
      </c>
      <c r="E37" s="58" t="s">
        <v>105</v>
      </c>
      <c r="F37" s="216" t="s">
        <v>100</v>
      </c>
      <c r="G37" s="293">
        <v>22639.279139999901</v>
      </c>
      <c r="H37" s="293">
        <v>20838.879140000001</v>
      </c>
      <c r="I37" s="35"/>
      <c r="J37" s="35"/>
      <c r="K37" s="35"/>
    </row>
    <row r="38" spans="1:11" ht="15.75" customHeight="1" x14ac:dyDescent="0.2">
      <c r="A38" s="346" t="s">
        <v>111</v>
      </c>
      <c r="B38" s="71" t="s">
        <v>91</v>
      </c>
      <c r="C38" s="58" t="s">
        <v>93</v>
      </c>
      <c r="D38" s="58" t="s">
        <v>95</v>
      </c>
      <c r="E38" s="58" t="s">
        <v>112</v>
      </c>
      <c r="F38" s="216"/>
      <c r="G38" s="293">
        <v>570</v>
      </c>
      <c r="H38" s="293">
        <v>570</v>
      </c>
      <c r="I38" s="35"/>
      <c r="J38" s="35"/>
      <c r="K38" s="35"/>
    </row>
    <row r="39" spans="1:11" ht="13.5" customHeight="1" x14ac:dyDescent="0.2">
      <c r="A39" s="346" t="s">
        <v>113</v>
      </c>
      <c r="B39" s="71" t="s">
        <v>91</v>
      </c>
      <c r="C39" s="58" t="s">
        <v>93</v>
      </c>
      <c r="D39" s="58" t="s">
        <v>95</v>
      </c>
      <c r="E39" s="58" t="s">
        <v>114</v>
      </c>
      <c r="F39" s="216"/>
      <c r="G39" s="293">
        <v>570</v>
      </c>
      <c r="H39" s="293">
        <v>570</v>
      </c>
      <c r="I39" s="35"/>
      <c r="J39" s="35"/>
      <c r="K39" s="35"/>
    </row>
    <row r="40" spans="1:11" ht="13.5" customHeight="1" x14ac:dyDescent="0.2">
      <c r="A40" s="346" t="s">
        <v>106</v>
      </c>
      <c r="B40" s="71" t="s">
        <v>91</v>
      </c>
      <c r="C40" s="58" t="s">
        <v>93</v>
      </c>
      <c r="D40" s="58" t="s">
        <v>95</v>
      </c>
      <c r="E40" s="58" t="s">
        <v>114</v>
      </c>
      <c r="F40" s="216">
        <v>100</v>
      </c>
      <c r="G40" s="293">
        <v>25</v>
      </c>
      <c r="H40" s="293">
        <v>25</v>
      </c>
      <c r="I40" s="35"/>
      <c r="J40" s="35"/>
      <c r="K40" s="35"/>
    </row>
    <row r="41" spans="1:11" ht="15.75" customHeight="1" x14ac:dyDescent="0.2">
      <c r="A41" s="346" t="s">
        <v>373</v>
      </c>
      <c r="B41" s="71" t="s">
        <v>91</v>
      </c>
      <c r="C41" s="58" t="s">
        <v>93</v>
      </c>
      <c r="D41" s="58" t="s">
        <v>95</v>
      </c>
      <c r="E41" s="58" t="s">
        <v>114</v>
      </c>
      <c r="F41" s="216" t="s">
        <v>115</v>
      </c>
      <c r="G41" s="293">
        <v>545</v>
      </c>
      <c r="H41" s="293">
        <v>545</v>
      </c>
      <c r="I41" s="35"/>
      <c r="J41" s="35"/>
      <c r="K41" s="35"/>
    </row>
    <row r="42" spans="1:11" ht="33" customHeight="1" x14ac:dyDescent="0.2">
      <c r="A42" s="351" t="s">
        <v>401</v>
      </c>
      <c r="B42" s="70" t="s">
        <v>91</v>
      </c>
      <c r="C42" s="70" t="s">
        <v>93</v>
      </c>
      <c r="D42" s="70" t="s">
        <v>95</v>
      </c>
      <c r="E42" s="88" t="s">
        <v>402</v>
      </c>
      <c r="F42" s="68"/>
      <c r="G42" s="296">
        <v>214.0992</v>
      </c>
      <c r="H42" s="296">
        <v>214.0992</v>
      </c>
      <c r="I42" s="35"/>
      <c r="J42" s="35"/>
      <c r="K42" s="35"/>
    </row>
    <row r="43" spans="1:11" ht="13.5" customHeight="1" x14ac:dyDescent="0.2">
      <c r="A43" s="349" t="s">
        <v>118</v>
      </c>
      <c r="B43" s="71" t="s">
        <v>91</v>
      </c>
      <c r="C43" s="58" t="s">
        <v>93</v>
      </c>
      <c r="D43" s="58" t="s">
        <v>95</v>
      </c>
      <c r="E43" s="58" t="s">
        <v>403</v>
      </c>
      <c r="F43" s="216"/>
      <c r="G43" s="293">
        <v>214.0992</v>
      </c>
      <c r="H43" s="293">
        <v>214.0992</v>
      </c>
      <c r="I43" s="35"/>
      <c r="J43" s="35"/>
      <c r="K43" s="35"/>
    </row>
    <row r="44" spans="1:11" ht="22.5" customHeight="1" x14ac:dyDescent="0.2">
      <c r="A44" s="346" t="s">
        <v>99</v>
      </c>
      <c r="B44" s="71" t="s">
        <v>91</v>
      </c>
      <c r="C44" s="58" t="s">
        <v>93</v>
      </c>
      <c r="D44" s="58" t="s">
        <v>95</v>
      </c>
      <c r="E44" s="58" t="s">
        <v>403</v>
      </c>
      <c r="F44" s="216">
        <v>600</v>
      </c>
      <c r="G44" s="293">
        <v>214.0992</v>
      </c>
      <c r="H44" s="293">
        <v>214.0992</v>
      </c>
      <c r="I44" s="35"/>
      <c r="J44" s="35"/>
      <c r="K44" s="35"/>
    </row>
    <row r="45" spans="1:11" ht="12" customHeight="1" x14ac:dyDescent="0.2">
      <c r="A45" s="347" t="s">
        <v>119</v>
      </c>
      <c r="B45" s="72" t="s">
        <v>91</v>
      </c>
      <c r="C45" s="65" t="s">
        <v>93</v>
      </c>
      <c r="D45" s="66" t="s">
        <v>120</v>
      </c>
      <c r="E45" s="66"/>
      <c r="F45" s="65"/>
      <c r="G45" s="295">
        <v>23963.472480000004</v>
      </c>
      <c r="H45" s="295">
        <v>23963.472480000004</v>
      </c>
      <c r="I45" s="35"/>
      <c r="J45" s="35"/>
      <c r="K45" s="35"/>
    </row>
    <row r="46" spans="1:11" ht="33.75" x14ac:dyDescent="0.2">
      <c r="A46" s="346" t="s">
        <v>660</v>
      </c>
      <c r="B46" s="71" t="s">
        <v>91</v>
      </c>
      <c r="C46" s="216" t="s">
        <v>93</v>
      </c>
      <c r="D46" s="58" t="s">
        <v>120</v>
      </c>
      <c r="E46" s="58" t="s">
        <v>782</v>
      </c>
      <c r="F46" s="216"/>
      <c r="G46" s="293">
        <v>1715.4</v>
      </c>
      <c r="H46" s="293">
        <v>1715.4</v>
      </c>
      <c r="I46" s="35"/>
      <c r="J46" s="35"/>
      <c r="K46" s="35"/>
    </row>
    <row r="47" spans="1:11" ht="21.75" customHeight="1" x14ac:dyDescent="0.2">
      <c r="A47" s="346" t="s">
        <v>99</v>
      </c>
      <c r="B47" s="71" t="s">
        <v>91</v>
      </c>
      <c r="C47" s="216" t="s">
        <v>93</v>
      </c>
      <c r="D47" s="58" t="s">
        <v>120</v>
      </c>
      <c r="E47" s="58" t="s">
        <v>782</v>
      </c>
      <c r="F47" s="216">
        <v>600</v>
      </c>
      <c r="G47" s="293">
        <v>1715.4</v>
      </c>
      <c r="H47" s="293">
        <v>1715.4</v>
      </c>
      <c r="I47" s="35"/>
      <c r="J47" s="35"/>
      <c r="K47" s="35"/>
    </row>
    <row r="48" spans="1:11" ht="21.75" customHeight="1" x14ac:dyDescent="0.2">
      <c r="A48" s="346" t="s">
        <v>111</v>
      </c>
      <c r="B48" s="71" t="s">
        <v>91</v>
      </c>
      <c r="C48" s="58" t="s">
        <v>93</v>
      </c>
      <c r="D48" s="58" t="s">
        <v>120</v>
      </c>
      <c r="E48" s="58" t="s">
        <v>112</v>
      </c>
      <c r="F48" s="216"/>
      <c r="G48" s="293">
        <v>22248.072480000003</v>
      </c>
      <c r="H48" s="293">
        <v>22248.072480000003</v>
      </c>
      <c r="I48" s="35"/>
      <c r="J48" s="35"/>
      <c r="K48" s="35"/>
    </row>
    <row r="49" spans="1:11" ht="21.75" customHeight="1" x14ac:dyDescent="0.2">
      <c r="A49" s="350" t="s">
        <v>121</v>
      </c>
      <c r="B49" s="74" t="s">
        <v>91</v>
      </c>
      <c r="C49" s="68" t="s">
        <v>93</v>
      </c>
      <c r="D49" s="70" t="s">
        <v>120</v>
      </c>
      <c r="E49" s="70" t="s">
        <v>122</v>
      </c>
      <c r="F49" s="68"/>
      <c r="G49" s="296">
        <v>882</v>
      </c>
      <c r="H49" s="296">
        <v>882</v>
      </c>
      <c r="I49" s="35"/>
      <c r="J49" s="35"/>
      <c r="K49" s="35"/>
    </row>
    <row r="50" spans="1:11" ht="45" x14ac:dyDescent="0.2">
      <c r="A50" s="346" t="s">
        <v>106</v>
      </c>
      <c r="B50" s="71" t="s">
        <v>91</v>
      </c>
      <c r="C50" s="216" t="s">
        <v>93</v>
      </c>
      <c r="D50" s="58" t="s">
        <v>120</v>
      </c>
      <c r="E50" s="58" t="s">
        <v>123</v>
      </c>
      <c r="F50" s="216">
        <v>100</v>
      </c>
      <c r="G50" s="293">
        <v>882</v>
      </c>
      <c r="H50" s="293">
        <v>882</v>
      </c>
      <c r="I50" s="35"/>
      <c r="J50" s="35"/>
      <c r="K50" s="35"/>
    </row>
    <row r="51" spans="1:11" ht="22.5" x14ac:dyDescent="0.2">
      <c r="A51" s="350" t="s">
        <v>113</v>
      </c>
      <c r="B51" s="74" t="s">
        <v>91</v>
      </c>
      <c r="C51" s="68" t="s">
        <v>93</v>
      </c>
      <c r="D51" s="70" t="s">
        <v>120</v>
      </c>
      <c r="E51" s="70" t="s">
        <v>125</v>
      </c>
      <c r="F51" s="68"/>
      <c r="G51" s="365">
        <v>21366.072480000003</v>
      </c>
      <c r="H51" s="365">
        <v>21366.072480000003</v>
      </c>
      <c r="I51" s="35"/>
      <c r="J51" s="35"/>
      <c r="K51" s="35"/>
    </row>
    <row r="52" spans="1:11" ht="12.75" customHeight="1" x14ac:dyDescent="0.2">
      <c r="A52" s="346" t="s">
        <v>106</v>
      </c>
      <c r="B52" s="71" t="s">
        <v>91</v>
      </c>
      <c r="C52" s="216" t="s">
        <v>93</v>
      </c>
      <c r="D52" s="58" t="s">
        <v>120</v>
      </c>
      <c r="E52" s="58" t="s">
        <v>126</v>
      </c>
      <c r="F52" s="216">
        <v>100</v>
      </c>
      <c r="G52" s="293">
        <v>20648.900000000001</v>
      </c>
      <c r="H52" s="293">
        <v>20648.900000000001</v>
      </c>
      <c r="I52" s="35"/>
      <c r="J52" s="35"/>
      <c r="K52" s="35"/>
    </row>
    <row r="53" spans="1:11" ht="13.5" customHeight="1" x14ac:dyDescent="0.2">
      <c r="A53" s="346" t="s">
        <v>373</v>
      </c>
      <c r="B53" s="71" t="s">
        <v>91</v>
      </c>
      <c r="C53" s="216" t="s">
        <v>93</v>
      </c>
      <c r="D53" s="58" t="s">
        <v>120</v>
      </c>
      <c r="E53" s="58" t="s">
        <v>127</v>
      </c>
      <c r="F53" s="216" t="s">
        <v>115</v>
      </c>
      <c r="G53" s="293">
        <v>717.17247999999995</v>
      </c>
      <c r="H53" s="293">
        <v>717.17247999999995</v>
      </c>
      <c r="I53" s="35"/>
      <c r="J53" s="35"/>
      <c r="K53" s="35"/>
    </row>
    <row r="54" spans="1:11" ht="12.75" customHeight="1" x14ac:dyDescent="0.2">
      <c r="A54" s="349" t="s">
        <v>124</v>
      </c>
      <c r="B54" s="71" t="s">
        <v>91</v>
      </c>
      <c r="C54" s="216" t="s">
        <v>93</v>
      </c>
      <c r="D54" s="58" t="s">
        <v>120</v>
      </c>
      <c r="E54" s="58" t="s">
        <v>127</v>
      </c>
      <c r="F54" s="48" t="s">
        <v>176</v>
      </c>
      <c r="G54" s="286">
        <v>0</v>
      </c>
      <c r="H54" s="286">
        <v>0</v>
      </c>
      <c r="I54" s="35"/>
      <c r="J54" s="35"/>
      <c r="K54" s="35"/>
    </row>
    <row r="55" spans="1:11" ht="12.75" customHeight="1" x14ac:dyDescent="0.2">
      <c r="A55" s="347" t="s">
        <v>321</v>
      </c>
      <c r="B55" s="72" t="s">
        <v>91</v>
      </c>
      <c r="C55" s="65">
        <v>12</v>
      </c>
      <c r="D55" s="66"/>
      <c r="E55" s="66"/>
      <c r="F55" s="65"/>
      <c r="G55" s="297">
        <v>62</v>
      </c>
      <c r="H55" s="297">
        <v>62</v>
      </c>
      <c r="I55" s="35"/>
      <c r="J55" s="35"/>
      <c r="K55" s="35"/>
    </row>
    <row r="56" spans="1:11" ht="12.75" customHeight="1" x14ac:dyDescent="0.2">
      <c r="A56" s="347" t="s">
        <v>322</v>
      </c>
      <c r="B56" s="72" t="s">
        <v>91</v>
      </c>
      <c r="C56" s="65">
        <v>12</v>
      </c>
      <c r="D56" s="66" t="s">
        <v>193</v>
      </c>
      <c r="E56" s="66"/>
      <c r="F56" s="65"/>
      <c r="G56" s="297">
        <v>62</v>
      </c>
      <c r="H56" s="297">
        <v>62</v>
      </c>
      <c r="I56" s="35"/>
      <c r="J56" s="35"/>
      <c r="K56" s="35"/>
    </row>
    <row r="57" spans="1:11" s="101" customFormat="1" x14ac:dyDescent="0.2">
      <c r="A57" s="350" t="s">
        <v>404</v>
      </c>
      <c r="B57" s="74" t="s">
        <v>91</v>
      </c>
      <c r="C57" s="68">
        <v>12</v>
      </c>
      <c r="D57" s="70" t="s">
        <v>193</v>
      </c>
      <c r="E57" s="70" t="s">
        <v>407</v>
      </c>
      <c r="F57" s="68"/>
      <c r="G57" s="298">
        <v>62</v>
      </c>
      <c r="H57" s="298">
        <v>62</v>
      </c>
    </row>
    <row r="58" spans="1:11" ht="12.75" customHeight="1" x14ac:dyDescent="0.2">
      <c r="A58" s="346" t="s">
        <v>598</v>
      </c>
      <c r="B58" s="72" t="s">
        <v>91</v>
      </c>
      <c r="C58" s="65">
        <v>12</v>
      </c>
      <c r="D58" s="66" t="s">
        <v>193</v>
      </c>
      <c r="E58" s="70" t="s">
        <v>407</v>
      </c>
      <c r="F58" s="65"/>
      <c r="G58" s="297">
        <v>62</v>
      </c>
      <c r="H58" s="297">
        <v>62</v>
      </c>
      <c r="I58" s="35"/>
      <c r="J58" s="35"/>
      <c r="K58" s="35"/>
    </row>
    <row r="59" spans="1:11" ht="12.75" customHeight="1" x14ac:dyDescent="0.2">
      <c r="A59" s="346" t="s">
        <v>373</v>
      </c>
      <c r="B59" s="71" t="s">
        <v>91</v>
      </c>
      <c r="C59" s="216">
        <v>12</v>
      </c>
      <c r="D59" s="58" t="s">
        <v>193</v>
      </c>
      <c r="E59" s="70" t="s">
        <v>407</v>
      </c>
      <c r="F59" s="216">
        <v>200</v>
      </c>
      <c r="G59" s="299">
        <v>62</v>
      </c>
      <c r="H59" s="299">
        <v>62</v>
      </c>
      <c r="I59" s="35"/>
      <c r="J59" s="35"/>
      <c r="K59" s="35"/>
    </row>
    <row r="60" spans="1:11" ht="12.75" customHeight="1" x14ac:dyDescent="0.2">
      <c r="A60" s="347" t="s">
        <v>128</v>
      </c>
      <c r="B60" s="66" t="s">
        <v>129</v>
      </c>
      <c r="C60" s="65" t="s">
        <v>130</v>
      </c>
      <c r="D60" s="66" t="s">
        <v>130</v>
      </c>
      <c r="E60" s="66" t="s">
        <v>131</v>
      </c>
      <c r="F60" s="65" t="s">
        <v>132</v>
      </c>
      <c r="G60" s="262">
        <v>49302.100000000006</v>
      </c>
      <c r="H60" s="262">
        <v>31900.2</v>
      </c>
      <c r="I60" s="35"/>
      <c r="J60" s="35"/>
      <c r="K60" s="35"/>
    </row>
    <row r="61" spans="1:11" ht="14.25" customHeight="1" x14ac:dyDescent="0.2">
      <c r="A61" s="347" t="s">
        <v>133</v>
      </c>
      <c r="B61" s="62" t="s">
        <v>129</v>
      </c>
      <c r="C61" s="64" t="s">
        <v>134</v>
      </c>
      <c r="D61" s="62" t="s">
        <v>130</v>
      </c>
      <c r="E61" s="62" t="s">
        <v>131</v>
      </c>
      <c r="F61" s="64" t="s">
        <v>132</v>
      </c>
      <c r="G61" s="294">
        <v>49302.100000000006</v>
      </c>
      <c r="H61" s="294">
        <v>31900.2</v>
      </c>
      <c r="I61" s="35"/>
      <c r="J61" s="35"/>
      <c r="K61" s="35"/>
    </row>
    <row r="62" spans="1:11" ht="15" customHeight="1" x14ac:dyDescent="0.2">
      <c r="A62" s="347" t="s">
        <v>135</v>
      </c>
      <c r="B62" s="62" t="s">
        <v>129</v>
      </c>
      <c r="C62" s="64" t="s">
        <v>134</v>
      </c>
      <c r="D62" s="62" t="s">
        <v>136</v>
      </c>
      <c r="E62" s="62"/>
      <c r="F62" s="64"/>
      <c r="G62" s="294">
        <v>18155</v>
      </c>
      <c r="H62" s="294">
        <v>18155</v>
      </c>
      <c r="I62" s="35"/>
      <c r="J62" s="35"/>
      <c r="K62" s="35"/>
    </row>
    <row r="63" spans="1:11" ht="23.25" customHeight="1" x14ac:dyDescent="0.2">
      <c r="A63" s="347" t="s">
        <v>892</v>
      </c>
      <c r="B63" s="62" t="s">
        <v>129</v>
      </c>
      <c r="C63" s="64">
        <v>10</v>
      </c>
      <c r="D63" s="62" t="s">
        <v>136</v>
      </c>
      <c r="E63" s="62" t="s">
        <v>137</v>
      </c>
      <c r="F63" s="64"/>
      <c r="G63" s="294">
        <v>18155</v>
      </c>
      <c r="H63" s="294">
        <v>18155</v>
      </c>
      <c r="I63" s="35"/>
      <c r="J63" s="35"/>
      <c r="K63" s="35"/>
    </row>
    <row r="64" spans="1:11" ht="13.5" customHeight="1" x14ac:dyDescent="0.2">
      <c r="A64" s="346" t="s">
        <v>138</v>
      </c>
      <c r="B64" s="51" t="s">
        <v>129</v>
      </c>
      <c r="C64" s="51" t="s">
        <v>134</v>
      </c>
      <c r="D64" s="51" t="s">
        <v>136</v>
      </c>
      <c r="E64" s="51" t="s">
        <v>139</v>
      </c>
      <c r="F64" s="53"/>
      <c r="G64" s="300">
        <v>9271</v>
      </c>
      <c r="H64" s="300">
        <v>9271</v>
      </c>
      <c r="I64" s="35"/>
      <c r="J64" s="35"/>
      <c r="K64" s="35"/>
    </row>
    <row r="65" spans="1:11" s="54" customFormat="1" ht="24" customHeight="1" x14ac:dyDescent="0.2">
      <c r="A65" s="346" t="s">
        <v>140</v>
      </c>
      <c r="B65" s="51" t="s">
        <v>129</v>
      </c>
      <c r="C65" s="51" t="s">
        <v>134</v>
      </c>
      <c r="D65" s="51" t="s">
        <v>136</v>
      </c>
      <c r="E65" s="51" t="s">
        <v>141</v>
      </c>
      <c r="F65" s="53"/>
      <c r="G65" s="300">
        <v>3098</v>
      </c>
      <c r="H65" s="300">
        <v>3098</v>
      </c>
    </row>
    <row r="66" spans="1:11" s="54" customFormat="1" ht="15" customHeight="1" x14ac:dyDescent="0.2">
      <c r="A66" s="353" t="s">
        <v>142</v>
      </c>
      <c r="B66" s="51" t="s">
        <v>129</v>
      </c>
      <c r="C66" s="51" t="s">
        <v>134</v>
      </c>
      <c r="D66" s="51" t="s">
        <v>136</v>
      </c>
      <c r="E66" s="51" t="s">
        <v>143</v>
      </c>
      <c r="F66" s="53"/>
      <c r="G66" s="300">
        <v>3098</v>
      </c>
      <c r="H66" s="300">
        <v>3098</v>
      </c>
    </row>
    <row r="67" spans="1:11" s="54" customFormat="1" ht="15" customHeight="1" x14ac:dyDescent="0.2">
      <c r="A67" s="353" t="s">
        <v>144</v>
      </c>
      <c r="B67" s="51" t="s">
        <v>129</v>
      </c>
      <c r="C67" s="51" t="s">
        <v>134</v>
      </c>
      <c r="D67" s="51" t="s">
        <v>136</v>
      </c>
      <c r="E67" s="51" t="s">
        <v>143</v>
      </c>
      <c r="F67" s="51" t="s">
        <v>145</v>
      </c>
      <c r="G67" s="300">
        <v>3098</v>
      </c>
      <c r="H67" s="300">
        <v>3098</v>
      </c>
    </row>
    <row r="68" spans="1:11" s="54" customFormat="1" ht="15" customHeight="1" x14ac:dyDescent="0.2">
      <c r="A68" s="346" t="s">
        <v>147</v>
      </c>
      <c r="B68" s="47" t="s">
        <v>129</v>
      </c>
      <c r="C68" s="48">
        <v>10</v>
      </c>
      <c r="D68" s="47" t="s">
        <v>136</v>
      </c>
      <c r="E68" s="47" t="s">
        <v>148</v>
      </c>
      <c r="F68" s="48" t="s">
        <v>132</v>
      </c>
      <c r="G68" s="286">
        <v>5984</v>
      </c>
      <c r="H68" s="286">
        <v>5984</v>
      </c>
    </row>
    <row r="69" spans="1:11" s="54" customFormat="1" ht="22.5" customHeight="1" x14ac:dyDescent="0.2">
      <c r="A69" s="346" t="s">
        <v>63</v>
      </c>
      <c r="B69" s="47" t="s">
        <v>129</v>
      </c>
      <c r="C69" s="48" t="s">
        <v>134</v>
      </c>
      <c r="D69" s="47" t="s">
        <v>136</v>
      </c>
      <c r="E69" s="47" t="s">
        <v>149</v>
      </c>
      <c r="F69" s="48"/>
      <c r="G69" s="286">
        <v>5984</v>
      </c>
      <c r="H69" s="286">
        <v>5984</v>
      </c>
    </row>
    <row r="70" spans="1:11" s="54" customFormat="1" ht="15" customHeight="1" x14ac:dyDescent="0.2">
      <c r="A70" s="353" t="s">
        <v>144</v>
      </c>
      <c r="B70" s="47" t="s">
        <v>129</v>
      </c>
      <c r="C70" s="48" t="s">
        <v>134</v>
      </c>
      <c r="D70" s="47" t="s">
        <v>136</v>
      </c>
      <c r="E70" s="47" t="s">
        <v>149</v>
      </c>
      <c r="F70" s="48">
        <v>300</v>
      </c>
      <c r="G70" s="286">
        <v>5984</v>
      </c>
      <c r="H70" s="286">
        <v>5984</v>
      </c>
    </row>
    <row r="71" spans="1:11" ht="21.75" customHeight="1" x14ac:dyDescent="0.2">
      <c r="A71" s="353" t="s">
        <v>150</v>
      </c>
      <c r="B71" s="51" t="s">
        <v>129</v>
      </c>
      <c r="C71" s="51" t="s">
        <v>134</v>
      </c>
      <c r="D71" s="51" t="s">
        <v>136</v>
      </c>
      <c r="E71" s="51" t="s">
        <v>151</v>
      </c>
      <c r="F71" s="51"/>
      <c r="G71" s="300">
        <v>189</v>
      </c>
      <c r="H71" s="300">
        <v>189</v>
      </c>
      <c r="I71" s="35"/>
      <c r="J71" s="35"/>
      <c r="K71" s="35"/>
    </row>
    <row r="72" spans="1:11" ht="23.25" customHeight="1" x14ac:dyDescent="0.2">
      <c r="A72" s="353" t="s">
        <v>380</v>
      </c>
      <c r="B72" s="51" t="s">
        <v>129</v>
      </c>
      <c r="C72" s="51" t="s">
        <v>134</v>
      </c>
      <c r="D72" s="51" t="s">
        <v>136</v>
      </c>
      <c r="E72" s="51" t="s">
        <v>152</v>
      </c>
      <c r="F72" s="51"/>
      <c r="G72" s="300">
        <v>189</v>
      </c>
      <c r="H72" s="300">
        <v>189</v>
      </c>
      <c r="I72" s="35"/>
      <c r="J72" s="35"/>
      <c r="K72" s="35"/>
    </row>
    <row r="73" spans="1:11" ht="15" customHeight="1" x14ac:dyDescent="0.2">
      <c r="A73" s="353" t="s">
        <v>144</v>
      </c>
      <c r="B73" s="51" t="s">
        <v>129</v>
      </c>
      <c r="C73" s="51" t="s">
        <v>134</v>
      </c>
      <c r="D73" s="51" t="s">
        <v>136</v>
      </c>
      <c r="E73" s="51" t="s">
        <v>152</v>
      </c>
      <c r="F73" s="51" t="s">
        <v>145</v>
      </c>
      <c r="G73" s="300">
        <v>189</v>
      </c>
      <c r="H73" s="300">
        <v>189</v>
      </c>
      <c r="I73" s="35"/>
      <c r="J73" s="35"/>
      <c r="K73" s="35"/>
    </row>
    <row r="74" spans="1:11" ht="21.75" customHeight="1" x14ac:dyDescent="0.2">
      <c r="A74" s="346" t="s">
        <v>153</v>
      </c>
      <c r="B74" s="47" t="s">
        <v>129</v>
      </c>
      <c r="C74" s="48">
        <v>10</v>
      </c>
      <c r="D74" s="47" t="s">
        <v>136</v>
      </c>
      <c r="E74" s="47" t="s">
        <v>154</v>
      </c>
      <c r="F74" s="48"/>
      <c r="G74" s="286">
        <v>8884</v>
      </c>
      <c r="H74" s="286">
        <v>8884</v>
      </c>
      <c r="I74" s="35"/>
      <c r="J74" s="35"/>
      <c r="K74" s="35"/>
    </row>
    <row r="75" spans="1:11" s="54" customFormat="1" ht="12.75" customHeight="1" x14ac:dyDescent="0.2">
      <c r="A75" s="353" t="s">
        <v>155</v>
      </c>
      <c r="B75" s="51" t="s">
        <v>129</v>
      </c>
      <c r="C75" s="51" t="s">
        <v>134</v>
      </c>
      <c r="D75" s="51" t="s">
        <v>136</v>
      </c>
      <c r="E75" s="51" t="s">
        <v>156</v>
      </c>
      <c r="F75" s="51"/>
      <c r="G75" s="300">
        <v>5134</v>
      </c>
      <c r="H75" s="300">
        <v>5134</v>
      </c>
    </row>
    <row r="76" spans="1:11" s="54" customFormat="1" ht="24.75" customHeight="1" x14ac:dyDescent="0.2">
      <c r="A76" s="353" t="s">
        <v>68</v>
      </c>
      <c r="B76" s="51" t="s">
        <v>129</v>
      </c>
      <c r="C76" s="51" t="s">
        <v>134</v>
      </c>
      <c r="D76" s="51" t="s">
        <v>136</v>
      </c>
      <c r="E76" s="51" t="s">
        <v>157</v>
      </c>
      <c r="F76" s="51"/>
      <c r="G76" s="300">
        <v>5134</v>
      </c>
      <c r="H76" s="300">
        <v>5134</v>
      </c>
    </row>
    <row r="77" spans="1:11" s="54" customFormat="1" ht="14.25" customHeight="1" x14ac:dyDescent="0.2">
      <c r="A77" s="346" t="s">
        <v>373</v>
      </c>
      <c r="B77" s="47" t="s">
        <v>129</v>
      </c>
      <c r="C77" s="48" t="s">
        <v>134</v>
      </c>
      <c r="D77" s="47" t="s">
        <v>136</v>
      </c>
      <c r="E77" s="51" t="s">
        <v>157</v>
      </c>
      <c r="F77" s="48" t="s">
        <v>115</v>
      </c>
      <c r="G77" s="286">
        <v>93.6</v>
      </c>
      <c r="H77" s="286">
        <v>93.6</v>
      </c>
    </row>
    <row r="78" spans="1:11" ht="12" customHeight="1" x14ac:dyDescent="0.2">
      <c r="A78" s="353" t="s">
        <v>144</v>
      </c>
      <c r="B78" s="51" t="s">
        <v>129</v>
      </c>
      <c r="C78" s="51" t="s">
        <v>134</v>
      </c>
      <c r="D78" s="51" t="s">
        <v>136</v>
      </c>
      <c r="E78" s="51" t="s">
        <v>157</v>
      </c>
      <c r="F78" s="51" t="s">
        <v>145</v>
      </c>
      <c r="G78" s="300">
        <v>5040.3999999999996</v>
      </c>
      <c r="H78" s="300">
        <v>5040.3999999999996</v>
      </c>
      <c r="I78" s="35"/>
      <c r="J78" s="35"/>
      <c r="K78" s="35"/>
    </row>
    <row r="79" spans="1:11" ht="23.25" customHeight="1" x14ac:dyDescent="0.2">
      <c r="A79" s="353" t="s">
        <v>158</v>
      </c>
      <c r="B79" s="51" t="s">
        <v>129</v>
      </c>
      <c r="C79" s="51" t="s">
        <v>134</v>
      </c>
      <c r="D79" s="51" t="s">
        <v>136</v>
      </c>
      <c r="E79" s="51" t="s">
        <v>159</v>
      </c>
      <c r="F79" s="51"/>
      <c r="G79" s="300">
        <v>40</v>
      </c>
      <c r="H79" s="300">
        <v>40</v>
      </c>
      <c r="I79" s="35"/>
      <c r="J79" s="35"/>
      <c r="K79" s="35"/>
    </row>
    <row r="80" spans="1:11" ht="12" customHeight="1" x14ac:dyDescent="0.2">
      <c r="A80" s="353" t="s">
        <v>61</v>
      </c>
      <c r="B80" s="51" t="s">
        <v>129</v>
      </c>
      <c r="C80" s="51" t="s">
        <v>134</v>
      </c>
      <c r="D80" s="51" t="s">
        <v>136</v>
      </c>
      <c r="E80" s="51" t="s">
        <v>160</v>
      </c>
      <c r="F80" s="51"/>
      <c r="G80" s="300">
        <v>40</v>
      </c>
      <c r="H80" s="300">
        <v>40</v>
      </c>
      <c r="I80" s="35"/>
      <c r="J80" s="35"/>
      <c r="K80" s="35"/>
    </row>
    <row r="81" spans="1:11" ht="12" customHeight="1" x14ac:dyDescent="0.2">
      <c r="A81" s="353" t="s">
        <v>144</v>
      </c>
      <c r="B81" s="51" t="s">
        <v>129</v>
      </c>
      <c r="C81" s="51" t="s">
        <v>134</v>
      </c>
      <c r="D81" s="51" t="s">
        <v>136</v>
      </c>
      <c r="E81" s="51" t="s">
        <v>160</v>
      </c>
      <c r="F81" s="51" t="s">
        <v>145</v>
      </c>
      <c r="G81" s="300">
        <v>40</v>
      </c>
      <c r="H81" s="300">
        <v>40</v>
      </c>
      <c r="I81" s="35"/>
      <c r="J81" s="35"/>
      <c r="K81" s="35"/>
    </row>
    <row r="82" spans="1:11" s="54" customFormat="1" ht="15" customHeight="1" x14ac:dyDescent="0.2">
      <c r="A82" s="346" t="s">
        <v>161</v>
      </c>
      <c r="B82" s="51" t="s">
        <v>129</v>
      </c>
      <c r="C82" s="51" t="s">
        <v>134</v>
      </c>
      <c r="D82" s="51" t="s">
        <v>136</v>
      </c>
      <c r="E82" s="51" t="s">
        <v>162</v>
      </c>
      <c r="F82" s="53"/>
      <c r="G82" s="300">
        <v>3710</v>
      </c>
      <c r="H82" s="300">
        <v>3710</v>
      </c>
    </row>
    <row r="83" spans="1:11" s="55" customFormat="1" ht="15" customHeight="1" x14ac:dyDescent="0.2">
      <c r="A83" s="351" t="s">
        <v>60</v>
      </c>
      <c r="B83" s="51" t="s">
        <v>129</v>
      </c>
      <c r="C83" s="51" t="s">
        <v>134</v>
      </c>
      <c r="D83" s="51" t="s">
        <v>136</v>
      </c>
      <c r="E83" s="47" t="s">
        <v>163</v>
      </c>
      <c r="F83" s="48"/>
      <c r="G83" s="286">
        <v>3710</v>
      </c>
      <c r="H83" s="286">
        <v>3710</v>
      </c>
    </row>
    <row r="84" spans="1:11" s="55" customFormat="1" ht="23.25" customHeight="1" x14ac:dyDescent="0.2">
      <c r="A84" s="346" t="s">
        <v>373</v>
      </c>
      <c r="B84" s="47" t="s">
        <v>129</v>
      </c>
      <c r="C84" s="48" t="s">
        <v>134</v>
      </c>
      <c r="D84" s="47" t="s">
        <v>136</v>
      </c>
      <c r="E84" s="47" t="s">
        <v>163</v>
      </c>
      <c r="F84" s="48" t="s">
        <v>115</v>
      </c>
      <c r="G84" s="286">
        <v>61.5</v>
      </c>
      <c r="H84" s="286">
        <v>61.5</v>
      </c>
    </row>
    <row r="85" spans="1:11" s="54" customFormat="1" ht="12" customHeight="1" x14ac:dyDescent="0.2">
      <c r="A85" s="353" t="s">
        <v>144</v>
      </c>
      <c r="B85" s="51" t="s">
        <v>129</v>
      </c>
      <c r="C85" s="51" t="s">
        <v>134</v>
      </c>
      <c r="D85" s="51" t="s">
        <v>136</v>
      </c>
      <c r="E85" s="47" t="s">
        <v>163</v>
      </c>
      <c r="F85" s="51" t="s">
        <v>145</v>
      </c>
      <c r="G85" s="300">
        <v>3648.5</v>
      </c>
      <c r="H85" s="300">
        <v>3648.5</v>
      </c>
    </row>
    <row r="86" spans="1:11" s="54" customFormat="1" ht="12" customHeight="1" x14ac:dyDescent="0.2">
      <c r="A86" s="348" t="s">
        <v>207</v>
      </c>
      <c r="B86" s="85" t="s">
        <v>129</v>
      </c>
      <c r="C86" s="85" t="s">
        <v>134</v>
      </c>
      <c r="D86" s="85" t="s">
        <v>120</v>
      </c>
      <c r="E86" s="62"/>
      <c r="F86" s="86"/>
      <c r="G86" s="301">
        <v>26272.400000000001</v>
      </c>
      <c r="H86" s="301">
        <v>8870.5</v>
      </c>
    </row>
    <row r="87" spans="1:11" s="54" customFormat="1" ht="22.5" customHeight="1" x14ac:dyDescent="0.2">
      <c r="A87" s="349" t="s">
        <v>622</v>
      </c>
      <c r="B87" s="51" t="s">
        <v>129</v>
      </c>
      <c r="C87" s="51" t="s">
        <v>134</v>
      </c>
      <c r="D87" s="51" t="s">
        <v>120</v>
      </c>
      <c r="E87" s="51" t="s">
        <v>643</v>
      </c>
      <c r="F87" s="53"/>
      <c r="G87" s="300">
        <v>26272.400000000001</v>
      </c>
      <c r="H87" s="300">
        <v>8870.5</v>
      </c>
    </row>
    <row r="88" spans="1:11" s="54" customFormat="1" ht="11.25" customHeight="1" x14ac:dyDescent="0.2">
      <c r="A88" s="353" t="s">
        <v>144</v>
      </c>
      <c r="B88" s="51" t="s">
        <v>129</v>
      </c>
      <c r="C88" s="51" t="s">
        <v>134</v>
      </c>
      <c r="D88" s="51" t="s">
        <v>120</v>
      </c>
      <c r="E88" s="51" t="s">
        <v>643</v>
      </c>
      <c r="F88" s="51" t="s">
        <v>145</v>
      </c>
      <c r="G88" s="300">
        <v>26272.400000000001</v>
      </c>
      <c r="H88" s="300">
        <v>8870.5</v>
      </c>
    </row>
    <row r="89" spans="1:11" s="54" customFormat="1" ht="12" customHeight="1" x14ac:dyDescent="0.2">
      <c r="A89" s="347" t="s">
        <v>164</v>
      </c>
      <c r="B89" s="62" t="s">
        <v>129</v>
      </c>
      <c r="C89" s="64" t="s">
        <v>134</v>
      </c>
      <c r="D89" s="62" t="s">
        <v>165</v>
      </c>
      <c r="E89" s="62" t="s">
        <v>131</v>
      </c>
      <c r="F89" s="64" t="s">
        <v>132</v>
      </c>
      <c r="G89" s="294">
        <v>4874.7000000000007</v>
      </c>
      <c r="H89" s="294">
        <v>4874.7000000000007</v>
      </c>
    </row>
    <row r="90" spans="1:11" s="54" customFormat="1" ht="22.5" x14ac:dyDescent="0.2">
      <c r="A90" s="346" t="s">
        <v>892</v>
      </c>
      <c r="B90" s="47" t="s">
        <v>129</v>
      </c>
      <c r="C90" s="48">
        <v>10</v>
      </c>
      <c r="D90" s="47" t="s">
        <v>165</v>
      </c>
      <c r="E90" s="47" t="s">
        <v>137</v>
      </c>
      <c r="F90" s="48"/>
      <c r="G90" s="286">
        <v>1220</v>
      </c>
      <c r="H90" s="286">
        <v>1220</v>
      </c>
    </row>
    <row r="91" spans="1:11" s="54" customFormat="1" ht="33.75" x14ac:dyDescent="0.2">
      <c r="A91" s="346" t="s">
        <v>138</v>
      </c>
      <c r="B91" s="47" t="s">
        <v>129</v>
      </c>
      <c r="C91" s="48" t="s">
        <v>134</v>
      </c>
      <c r="D91" s="47" t="s">
        <v>165</v>
      </c>
      <c r="E91" s="47" t="s">
        <v>139</v>
      </c>
      <c r="F91" s="48"/>
      <c r="G91" s="286">
        <v>1220</v>
      </c>
      <c r="H91" s="286">
        <v>1220</v>
      </c>
    </row>
    <row r="92" spans="1:11" s="54" customFormat="1" ht="33.75" x14ac:dyDescent="0.2">
      <c r="A92" s="346" t="s">
        <v>166</v>
      </c>
      <c r="B92" s="47" t="s">
        <v>129</v>
      </c>
      <c r="C92" s="48" t="s">
        <v>134</v>
      </c>
      <c r="D92" s="47" t="s">
        <v>165</v>
      </c>
      <c r="E92" s="47" t="s">
        <v>167</v>
      </c>
      <c r="F92" s="48" t="s">
        <v>132</v>
      </c>
      <c r="G92" s="286">
        <v>1220</v>
      </c>
      <c r="H92" s="286">
        <v>1220</v>
      </c>
    </row>
    <row r="93" spans="1:11" s="54" customFormat="1" ht="24" customHeight="1" x14ac:dyDescent="0.2">
      <c r="A93" s="346" t="s">
        <v>377</v>
      </c>
      <c r="B93" s="47" t="s">
        <v>129</v>
      </c>
      <c r="C93" s="48" t="s">
        <v>134</v>
      </c>
      <c r="D93" s="47" t="s">
        <v>165</v>
      </c>
      <c r="E93" s="47" t="s">
        <v>168</v>
      </c>
      <c r="F93" s="48" t="s">
        <v>132</v>
      </c>
      <c r="G93" s="286">
        <v>1220</v>
      </c>
      <c r="H93" s="286">
        <v>1220</v>
      </c>
    </row>
    <row r="94" spans="1:11" s="54" customFormat="1" ht="11.25" customHeight="1" x14ac:dyDescent="0.2">
      <c r="A94" s="346" t="s">
        <v>373</v>
      </c>
      <c r="B94" s="47" t="s">
        <v>129</v>
      </c>
      <c r="C94" s="48" t="s">
        <v>134</v>
      </c>
      <c r="D94" s="47" t="s">
        <v>165</v>
      </c>
      <c r="E94" s="47" t="s">
        <v>168</v>
      </c>
      <c r="F94" s="48" t="s">
        <v>115</v>
      </c>
      <c r="G94" s="286">
        <v>1220</v>
      </c>
      <c r="H94" s="286">
        <v>1220</v>
      </c>
    </row>
    <row r="95" spans="1:11" ht="22.5" x14ac:dyDescent="0.2">
      <c r="A95" s="346" t="s">
        <v>169</v>
      </c>
      <c r="B95" s="47" t="s">
        <v>129</v>
      </c>
      <c r="C95" s="48" t="s">
        <v>134</v>
      </c>
      <c r="D95" s="47" t="s">
        <v>165</v>
      </c>
      <c r="E95" s="47" t="s">
        <v>170</v>
      </c>
      <c r="F95" s="48"/>
      <c r="G95" s="286">
        <v>3654.7000000000003</v>
      </c>
      <c r="H95" s="286">
        <v>3654.7000000000003</v>
      </c>
      <c r="I95" s="35"/>
      <c r="J95" s="35"/>
      <c r="K95" s="35"/>
    </row>
    <row r="96" spans="1:11" ht="22.5" x14ac:dyDescent="0.2">
      <c r="A96" s="346" t="s">
        <v>171</v>
      </c>
      <c r="B96" s="47" t="s">
        <v>129</v>
      </c>
      <c r="C96" s="48" t="s">
        <v>134</v>
      </c>
      <c r="D96" s="47" t="s">
        <v>165</v>
      </c>
      <c r="E96" s="47" t="s">
        <v>172</v>
      </c>
      <c r="F96" s="48" t="s">
        <v>132</v>
      </c>
      <c r="G96" s="286">
        <v>3584.7000000000003</v>
      </c>
      <c r="H96" s="286">
        <v>3584.7000000000003</v>
      </c>
      <c r="I96" s="35"/>
      <c r="J96" s="35"/>
      <c r="K96" s="35"/>
    </row>
    <row r="97" spans="1:11" ht="21.75" customHeight="1" x14ac:dyDescent="0.2">
      <c r="A97" s="351" t="s">
        <v>173</v>
      </c>
      <c r="B97" s="47" t="s">
        <v>129</v>
      </c>
      <c r="C97" s="48">
        <v>10</v>
      </c>
      <c r="D97" s="47" t="s">
        <v>165</v>
      </c>
      <c r="E97" s="47" t="s">
        <v>174</v>
      </c>
      <c r="F97" s="48" t="s">
        <v>132</v>
      </c>
      <c r="G97" s="286">
        <v>3122.8</v>
      </c>
      <c r="H97" s="286">
        <v>3122.8</v>
      </c>
      <c r="I97" s="35"/>
      <c r="J97" s="35"/>
      <c r="K97" s="35"/>
    </row>
    <row r="98" spans="1:11" ht="14.25" customHeight="1" x14ac:dyDescent="0.2">
      <c r="A98" s="346" t="s">
        <v>106</v>
      </c>
      <c r="B98" s="47" t="s">
        <v>129</v>
      </c>
      <c r="C98" s="48">
        <v>10</v>
      </c>
      <c r="D98" s="47" t="s">
        <v>165</v>
      </c>
      <c r="E98" s="47" t="s">
        <v>174</v>
      </c>
      <c r="F98" s="48" t="s">
        <v>107</v>
      </c>
      <c r="G98" s="286">
        <v>3122.8</v>
      </c>
      <c r="H98" s="286">
        <v>3122.8</v>
      </c>
      <c r="I98" s="35"/>
      <c r="J98" s="35"/>
      <c r="K98" s="35"/>
    </row>
    <row r="99" spans="1:11" ht="12.75" customHeight="1" x14ac:dyDescent="0.2">
      <c r="A99" s="346" t="s">
        <v>373</v>
      </c>
      <c r="B99" s="47" t="s">
        <v>129</v>
      </c>
      <c r="C99" s="48">
        <v>10</v>
      </c>
      <c r="D99" s="47" t="s">
        <v>165</v>
      </c>
      <c r="E99" s="47" t="s">
        <v>175</v>
      </c>
      <c r="F99" s="48" t="s">
        <v>115</v>
      </c>
      <c r="G99" s="286">
        <v>456.9</v>
      </c>
      <c r="H99" s="286">
        <v>456.9</v>
      </c>
      <c r="I99" s="35"/>
      <c r="J99" s="35"/>
      <c r="K99" s="35"/>
    </row>
    <row r="100" spans="1:11" ht="12" customHeight="1" x14ac:dyDescent="0.2">
      <c r="A100" s="349" t="s">
        <v>124</v>
      </c>
      <c r="B100" s="47" t="s">
        <v>129</v>
      </c>
      <c r="C100" s="48">
        <v>10</v>
      </c>
      <c r="D100" s="47" t="s">
        <v>165</v>
      </c>
      <c r="E100" s="47" t="s">
        <v>175</v>
      </c>
      <c r="F100" s="48" t="s">
        <v>176</v>
      </c>
      <c r="G100" s="286">
        <v>5</v>
      </c>
      <c r="H100" s="286">
        <v>5</v>
      </c>
      <c r="I100" s="35"/>
      <c r="J100" s="35"/>
      <c r="K100" s="35"/>
    </row>
    <row r="101" spans="1:11" ht="12.75" customHeight="1" x14ac:dyDescent="0.2">
      <c r="A101" s="346" t="s">
        <v>177</v>
      </c>
      <c r="B101" s="47" t="s">
        <v>129</v>
      </c>
      <c r="C101" s="48">
        <v>10</v>
      </c>
      <c r="D101" s="47" t="s">
        <v>165</v>
      </c>
      <c r="E101" s="47" t="s">
        <v>178</v>
      </c>
      <c r="F101" s="48"/>
      <c r="G101" s="286">
        <v>70</v>
      </c>
      <c r="H101" s="286">
        <v>70</v>
      </c>
      <c r="I101" s="35"/>
      <c r="J101" s="35"/>
      <c r="K101" s="35"/>
    </row>
    <row r="102" spans="1:11" ht="14.25" customHeight="1" x14ac:dyDescent="0.2">
      <c r="A102" s="346" t="s">
        <v>373</v>
      </c>
      <c r="B102" s="47" t="s">
        <v>129</v>
      </c>
      <c r="C102" s="48">
        <v>10</v>
      </c>
      <c r="D102" s="47" t="s">
        <v>165</v>
      </c>
      <c r="E102" s="47" t="s">
        <v>178</v>
      </c>
      <c r="F102" s="48" t="s">
        <v>115</v>
      </c>
      <c r="G102" s="286">
        <v>70</v>
      </c>
      <c r="H102" s="286">
        <v>70</v>
      </c>
      <c r="I102" s="35"/>
      <c r="J102" s="35"/>
      <c r="K102" s="35"/>
    </row>
    <row r="103" spans="1:11" ht="31.5" x14ac:dyDescent="0.2">
      <c r="A103" s="347" t="s">
        <v>179</v>
      </c>
      <c r="B103" s="62" t="s">
        <v>180</v>
      </c>
      <c r="C103" s="64" t="s">
        <v>130</v>
      </c>
      <c r="D103" s="62" t="s">
        <v>130</v>
      </c>
      <c r="E103" s="62" t="s">
        <v>131</v>
      </c>
      <c r="F103" s="64" t="s">
        <v>132</v>
      </c>
      <c r="G103" s="319">
        <v>475048.47149999999</v>
      </c>
      <c r="H103" s="319">
        <v>439822.61349999998</v>
      </c>
      <c r="I103" s="366"/>
      <c r="J103" s="366"/>
      <c r="K103" s="35"/>
    </row>
    <row r="104" spans="1:11" s="59" customFormat="1" x14ac:dyDescent="0.2">
      <c r="A104" s="347" t="s">
        <v>181</v>
      </c>
      <c r="B104" s="62" t="s">
        <v>180</v>
      </c>
      <c r="C104" s="64" t="s">
        <v>182</v>
      </c>
      <c r="D104" s="62" t="s">
        <v>130</v>
      </c>
      <c r="E104" s="62" t="s">
        <v>131</v>
      </c>
      <c r="F104" s="64" t="s">
        <v>132</v>
      </c>
      <c r="G104" s="294">
        <v>471451.47149999999</v>
      </c>
      <c r="H104" s="294">
        <v>436225.61349999998</v>
      </c>
      <c r="I104" s="366"/>
    </row>
    <row r="105" spans="1:11" ht="13.5" customHeight="1" x14ac:dyDescent="0.2">
      <c r="A105" s="347" t="s">
        <v>183</v>
      </c>
      <c r="B105" s="62" t="s">
        <v>180</v>
      </c>
      <c r="C105" s="64" t="s">
        <v>182</v>
      </c>
      <c r="D105" s="62" t="s">
        <v>95</v>
      </c>
      <c r="E105" s="62" t="s">
        <v>131</v>
      </c>
      <c r="F105" s="64" t="s">
        <v>132</v>
      </c>
      <c r="G105" s="320">
        <v>139250.92827999999</v>
      </c>
      <c r="H105" s="320">
        <v>127497.92828000001</v>
      </c>
      <c r="I105" s="366"/>
      <c r="J105" s="366"/>
      <c r="K105" s="35"/>
    </row>
    <row r="106" spans="1:11" ht="24" customHeight="1" x14ac:dyDescent="0.2">
      <c r="A106" s="347" t="s">
        <v>796</v>
      </c>
      <c r="B106" s="62" t="s">
        <v>180</v>
      </c>
      <c r="C106" s="64" t="s">
        <v>182</v>
      </c>
      <c r="D106" s="62" t="s">
        <v>95</v>
      </c>
      <c r="E106" s="62" t="s">
        <v>184</v>
      </c>
      <c r="F106" s="64"/>
      <c r="G106" s="294">
        <v>139250.92827999999</v>
      </c>
      <c r="H106" s="294">
        <v>127497.92828000001</v>
      </c>
      <c r="I106" s="35"/>
      <c r="J106" s="308"/>
      <c r="K106" s="35"/>
    </row>
    <row r="107" spans="1:11" x14ac:dyDescent="0.2">
      <c r="A107" s="346" t="s">
        <v>185</v>
      </c>
      <c r="B107" s="47" t="s">
        <v>180</v>
      </c>
      <c r="C107" s="48" t="s">
        <v>182</v>
      </c>
      <c r="D107" s="47" t="s">
        <v>95</v>
      </c>
      <c r="E107" s="58" t="s">
        <v>186</v>
      </c>
      <c r="F107" s="216" t="s">
        <v>132</v>
      </c>
      <c r="G107" s="293">
        <v>138902.12828</v>
      </c>
      <c r="H107" s="293">
        <v>127149.12828</v>
      </c>
      <c r="I107" s="35"/>
      <c r="J107" s="35"/>
      <c r="K107" s="35"/>
    </row>
    <row r="108" spans="1:11" ht="33.75" x14ac:dyDescent="0.2">
      <c r="A108" s="349" t="s">
        <v>395</v>
      </c>
      <c r="B108" s="47" t="s">
        <v>180</v>
      </c>
      <c r="C108" s="48" t="s">
        <v>182</v>
      </c>
      <c r="D108" s="47" t="s">
        <v>95</v>
      </c>
      <c r="E108" s="47" t="s">
        <v>187</v>
      </c>
      <c r="F108" s="48"/>
      <c r="G108" s="321">
        <v>10979.128280000001</v>
      </c>
      <c r="H108" s="321">
        <v>11579.128280000001</v>
      </c>
      <c r="I108" s="35"/>
      <c r="J108" s="35"/>
      <c r="K108" s="35"/>
    </row>
    <row r="109" spans="1:11" ht="22.5" x14ac:dyDescent="0.2">
      <c r="A109" s="346" t="s">
        <v>99</v>
      </c>
      <c r="B109" s="47" t="s">
        <v>180</v>
      </c>
      <c r="C109" s="48" t="s">
        <v>182</v>
      </c>
      <c r="D109" s="47" t="s">
        <v>95</v>
      </c>
      <c r="E109" s="47" t="s">
        <v>187</v>
      </c>
      <c r="F109" s="48" t="s">
        <v>100</v>
      </c>
      <c r="G109" s="286">
        <v>8557.2713000000003</v>
      </c>
      <c r="H109" s="286">
        <v>8557.2713000000003</v>
      </c>
      <c r="I109" s="35"/>
      <c r="J109" s="35"/>
      <c r="K109" s="35"/>
    </row>
    <row r="110" spans="1:11" ht="33.75" customHeight="1" x14ac:dyDescent="0.2">
      <c r="A110" s="351" t="s">
        <v>661</v>
      </c>
      <c r="B110" s="47" t="s">
        <v>180</v>
      </c>
      <c r="C110" s="48" t="s">
        <v>182</v>
      </c>
      <c r="D110" s="47" t="s">
        <v>95</v>
      </c>
      <c r="E110" s="47" t="s">
        <v>694</v>
      </c>
      <c r="F110" s="48"/>
      <c r="G110" s="287">
        <v>1215.6883</v>
      </c>
      <c r="H110" s="287">
        <v>1515.6883</v>
      </c>
      <c r="I110" s="35"/>
      <c r="J110" s="35"/>
      <c r="K110" s="35"/>
    </row>
    <row r="111" spans="1:11" ht="12.75" customHeight="1" x14ac:dyDescent="0.2">
      <c r="A111" s="346" t="s">
        <v>373</v>
      </c>
      <c r="B111" s="47" t="s">
        <v>180</v>
      </c>
      <c r="C111" s="48" t="s">
        <v>182</v>
      </c>
      <c r="D111" s="47" t="s">
        <v>95</v>
      </c>
      <c r="E111" s="47" t="s">
        <v>694</v>
      </c>
      <c r="F111" s="48" t="s">
        <v>115</v>
      </c>
      <c r="G111" s="286">
        <v>1151.6883</v>
      </c>
      <c r="H111" s="286">
        <v>1451.6883</v>
      </c>
      <c r="I111" s="35"/>
      <c r="J111" s="35"/>
      <c r="K111" s="35"/>
    </row>
    <row r="112" spans="1:11" x14ac:dyDescent="0.2">
      <c r="A112" s="349" t="s">
        <v>124</v>
      </c>
      <c r="B112" s="47" t="s">
        <v>180</v>
      </c>
      <c r="C112" s="48" t="s">
        <v>182</v>
      </c>
      <c r="D112" s="47" t="s">
        <v>95</v>
      </c>
      <c r="E112" s="47" t="s">
        <v>694</v>
      </c>
      <c r="F112" s="48" t="s">
        <v>176</v>
      </c>
      <c r="G112" s="286">
        <v>64</v>
      </c>
      <c r="H112" s="286">
        <v>64</v>
      </c>
      <c r="I112" s="35"/>
      <c r="J112" s="35"/>
      <c r="K112" s="35"/>
    </row>
    <row r="113" spans="1:11" ht="36.75" customHeight="1" x14ac:dyDescent="0.2">
      <c r="A113" s="351" t="s">
        <v>662</v>
      </c>
      <c r="B113" s="47" t="s">
        <v>180</v>
      </c>
      <c r="C113" s="48" t="s">
        <v>182</v>
      </c>
      <c r="D113" s="47" t="s">
        <v>95</v>
      </c>
      <c r="E113" s="47" t="s">
        <v>695</v>
      </c>
      <c r="F113" s="48"/>
      <c r="G113" s="286">
        <v>1206.16868</v>
      </c>
      <c r="H113" s="286">
        <v>1506.16868</v>
      </c>
      <c r="I113" s="35"/>
      <c r="J113" s="35"/>
      <c r="K113" s="35"/>
    </row>
    <row r="114" spans="1:11" ht="13.5" customHeight="1" x14ac:dyDescent="0.2">
      <c r="A114" s="346" t="s">
        <v>373</v>
      </c>
      <c r="B114" s="47" t="s">
        <v>180</v>
      </c>
      <c r="C114" s="48" t="s">
        <v>182</v>
      </c>
      <c r="D114" s="47" t="s">
        <v>95</v>
      </c>
      <c r="E114" s="47" t="s">
        <v>695</v>
      </c>
      <c r="F114" s="48" t="s">
        <v>115</v>
      </c>
      <c r="G114" s="286">
        <v>1161.0686800000001</v>
      </c>
      <c r="H114" s="286">
        <v>1461.0686800000001</v>
      </c>
      <c r="I114" s="35"/>
      <c r="J114" s="35"/>
      <c r="K114" s="35"/>
    </row>
    <row r="115" spans="1:11" x14ac:dyDescent="0.2">
      <c r="A115" s="349" t="s">
        <v>124</v>
      </c>
      <c r="B115" s="47" t="s">
        <v>180</v>
      </c>
      <c r="C115" s="48" t="s">
        <v>182</v>
      </c>
      <c r="D115" s="47" t="s">
        <v>95</v>
      </c>
      <c r="E115" s="47" t="s">
        <v>695</v>
      </c>
      <c r="F115" s="48" t="s">
        <v>176</v>
      </c>
      <c r="G115" s="286">
        <v>45.1</v>
      </c>
      <c r="H115" s="286">
        <v>45.1</v>
      </c>
      <c r="I115" s="35"/>
      <c r="J115" s="35"/>
      <c r="K115" s="35"/>
    </row>
    <row r="116" spans="1:11" ht="22.5" x14ac:dyDescent="0.2">
      <c r="A116" s="349" t="s">
        <v>875</v>
      </c>
      <c r="B116" s="47" t="s">
        <v>180</v>
      </c>
      <c r="C116" s="48" t="s">
        <v>182</v>
      </c>
      <c r="D116" s="47" t="s">
        <v>95</v>
      </c>
      <c r="E116" s="47" t="s">
        <v>876</v>
      </c>
      <c r="F116" s="48"/>
      <c r="G116" s="286">
        <v>570</v>
      </c>
      <c r="H116" s="286">
        <v>570</v>
      </c>
      <c r="I116" s="35"/>
      <c r="J116" s="35"/>
      <c r="K116" s="35"/>
    </row>
    <row r="117" spans="1:11" ht="22.5" x14ac:dyDescent="0.2">
      <c r="A117" s="346" t="s">
        <v>373</v>
      </c>
      <c r="B117" s="47" t="s">
        <v>180</v>
      </c>
      <c r="C117" s="48" t="s">
        <v>182</v>
      </c>
      <c r="D117" s="47" t="s">
        <v>95</v>
      </c>
      <c r="E117" s="47" t="s">
        <v>876</v>
      </c>
      <c r="F117" s="48" t="s">
        <v>115</v>
      </c>
      <c r="G117" s="286">
        <v>80</v>
      </c>
      <c r="H117" s="286">
        <v>80</v>
      </c>
      <c r="I117" s="35"/>
      <c r="J117" s="35"/>
      <c r="K117" s="35"/>
    </row>
    <row r="118" spans="1:11" ht="21" customHeight="1" x14ac:dyDescent="0.2">
      <c r="A118" s="346" t="s">
        <v>99</v>
      </c>
      <c r="B118" s="47" t="s">
        <v>180</v>
      </c>
      <c r="C118" s="48" t="s">
        <v>182</v>
      </c>
      <c r="D118" s="47" t="s">
        <v>95</v>
      </c>
      <c r="E118" s="47" t="s">
        <v>876</v>
      </c>
      <c r="F118" s="48" t="s">
        <v>100</v>
      </c>
      <c r="G118" s="286">
        <v>490</v>
      </c>
      <c r="H118" s="286">
        <v>490</v>
      </c>
      <c r="I118" s="35"/>
      <c r="J118" s="35"/>
      <c r="K118" s="35"/>
    </row>
    <row r="119" spans="1:11" ht="22.5" x14ac:dyDescent="0.2">
      <c r="A119" s="349" t="s">
        <v>375</v>
      </c>
      <c r="B119" s="47" t="s">
        <v>180</v>
      </c>
      <c r="C119" s="48" t="s">
        <v>182</v>
      </c>
      <c r="D119" s="47" t="s">
        <v>95</v>
      </c>
      <c r="E119" s="47" t="s">
        <v>188</v>
      </c>
      <c r="F119" s="48"/>
      <c r="G119" s="286">
        <v>127353</v>
      </c>
      <c r="H119" s="286">
        <v>115000</v>
      </c>
      <c r="I119" s="35"/>
      <c r="J119" s="35"/>
      <c r="K119" s="35"/>
    </row>
    <row r="120" spans="1:11" ht="33.75" x14ac:dyDescent="0.2">
      <c r="A120" s="351" t="s">
        <v>395</v>
      </c>
      <c r="B120" s="47" t="s">
        <v>180</v>
      </c>
      <c r="C120" s="48" t="s">
        <v>182</v>
      </c>
      <c r="D120" s="47" t="s">
        <v>95</v>
      </c>
      <c r="E120" s="47" t="s">
        <v>188</v>
      </c>
      <c r="F120" s="216" t="s">
        <v>132</v>
      </c>
      <c r="G120" s="293">
        <v>127353</v>
      </c>
      <c r="H120" s="293">
        <v>115000</v>
      </c>
      <c r="I120" s="35"/>
      <c r="J120" s="35"/>
      <c r="K120" s="35"/>
    </row>
    <row r="121" spans="1:11" ht="23.25" customHeight="1" x14ac:dyDescent="0.2">
      <c r="A121" s="346" t="s">
        <v>99</v>
      </c>
      <c r="B121" s="47" t="s">
        <v>180</v>
      </c>
      <c r="C121" s="48" t="s">
        <v>182</v>
      </c>
      <c r="D121" s="47" t="s">
        <v>95</v>
      </c>
      <c r="E121" s="47" t="s">
        <v>188</v>
      </c>
      <c r="F121" s="48" t="s">
        <v>100</v>
      </c>
      <c r="G121" s="286">
        <v>109623</v>
      </c>
      <c r="H121" s="286">
        <v>97270</v>
      </c>
      <c r="I121" s="35"/>
      <c r="J121" s="35"/>
      <c r="K121" s="35"/>
    </row>
    <row r="122" spans="1:11" ht="14.25" customHeight="1" x14ac:dyDescent="0.2">
      <c r="A122" s="351" t="s">
        <v>663</v>
      </c>
      <c r="B122" s="47" t="s">
        <v>180</v>
      </c>
      <c r="C122" s="48" t="s">
        <v>182</v>
      </c>
      <c r="D122" s="47" t="s">
        <v>95</v>
      </c>
      <c r="E122" s="47" t="s">
        <v>696</v>
      </c>
      <c r="F122" s="48"/>
      <c r="G122" s="286">
        <v>7825</v>
      </c>
      <c r="H122" s="286">
        <v>7825</v>
      </c>
      <c r="I122" s="35"/>
      <c r="J122" s="35"/>
      <c r="K122" s="35"/>
    </row>
    <row r="123" spans="1:11" ht="33.75" customHeight="1" x14ac:dyDescent="0.2">
      <c r="A123" s="346" t="s">
        <v>106</v>
      </c>
      <c r="B123" s="47" t="s">
        <v>180</v>
      </c>
      <c r="C123" s="48" t="s">
        <v>182</v>
      </c>
      <c r="D123" s="47" t="s">
        <v>95</v>
      </c>
      <c r="E123" s="47" t="s">
        <v>696</v>
      </c>
      <c r="F123" s="48" t="s">
        <v>107</v>
      </c>
      <c r="G123" s="286">
        <v>7800</v>
      </c>
      <c r="H123" s="286">
        <v>7800</v>
      </c>
      <c r="I123" s="35"/>
      <c r="J123" s="35"/>
      <c r="K123" s="35"/>
    </row>
    <row r="124" spans="1:11" ht="12.75" customHeight="1" x14ac:dyDescent="0.2">
      <c r="A124" s="346" t="s">
        <v>373</v>
      </c>
      <c r="B124" s="47" t="s">
        <v>180</v>
      </c>
      <c r="C124" s="48" t="s">
        <v>182</v>
      </c>
      <c r="D124" s="47" t="s">
        <v>95</v>
      </c>
      <c r="E124" s="47" t="s">
        <v>696</v>
      </c>
      <c r="F124" s="48" t="s">
        <v>115</v>
      </c>
      <c r="G124" s="286">
        <v>25</v>
      </c>
      <c r="H124" s="286">
        <v>25</v>
      </c>
      <c r="I124" s="35"/>
      <c r="J124" s="35"/>
      <c r="K124" s="35"/>
    </row>
    <row r="125" spans="1:11" ht="36" customHeight="1" x14ac:dyDescent="0.2">
      <c r="A125" s="351" t="s">
        <v>664</v>
      </c>
      <c r="B125" s="47" t="s">
        <v>180</v>
      </c>
      <c r="C125" s="48" t="s">
        <v>182</v>
      </c>
      <c r="D125" s="47" t="s">
        <v>95</v>
      </c>
      <c r="E125" s="47" t="s">
        <v>697</v>
      </c>
      <c r="F125" s="48"/>
      <c r="G125" s="286">
        <v>9905</v>
      </c>
      <c r="H125" s="286">
        <v>9905</v>
      </c>
      <c r="I125" s="35"/>
      <c r="J125" s="35"/>
      <c r="K125" s="35"/>
    </row>
    <row r="126" spans="1:11" ht="34.5" customHeight="1" x14ac:dyDescent="0.2">
      <c r="A126" s="346" t="s">
        <v>106</v>
      </c>
      <c r="B126" s="47" t="s">
        <v>180</v>
      </c>
      <c r="C126" s="48" t="s">
        <v>182</v>
      </c>
      <c r="D126" s="47" t="s">
        <v>95</v>
      </c>
      <c r="E126" s="47" t="s">
        <v>697</v>
      </c>
      <c r="F126" s="48" t="s">
        <v>107</v>
      </c>
      <c r="G126" s="286">
        <v>9880</v>
      </c>
      <c r="H126" s="286">
        <v>9880</v>
      </c>
      <c r="I126" s="35"/>
      <c r="J126" s="35"/>
      <c r="K126" s="35"/>
    </row>
    <row r="127" spans="1:11" ht="12.75" customHeight="1" x14ac:dyDescent="0.2">
      <c r="A127" s="346" t="s">
        <v>373</v>
      </c>
      <c r="B127" s="47" t="s">
        <v>180</v>
      </c>
      <c r="C127" s="48" t="s">
        <v>182</v>
      </c>
      <c r="D127" s="47" t="s">
        <v>95</v>
      </c>
      <c r="E127" s="47" t="s">
        <v>697</v>
      </c>
      <c r="F127" s="48" t="s">
        <v>115</v>
      </c>
      <c r="G127" s="286">
        <v>25</v>
      </c>
      <c r="H127" s="286">
        <v>25</v>
      </c>
      <c r="I127" s="35"/>
      <c r="J127" s="35"/>
      <c r="K127" s="35"/>
    </row>
    <row r="128" spans="1:11" ht="45" x14ac:dyDescent="0.2">
      <c r="A128" s="346" t="s">
        <v>189</v>
      </c>
      <c r="B128" s="47" t="s">
        <v>180</v>
      </c>
      <c r="C128" s="48" t="s">
        <v>182</v>
      </c>
      <c r="D128" s="47" t="s">
        <v>95</v>
      </c>
      <c r="E128" s="47" t="s">
        <v>190</v>
      </c>
      <c r="F128" s="48"/>
      <c r="G128" s="286">
        <v>348.8</v>
      </c>
      <c r="H128" s="286">
        <v>348.8</v>
      </c>
      <c r="I128" s="35"/>
      <c r="J128" s="35"/>
      <c r="K128" s="35"/>
    </row>
    <row r="129" spans="1:11" ht="45" x14ac:dyDescent="0.2">
      <c r="A129" s="57" t="s">
        <v>381</v>
      </c>
      <c r="B129" s="47" t="s">
        <v>180</v>
      </c>
      <c r="C129" s="48" t="s">
        <v>182</v>
      </c>
      <c r="D129" s="47" t="s">
        <v>95</v>
      </c>
      <c r="E129" s="47" t="s">
        <v>191</v>
      </c>
      <c r="F129" s="48"/>
      <c r="G129" s="286">
        <v>348.8</v>
      </c>
      <c r="H129" s="286">
        <v>348.8</v>
      </c>
      <c r="I129" s="35"/>
      <c r="J129" s="35"/>
      <c r="K129" s="35"/>
    </row>
    <row r="130" spans="1:11" ht="34.5" customHeight="1" x14ac:dyDescent="0.2">
      <c r="A130" s="346" t="s">
        <v>106</v>
      </c>
      <c r="B130" s="47" t="s">
        <v>180</v>
      </c>
      <c r="C130" s="48" t="s">
        <v>182</v>
      </c>
      <c r="D130" s="47" t="s">
        <v>95</v>
      </c>
      <c r="E130" s="47" t="s">
        <v>191</v>
      </c>
      <c r="F130" s="48">
        <v>100</v>
      </c>
      <c r="G130" s="286">
        <v>45</v>
      </c>
      <c r="H130" s="286">
        <v>45</v>
      </c>
      <c r="I130" s="35"/>
      <c r="J130" s="35"/>
      <c r="K130" s="35"/>
    </row>
    <row r="131" spans="1:11" ht="22.5" x14ac:dyDescent="0.2">
      <c r="A131" s="346" t="s">
        <v>99</v>
      </c>
      <c r="B131" s="47" t="s">
        <v>180</v>
      </c>
      <c r="C131" s="48" t="s">
        <v>182</v>
      </c>
      <c r="D131" s="47" t="s">
        <v>95</v>
      </c>
      <c r="E131" s="47" t="s">
        <v>191</v>
      </c>
      <c r="F131" s="48">
        <v>600</v>
      </c>
      <c r="G131" s="286">
        <v>303.8</v>
      </c>
      <c r="H131" s="286">
        <v>303.8</v>
      </c>
      <c r="I131" s="35"/>
      <c r="J131" s="35"/>
      <c r="K131" s="35"/>
    </row>
    <row r="132" spans="1:11" x14ac:dyDescent="0.2">
      <c r="A132" s="347" t="s">
        <v>192</v>
      </c>
      <c r="B132" s="62" t="s">
        <v>180</v>
      </c>
      <c r="C132" s="64" t="s">
        <v>182</v>
      </c>
      <c r="D132" s="62" t="s">
        <v>193</v>
      </c>
      <c r="E132" s="62" t="s">
        <v>131</v>
      </c>
      <c r="F132" s="64" t="s">
        <v>132</v>
      </c>
      <c r="G132" s="319">
        <v>280476.28123999998</v>
      </c>
      <c r="H132" s="319">
        <v>257803.82323999997</v>
      </c>
      <c r="I132" s="231"/>
      <c r="J132" s="231"/>
      <c r="K132" s="35"/>
    </row>
    <row r="133" spans="1:11" x14ac:dyDescent="0.2">
      <c r="A133" s="347" t="s">
        <v>194</v>
      </c>
      <c r="B133" s="62" t="s">
        <v>180</v>
      </c>
      <c r="C133" s="64" t="s">
        <v>182</v>
      </c>
      <c r="D133" s="62" t="s">
        <v>193</v>
      </c>
      <c r="E133" s="62" t="s">
        <v>195</v>
      </c>
      <c r="F133" s="65" t="s">
        <v>132</v>
      </c>
      <c r="G133" s="295">
        <v>279743.64523999998</v>
      </c>
      <c r="H133" s="295">
        <v>257071.18723999997</v>
      </c>
      <c r="I133" s="35"/>
      <c r="J133" s="35"/>
      <c r="K133" s="35"/>
    </row>
    <row r="134" spans="1:11" ht="45" x14ac:dyDescent="0.2">
      <c r="A134" s="354" t="s">
        <v>665</v>
      </c>
      <c r="B134" s="47" t="s">
        <v>180</v>
      </c>
      <c r="C134" s="48" t="s">
        <v>182</v>
      </c>
      <c r="D134" s="47" t="s">
        <v>193</v>
      </c>
      <c r="E134" s="47" t="s">
        <v>446</v>
      </c>
      <c r="F134" s="65"/>
      <c r="G134" s="295">
        <v>19151.579239999999</v>
      </c>
      <c r="H134" s="262">
        <v>19151.579239999999</v>
      </c>
      <c r="I134" s="35"/>
      <c r="J134" s="35"/>
      <c r="K134" s="35"/>
    </row>
    <row r="135" spans="1:11" ht="48.75" customHeight="1" x14ac:dyDescent="0.2">
      <c r="A135" s="354" t="s">
        <v>666</v>
      </c>
      <c r="B135" s="47" t="s">
        <v>180</v>
      </c>
      <c r="C135" s="48" t="s">
        <v>182</v>
      </c>
      <c r="D135" s="47" t="s">
        <v>193</v>
      </c>
      <c r="E135" s="47" t="s">
        <v>688</v>
      </c>
      <c r="F135" s="65"/>
      <c r="G135" s="295">
        <v>4088.8283999999999</v>
      </c>
      <c r="H135" s="295">
        <v>4088.8283999999999</v>
      </c>
      <c r="I135" s="35"/>
      <c r="J135" s="35"/>
      <c r="K135" s="35"/>
    </row>
    <row r="136" spans="1:11" ht="22.5" x14ac:dyDescent="0.2">
      <c r="A136" s="346" t="s">
        <v>99</v>
      </c>
      <c r="B136" s="47" t="s">
        <v>180</v>
      </c>
      <c r="C136" s="48" t="s">
        <v>182</v>
      </c>
      <c r="D136" s="47" t="s">
        <v>193</v>
      </c>
      <c r="E136" s="47" t="s">
        <v>688</v>
      </c>
      <c r="F136" s="48">
        <v>600</v>
      </c>
      <c r="G136" s="286">
        <v>4088.8283999999999</v>
      </c>
      <c r="H136" s="286">
        <v>4088.8283999999999</v>
      </c>
      <c r="I136" s="35"/>
      <c r="J136" s="35"/>
      <c r="K136" s="35"/>
    </row>
    <row r="137" spans="1:11" ht="26.25" customHeight="1" x14ac:dyDescent="0.2">
      <c r="A137" s="354" t="s">
        <v>667</v>
      </c>
      <c r="B137" s="47" t="s">
        <v>180</v>
      </c>
      <c r="C137" s="48" t="s">
        <v>182</v>
      </c>
      <c r="D137" s="47" t="s">
        <v>193</v>
      </c>
      <c r="E137" s="47" t="s">
        <v>689</v>
      </c>
      <c r="F137" s="65"/>
      <c r="G137" s="295">
        <v>3094.2260799999999</v>
      </c>
      <c r="H137" s="295">
        <v>3094.2260799999999</v>
      </c>
      <c r="I137" s="35"/>
      <c r="J137" s="35"/>
      <c r="K137" s="35"/>
    </row>
    <row r="138" spans="1:11" ht="10.5" customHeight="1" x14ac:dyDescent="0.2">
      <c r="A138" s="346" t="s">
        <v>99</v>
      </c>
      <c r="B138" s="47" t="s">
        <v>180</v>
      </c>
      <c r="C138" s="48" t="s">
        <v>182</v>
      </c>
      <c r="D138" s="47" t="s">
        <v>193</v>
      </c>
      <c r="E138" s="47" t="s">
        <v>689</v>
      </c>
      <c r="F138" s="48">
        <v>600</v>
      </c>
      <c r="G138" s="286">
        <v>3094.2260799999999</v>
      </c>
      <c r="H138" s="286">
        <v>3094.2260799999999</v>
      </c>
      <c r="I138" s="35"/>
      <c r="J138" s="35"/>
      <c r="K138" s="35"/>
    </row>
    <row r="139" spans="1:11" ht="56.25" x14ac:dyDescent="0.2">
      <c r="A139" s="354" t="s">
        <v>668</v>
      </c>
      <c r="B139" s="47" t="s">
        <v>180</v>
      </c>
      <c r="C139" s="48" t="s">
        <v>182</v>
      </c>
      <c r="D139" s="47" t="s">
        <v>193</v>
      </c>
      <c r="E139" s="47" t="s">
        <v>690</v>
      </c>
      <c r="F139" s="65"/>
      <c r="G139" s="295">
        <v>2447.2495199999998</v>
      </c>
      <c r="H139" s="295">
        <v>2447.2495199999998</v>
      </c>
      <c r="I139" s="35"/>
      <c r="J139" s="35"/>
      <c r="K139" s="35"/>
    </row>
    <row r="140" spans="1:11" ht="22.5" x14ac:dyDescent="0.2">
      <c r="A140" s="346" t="s">
        <v>99</v>
      </c>
      <c r="B140" s="47" t="s">
        <v>180</v>
      </c>
      <c r="C140" s="48" t="s">
        <v>182</v>
      </c>
      <c r="D140" s="47" t="s">
        <v>193</v>
      </c>
      <c r="E140" s="47" t="s">
        <v>690</v>
      </c>
      <c r="F140" s="48">
        <v>600</v>
      </c>
      <c r="G140" s="286">
        <v>2447.2495199999998</v>
      </c>
      <c r="H140" s="286">
        <v>2447.2495199999998</v>
      </c>
      <c r="I140" s="35"/>
      <c r="J140" s="35"/>
      <c r="K140" s="35"/>
    </row>
    <row r="141" spans="1:11" ht="60.75" customHeight="1" x14ac:dyDescent="0.2">
      <c r="A141" s="354" t="s">
        <v>669</v>
      </c>
      <c r="B141" s="47" t="s">
        <v>180</v>
      </c>
      <c r="C141" s="48" t="s">
        <v>182</v>
      </c>
      <c r="D141" s="47" t="s">
        <v>193</v>
      </c>
      <c r="E141" s="47" t="s">
        <v>691</v>
      </c>
      <c r="F141" s="65"/>
      <c r="G141" s="295">
        <v>4661.2308400000002</v>
      </c>
      <c r="H141" s="295">
        <v>4661.2308400000002</v>
      </c>
      <c r="I141" s="35"/>
      <c r="J141" s="35"/>
      <c r="K141" s="35"/>
    </row>
    <row r="142" spans="1:11" ht="22.5" x14ac:dyDescent="0.2">
      <c r="A142" s="346" t="s">
        <v>99</v>
      </c>
      <c r="B142" s="47" t="s">
        <v>180</v>
      </c>
      <c r="C142" s="48" t="s">
        <v>182</v>
      </c>
      <c r="D142" s="47" t="s">
        <v>193</v>
      </c>
      <c r="E142" s="47" t="s">
        <v>691</v>
      </c>
      <c r="F142" s="48">
        <v>600</v>
      </c>
      <c r="G142" s="286">
        <v>4661.2308400000002</v>
      </c>
      <c r="H142" s="286">
        <v>4661.2308400000002</v>
      </c>
      <c r="I142" s="35"/>
      <c r="J142" s="35"/>
      <c r="K142" s="35"/>
    </row>
    <row r="143" spans="1:11" ht="56.25" x14ac:dyDescent="0.2">
      <c r="A143" s="354" t="s">
        <v>670</v>
      </c>
      <c r="B143" s="47" t="s">
        <v>180</v>
      </c>
      <c r="C143" s="48" t="s">
        <v>182</v>
      </c>
      <c r="D143" s="47" t="s">
        <v>193</v>
      </c>
      <c r="E143" s="47" t="s">
        <v>692</v>
      </c>
      <c r="F143" s="65"/>
      <c r="G143" s="295">
        <v>2481.6976399999999</v>
      </c>
      <c r="H143" s="295">
        <v>2481.6976399999999</v>
      </c>
      <c r="I143" s="35"/>
      <c r="J143" s="35"/>
      <c r="K143" s="35"/>
    </row>
    <row r="144" spans="1:11" ht="22.5" x14ac:dyDescent="0.2">
      <c r="A144" s="346" t="s">
        <v>99</v>
      </c>
      <c r="B144" s="47" t="s">
        <v>180</v>
      </c>
      <c r="C144" s="48" t="s">
        <v>182</v>
      </c>
      <c r="D144" s="47" t="s">
        <v>193</v>
      </c>
      <c r="E144" s="47" t="s">
        <v>692</v>
      </c>
      <c r="F144" s="48">
        <v>600</v>
      </c>
      <c r="G144" s="286">
        <v>2481.6976399999999</v>
      </c>
      <c r="H144" s="286">
        <v>2481.6976399999999</v>
      </c>
      <c r="I144" s="35"/>
      <c r="J144" s="35"/>
      <c r="K144" s="35"/>
    </row>
    <row r="145" spans="1:11" ht="56.25" x14ac:dyDescent="0.2">
      <c r="A145" s="354" t="s">
        <v>671</v>
      </c>
      <c r="B145" s="47" t="s">
        <v>180</v>
      </c>
      <c r="C145" s="48" t="s">
        <v>182</v>
      </c>
      <c r="D145" s="47" t="s">
        <v>193</v>
      </c>
      <c r="E145" s="47" t="s">
        <v>693</v>
      </c>
      <c r="F145" s="65"/>
      <c r="G145" s="295">
        <v>2378.3467599999999</v>
      </c>
      <c r="H145" s="295">
        <v>2378.3467599999999</v>
      </c>
      <c r="I145" s="35"/>
      <c r="J145" s="35"/>
      <c r="K145" s="35"/>
    </row>
    <row r="146" spans="1:11" ht="22.5" x14ac:dyDescent="0.2">
      <c r="A146" s="346" t="s">
        <v>99</v>
      </c>
      <c r="B146" s="47" t="s">
        <v>180</v>
      </c>
      <c r="C146" s="48" t="s">
        <v>182</v>
      </c>
      <c r="D146" s="47" t="s">
        <v>193</v>
      </c>
      <c r="E146" s="47" t="s">
        <v>693</v>
      </c>
      <c r="F146" s="48">
        <v>600</v>
      </c>
      <c r="G146" s="286">
        <v>2378.3467599999999</v>
      </c>
      <c r="H146" s="286">
        <v>2378.3467599999999</v>
      </c>
      <c r="I146" s="35"/>
      <c r="J146" s="35"/>
      <c r="K146" s="35"/>
    </row>
    <row r="147" spans="1:11" ht="67.5" x14ac:dyDescent="0.2">
      <c r="A147" s="346" t="s">
        <v>64</v>
      </c>
      <c r="B147" s="47" t="s">
        <v>180</v>
      </c>
      <c r="C147" s="48" t="s">
        <v>182</v>
      </c>
      <c r="D147" s="47" t="s">
        <v>193</v>
      </c>
      <c r="E147" s="47" t="s">
        <v>447</v>
      </c>
      <c r="F147" s="48" t="s">
        <v>132</v>
      </c>
      <c r="G147" s="286">
        <v>232705</v>
      </c>
      <c r="H147" s="286">
        <v>210133</v>
      </c>
      <c r="I147" s="35"/>
      <c r="J147" s="35"/>
      <c r="K147" s="35"/>
    </row>
    <row r="148" spans="1:11" ht="22.5" x14ac:dyDescent="0.2">
      <c r="A148" s="346" t="s">
        <v>99</v>
      </c>
      <c r="B148" s="47" t="s">
        <v>180</v>
      </c>
      <c r="C148" s="48" t="s">
        <v>182</v>
      </c>
      <c r="D148" s="48" t="s">
        <v>193</v>
      </c>
      <c r="E148" s="47" t="s">
        <v>447</v>
      </c>
      <c r="F148" s="48" t="s">
        <v>100</v>
      </c>
      <c r="G148" s="286">
        <v>232705</v>
      </c>
      <c r="H148" s="286">
        <v>210133</v>
      </c>
      <c r="I148" s="35"/>
      <c r="J148" s="35"/>
      <c r="K148" s="35"/>
    </row>
    <row r="149" spans="1:11" ht="37.5" customHeight="1" x14ac:dyDescent="0.2">
      <c r="A149" s="346" t="s">
        <v>624</v>
      </c>
      <c r="B149" s="47" t="s">
        <v>180</v>
      </c>
      <c r="C149" s="48" t="s">
        <v>182</v>
      </c>
      <c r="D149" s="47" t="s">
        <v>193</v>
      </c>
      <c r="E149" s="47" t="s">
        <v>757</v>
      </c>
      <c r="F149" s="48"/>
      <c r="G149" s="286">
        <v>15836</v>
      </c>
      <c r="H149" s="286">
        <v>15836</v>
      </c>
      <c r="I149" s="35"/>
      <c r="J149" s="35"/>
      <c r="K149" s="35"/>
    </row>
    <row r="150" spans="1:11" ht="22.5" x14ac:dyDescent="0.2">
      <c r="A150" s="346" t="s">
        <v>99</v>
      </c>
      <c r="B150" s="47" t="s">
        <v>180</v>
      </c>
      <c r="C150" s="48" t="s">
        <v>182</v>
      </c>
      <c r="D150" s="47" t="s">
        <v>193</v>
      </c>
      <c r="E150" s="47" t="s">
        <v>757</v>
      </c>
      <c r="F150" s="48" t="s">
        <v>100</v>
      </c>
      <c r="G150" s="286">
        <v>15836</v>
      </c>
      <c r="H150" s="286">
        <v>15836</v>
      </c>
      <c r="I150" s="35"/>
      <c r="J150" s="35"/>
      <c r="K150" s="35"/>
    </row>
    <row r="151" spans="1:11" ht="33" customHeight="1" x14ac:dyDescent="0.2">
      <c r="A151" s="346" t="s">
        <v>617</v>
      </c>
      <c r="B151" s="47" t="s">
        <v>180</v>
      </c>
      <c r="C151" s="48" t="s">
        <v>182</v>
      </c>
      <c r="D151" s="47" t="s">
        <v>193</v>
      </c>
      <c r="E151" s="47" t="s">
        <v>758</v>
      </c>
      <c r="F151" s="48"/>
      <c r="G151" s="286">
        <v>9352.2659999999996</v>
      </c>
      <c r="H151" s="286">
        <v>9251.8080000000009</v>
      </c>
      <c r="I151" s="35"/>
      <c r="J151" s="35"/>
      <c r="K151" s="35"/>
    </row>
    <row r="152" spans="1:11" ht="22.5" x14ac:dyDescent="0.2">
      <c r="A152" s="346" t="s">
        <v>99</v>
      </c>
      <c r="B152" s="47" t="s">
        <v>180</v>
      </c>
      <c r="C152" s="48" t="s">
        <v>182</v>
      </c>
      <c r="D152" s="47" t="s">
        <v>193</v>
      </c>
      <c r="E152" s="47" t="s">
        <v>758</v>
      </c>
      <c r="F152" s="48" t="s">
        <v>100</v>
      </c>
      <c r="G152" s="286">
        <v>9352.2659999999996</v>
      </c>
      <c r="H152" s="286">
        <v>9251.8080000000009</v>
      </c>
      <c r="I152" s="35"/>
      <c r="J152" s="35"/>
      <c r="K152" s="35"/>
    </row>
    <row r="153" spans="1:11" ht="45" x14ac:dyDescent="0.2">
      <c r="A153" s="351" t="s">
        <v>746</v>
      </c>
      <c r="B153" s="47" t="s">
        <v>180</v>
      </c>
      <c r="C153" s="48" t="s">
        <v>182</v>
      </c>
      <c r="D153" s="47" t="s">
        <v>193</v>
      </c>
      <c r="E153" s="47" t="s">
        <v>759</v>
      </c>
      <c r="F153" s="48"/>
      <c r="G153" s="286">
        <v>1710</v>
      </c>
      <c r="H153" s="286">
        <v>1710</v>
      </c>
      <c r="I153" s="35"/>
      <c r="J153" s="35"/>
      <c r="K153" s="35"/>
    </row>
    <row r="154" spans="1:11" ht="13.5" customHeight="1" x14ac:dyDescent="0.2">
      <c r="A154" s="346" t="s">
        <v>99</v>
      </c>
      <c r="B154" s="47" t="s">
        <v>180</v>
      </c>
      <c r="C154" s="48" t="s">
        <v>182</v>
      </c>
      <c r="D154" s="47" t="s">
        <v>193</v>
      </c>
      <c r="E154" s="47" t="s">
        <v>759</v>
      </c>
      <c r="F154" s="48" t="s">
        <v>100</v>
      </c>
      <c r="G154" s="286">
        <v>1710</v>
      </c>
      <c r="H154" s="286">
        <v>1710</v>
      </c>
      <c r="I154" s="35"/>
      <c r="J154" s="35"/>
      <c r="K154" s="35"/>
    </row>
    <row r="155" spans="1:11" ht="22.5" x14ac:dyDescent="0.2">
      <c r="A155" s="349" t="s">
        <v>875</v>
      </c>
      <c r="B155" s="47" t="s">
        <v>180</v>
      </c>
      <c r="C155" s="48" t="s">
        <v>182</v>
      </c>
      <c r="D155" s="47" t="s">
        <v>193</v>
      </c>
      <c r="E155" s="47" t="s">
        <v>876</v>
      </c>
      <c r="F155" s="48"/>
      <c r="G155" s="286">
        <v>988.8</v>
      </c>
      <c r="H155" s="286">
        <v>988.8</v>
      </c>
      <c r="I155" s="35"/>
      <c r="J155" s="35"/>
      <c r="K155" s="35"/>
    </row>
    <row r="156" spans="1:11" ht="22.5" x14ac:dyDescent="0.2">
      <c r="A156" s="346" t="s">
        <v>99</v>
      </c>
      <c r="B156" s="47" t="s">
        <v>180</v>
      </c>
      <c r="C156" s="48" t="s">
        <v>182</v>
      </c>
      <c r="D156" s="47" t="s">
        <v>193</v>
      </c>
      <c r="E156" s="47" t="s">
        <v>876</v>
      </c>
      <c r="F156" s="48">
        <v>600</v>
      </c>
      <c r="G156" s="286">
        <v>988.8</v>
      </c>
      <c r="H156" s="286">
        <v>988.8</v>
      </c>
      <c r="I156" s="35"/>
      <c r="J156" s="35"/>
      <c r="K156" s="35"/>
    </row>
    <row r="157" spans="1:11" ht="45" x14ac:dyDescent="0.2">
      <c r="A157" s="350" t="s">
        <v>368</v>
      </c>
      <c r="B157" s="67" t="s">
        <v>180</v>
      </c>
      <c r="C157" s="69" t="s">
        <v>182</v>
      </c>
      <c r="D157" s="69" t="s">
        <v>193</v>
      </c>
      <c r="E157" s="67" t="s">
        <v>190</v>
      </c>
      <c r="F157" s="69"/>
      <c r="G157" s="302">
        <v>732.63599999999997</v>
      </c>
      <c r="H157" s="302">
        <v>732.63599999999997</v>
      </c>
      <c r="I157" s="35"/>
      <c r="J157" s="35"/>
      <c r="K157" s="35"/>
    </row>
    <row r="158" spans="1:11" ht="45" x14ac:dyDescent="0.2">
      <c r="A158" s="57" t="s">
        <v>70</v>
      </c>
      <c r="B158" s="47" t="s">
        <v>180</v>
      </c>
      <c r="C158" s="48" t="s">
        <v>182</v>
      </c>
      <c r="D158" s="48" t="s">
        <v>193</v>
      </c>
      <c r="E158" s="47" t="s">
        <v>191</v>
      </c>
      <c r="F158" s="48"/>
      <c r="G158" s="286">
        <v>732.63599999999997</v>
      </c>
      <c r="H158" s="286">
        <v>732.63599999999997</v>
      </c>
      <c r="I158" s="35"/>
      <c r="J158" s="35"/>
      <c r="K158" s="35"/>
    </row>
    <row r="159" spans="1:11" ht="22.5" x14ac:dyDescent="0.2">
      <c r="A159" s="346" t="s">
        <v>99</v>
      </c>
      <c r="B159" s="47" t="s">
        <v>180</v>
      </c>
      <c r="C159" s="48" t="s">
        <v>182</v>
      </c>
      <c r="D159" s="48" t="s">
        <v>193</v>
      </c>
      <c r="E159" s="47" t="s">
        <v>191</v>
      </c>
      <c r="F159" s="48">
        <v>600</v>
      </c>
      <c r="G159" s="286">
        <v>732.63599999999997</v>
      </c>
      <c r="H159" s="286">
        <v>732.63599999999997</v>
      </c>
      <c r="I159" s="35"/>
      <c r="J159" s="35"/>
      <c r="K159" s="35"/>
    </row>
    <row r="160" spans="1:11" ht="21" x14ac:dyDescent="0.2">
      <c r="A160" s="347" t="s">
        <v>306</v>
      </c>
      <c r="B160" s="66" t="s">
        <v>180</v>
      </c>
      <c r="C160" s="65" t="s">
        <v>182</v>
      </c>
      <c r="D160" s="66" t="s">
        <v>136</v>
      </c>
      <c r="E160" s="66"/>
      <c r="F160" s="65" t="s">
        <v>132</v>
      </c>
      <c r="G160" s="319">
        <v>26211.849579999998</v>
      </c>
      <c r="H160" s="319">
        <v>26211.849579999998</v>
      </c>
      <c r="I160" s="231"/>
      <c r="J160" s="35"/>
      <c r="K160" s="35"/>
    </row>
    <row r="161" spans="1:11" ht="22.5" x14ac:dyDescent="0.2">
      <c r="A161" s="346" t="s">
        <v>396</v>
      </c>
      <c r="B161" s="58" t="s">
        <v>180</v>
      </c>
      <c r="C161" s="216" t="s">
        <v>182</v>
      </c>
      <c r="D161" s="58" t="s">
        <v>136</v>
      </c>
      <c r="E161" s="58" t="s">
        <v>307</v>
      </c>
      <c r="F161" s="216" t="s">
        <v>132</v>
      </c>
      <c r="G161" s="286">
        <v>25961.849579999998</v>
      </c>
      <c r="H161" s="286">
        <v>25961.849579999998</v>
      </c>
      <c r="I161" s="35"/>
      <c r="J161" s="35"/>
      <c r="K161" s="35"/>
    </row>
    <row r="162" spans="1:11" ht="22.5" x14ac:dyDescent="0.2">
      <c r="A162" s="346" t="s">
        <v>99</v>
      </c>
      <c r="B162" s="58" t="s">
        <v>180</v>
      </c>
      <c r="C162" s="216" t="s">
        <v>182</v>
      </c>
      <c r="D162" s="58" t="s">
        <v>136</v>
      </c>
      <c r="E162" s="58" t="s">
        <v>307</v>
      </c>
      <c r="F162" s="216">
        <v>600</v>
      </c>
      <c r="G162" s="286">
        <v>25961.849579999998</v>
      </c>
      <c r="H162" s="286">
        <v>25961.849579999998</v>
      </c>
      <c r="I162" s="35"/>
      <c r="J162" s="35"/>
      <c r="K162" s="35"/>
    </row>
    <row r="163" spans="1:11" ht="45" x14ac:dyDescent="0.2">
      <c r="A163" s="346" t="s">
        <v>368</v>
      </c>
      <c r="B163" s="58" t="s">
        <v>180</v>
      </c>
      <c r="C163" s="216" t="s">
        <v>182</v>
      </c>
      <c r="D163" s="58" t="s">
        <v>136</v>
      </c>
      <c r="E163" s="58" t="s">
        <v>190</v>
      </c>
      <c r="F163" s="216"/>
      <c r="G163" s="286">
        <v>114</v>
      </c>
      <c r="H163" s="286">
        <v>114</v>
      </c>
      <c r="I163" s="35"/>
      <c r="J163" s="35"/>
      <c r="K163" s="35"/>
    </row>
    <row r="164" spans="1:11" ht="45" x14ac:dyDescent="0.2">
      <c r="A164" s="57" t="s">
        <v>70</v>
      </c>
      <c r="B164" s="58" t="s">
        <v>180</v>
      </c>
      <c r="C164" s="216" t="s">
        <v>182</v>
      </c>
      <c r="D164" s="58" t="s">
        <v>136</v>
      </c>
      <c r="E164" s="58" t="s">
        <v>191</v>
      </c>
      <c r="F164" s="216"/>
      <c r="G164" s="286">
        <v>114</v>
      </c>
      <c r="H164" s="286">
        <v>114</v>
      </c>
      <c r="I164" s="35"/>
      <c r="J164" s="35"/>
      <c r="K164" s="35"/>
    </row>
    <row r="165" spans="1:11" ht="22.5" x14ac:dyDescent="0.2">
      <c r="A165" s="346" t="s">
        <v>99</v>
      </c>
      <c r="B165" s="58" t="s">
        <v>180</v>
      </c>
      <c r="C165" s="216" t="s">
        <v>182</v>
      </c>
      <c r="D165" s="58" t="s">
        <v>136</v>
      </c>
      <c r="E165" s="58" t="s">
        <v>191</v>
      </c>
      <c r="F165" s="48">
        <v>600</v>
      </c>
      <c r="G165" s="286">
        <v>114</v>
      </c>
      <c r="H165" s="286">
        <v>114</v>
      </c>
      <c r="I165" s="35"/>
      <c r="J165" s="35"/>
      <c r="K165" s="35"/>
    </row>
    <row r="166" spans="1:11" ht="22.5" x14ac:dyDescent="0.2">
      <c r="A166" s="349" t="s">
        <v>875</v>
      </c>
      <c r="B166" s="47" t="s">
        <v>180</v>
      </c>
      <c r="C166" s="48" t="s">
        <v>182</v>
      </c>
      <c r="D166" s="58" t="s">
        <v>136</v>
      </c>
      <c r="E166" s="47" t="s">
        <v>876</v>
      </c>
      <c r="F166" s="48"/>
      <c r="G166" s="286">
        <v>136</v>
      </c>
      <c r="H166" s="286">
        <v>136</v>
      </c>
      <c r="I166" s="35"/>
      <c r="J166" s="35"/>
      <c r="K166" s="35"/>
    </row>
    <row r="167" spans="1:11" ht="22.5" x14ac:dyDescent="0.2">
      <c r="A167" s="346" t="s">
        <v>99</v>
      </c>
      <c r="B167" s="47" t="s">
        <v>180</v>
      </c>
      <c r="C167" s="48" t="s">
        <v>182</v>
      </c>
      <c r="D167" s="58" t="s">
        <v>136</v>
      </c>
      <c r="E167" s="47" t="s">
        <v>876</v>
      </c>
      <c r="F167" s="48">
        <v>600</v>
      </c>
      <c r="G167" s="286">
        <v>136</v>
      </c>
      <c r="H167" s="286">
        <v>136</v>
      </c>
      <c r="I167" s="35"/>
      <c r="J167" s="35"/>
      <c r="K167" s="35"/>
    </row>
    <row r="168" spans="1:11" x14ac:dyDescent="0.2">
      <c r="A168" s="347" t="s">
        <v>342</v>
      </c>
      <c r="B168" s="63" t="s">
        <v>180</v>
      </c>
      <c r="C168" s="62" t="s">
        <v>182</v>
      </c>
      <c r="D168" s="62" t="s">
        <v>182</v>
      </c>
      <c r="E168" s="47"/>
      <c r="F168" s="48"/>
      <c r="G168" s="286">
        <v>5441.5</v>
      </c>
      <c r="H168" s="286">
        <v>6441.5</v>
      </c>
      <c r="I168" s="35"/>
      <c r="J168" s="35"/>
      <c r="K168" s="35"/>
    </row>
    <row r="169" spans="1:11" x14ac:dyDescent="0.2">
      <c r="A169" s="346" t="s">
        <v>344</v>
      </c>
      <c r="B169" s="45" t="s">
        <v>180</v>
      </c>
      <c r="C169" s="48" t="s">
        <v>182</v>
      </c>
      <c r="D169" s="48" t="s">
        <v>182</v>
      </c>
      <c r="E169" s="47" t="s">
        <v>345</v>
      </c>
      <c r="F169" s="48"/>
      <c r="G169" s="286">
        <v>5441.5</v>
      </c>
      <c r="H169" s="286">
        <v>6441.5</v>
      </c>
      <c r="I169" s="35"/>
      <c r="J169" s="35"/>
      <c r="K169" s="35"/>
    </row>
    <row r="170" spans="1:11" x14ac:dyDescent="0.2">
      <c r="A170" s="346" t="s">
        <v>346</v>
      </c>
      <c r="B170" s="45" t="s">
        <v>180</v>
      </c>
      <c r="C170" s="48" t="s">
        <v>182</v>
      </c>
      <c r="D170" s="47" t="s">
        <v>182</v>
      </c>
      <c r="E170" s="47" t="s">
        <v>347</v>
      </c>
      <c r="F170" s="48"/>
      <c r="G170" s="286">
        <v>5441.5</v>
      </c>
      <c r="H170" s="286">
        <v>6441.5</v>
      </c>
      <c r="I170" s="35"/>
      <c r="J170" s="35"/>
      <c r="K170" s="35"/>
    </row>
    <row r="171" spans="1:11" x14ac:dyDescent="0.2">
      <c r="A171" s="346" t="s">
        <v>382</v>
      </c>
      <c r="B171" s="45" t="s">
        <v>180</v>
      </c>
      <c r="C171" s="48" t="s">
        <v>182</v>
      </c>
      <c r="D171" s="47" t="s">
        <v>182</v>
      </c>
      <c r="E171" s="47" t="s">
        <v>348</v>
      </c>
      <c r="F171" s="48"/>
      <c r="G171" s="286">
        <v>5441.5</v>
      </c>
      <c r="H171" s="286">
        <v>6441.5</v>
      </c>
      <c r="I171" s="35"/>
      <c r="J171" s="35"/>
      <c r="K171" s="35"/>
    </row>
    <row r="172" spans="1:11" ht="22.5" x14ac:dyDescent="0.2">
      <c r="A172" s="346" t="s">
        <v>99</v>
      </c>
      <c r="B172" s="45" t="s">
        <v>180</v>
      </c>
      <c r="C172" s="48" t="s">
        <v>182</v>
      </c>
      <c r="D172" s="47" t="s">
        <v>182</v>
      </c>
      <c r="E172" s="47" t="s">
        <v>348</v>
      </c>
      <c r="F172" s="48">
        <v>600</v>
      </c>
      <c r="G172" s="286">
        <v>5441.5</v>
      </c>
      <c r="H172" s="286">
        <v>6441.5</v>
      </c>
      <c r="I172" s="35"/>
      <c r="J172" s="35"/>
      <c r="K172" s="35"/>
    </row>
    <row r="173" spans="1:11" x14ac:dyDescent="0.2">
      <c r="A173" s="347" t="s">
        <v>196</v>
      </c>
      <c r="B173" s="62" t="s">
        <v>180</v>
      </c>
      <c r="C173" s="64" t="s">
        <v>182</v>
      </c>
      <c r="D173" s="62" t="s">
        <v>197</v>
      </c>
      <c r="E173" s="62" t="s">
        <v>131</v>
      </c>
      <c r="F173" s="64" t="s">
        <v>132</v>
      </c>
      <c r="G173" s="294">
        <v>20070.912400000001</v>
      </c>
      <c r="H173" s="294">
        <v>18270.5124</v>
      </c>
      <c r="I173" s="35"/>
      <c r="J173" s="308"/>
      <c r="K173" s="35"/>
    </row>
    <row r="174" spans="1:11" ht="45" x14ac:dyDescent="0.2">
      <c r="A174" s="346" t="s">
        <v>797</v>
      </c>
      <c r="B174" s="47" t="s">
        <v>180</v>
      </c>
      <c r="C174" s="48" t="s">
        <v>182</v>
      </c>
      <c r="D174" s="47" t="s">
        <v>197</v>
      </c>
      <c r="E174" s="47" t="s">
        <v>198</v>
      </c>
      <c r="F174" s="48"/>
      <c r="G174" s="286">
        <v>20070.912400000001</v>
      </c>
      <c r="H174" s="286">
        <v>18270.5124</v>
      </c>
      <c r="I174" s="35"/>
      <c r="J174" s="35"/>
      <c r="K174" s="35"/>
    </row>
    <row r="175" spans="1:11" ht="22.5" x14ac:dyDescent="0.2">
      <c r="A175" s="346" t="s">
        <v>199</v>
      </c>
      <c r="B175" s="47" t="s">
        <v>180</v>
      </c>
      <c r="C175" s="48" t="s">
        <v>182</v>
      </c>
      <c r="D175" s="47" t="s">
        <v>197</v>
      </c>
      <c r="E175" s="47" t="s">
        <v>200</v>
      </c>
      <c r="F175" s="48"/>
      <c r="G175" s="286">
        <v>1530</v>
      </c>
      <c r="H175" s="286">
        <v>1530</v>
      </c>
      <c r="I175" s="35"/>
      <c r="J175" s="35"/>
      <c r="K175" s="35"/>
    </row>
    <row r="176" spans="1:11" ht="45" x14ac:dyDescent="0.2">
      <c r="A176" s="346" t="s">
        <v>106</v>
      </c>
      <c r="B176" s="47" t="s">
        <v>180</v>
      </c>
      <c r="C176" s="48" t="s">
        <v>182</v>
      </c>
      <c r="D176" s="47" t="s">
        <v>197</v>
      </c>
      <c r="E176" s="47" t="s">
        <v>200</v>
      </c>
      <c r="F176" s="48">
        <v>100</v>
      </c>
      <c r="G176" s="286">
        <v>1530</v>
      </c>
      <c r="H176" s="286">
        <v>1530</v>
      </c>
      <c r="I176" s="35"/>
      <c r="J176" s="35"/>
      <c r="K176" s="35"/>
    </row>
    <row r="177" spans="1:11" x14ac:dyDescent="0.2">
      <c r="A177" s="346" t="s">
        <v>201</v>
      </c>
      <c r="B177" s="47" t="s">
        <v>180</v>
      </c>
      <c r="C177" s="48" t="s">
        <v>182</v>
      </c>
      <c r="D177" s="47" t="s">
        <v>197</v>
      </c>
      <c r="E177" s="47" t="s">
        <v>202</v>
      </c>
      <c r="F177" s="48" t="s">
        <v>132</v>
      </c>
      <c r="G177" s="287">
        <v>17740.912400000001</v>
      </c>
      <c r="H177" s="287">
        <v>15940.5124</v>
      </c>
      <c r="I177" s="372"/>
      <c r="J177" s="35"/>
      <c r="K177" s="35"/>
    </row>
    <row r="178" spans="1:11" ht="36" customHeight="1" x14ac:dyDescent="0.2">
      <c r="A178" s="346" t="s">
        <v>106</v>
      </c>
      <c r="B178" s="47" t="s">
        <v>180</v>
      </c>
      <c r="C178" s="48" t="s">
        <v>182</v>
      </c>
      <c r="D178" s="47" t="s">
        <v>197</v>
      </c>
      <c r="E178" s="47" t="s">
        <v>203</v>
      </c>
      <c r="F178" s="48" t="s">
        <v>107</v>
      </c>
      <c r="G178" s="286">
        <v>15956.6</v>
      </c>
      <c r="H178" s="286">
        <v>14155.9</v>
      </c>
      <c r="I178" s="35"/>
      <c r="J178" s="35"/>
      <c r="K178" s="35"/>
    </row>
    <row r="179" spans="1:11" ht="13.5" customHeight="1" x14ac:dyDescent="0.2">
      <c r="A179" s="346" t="s">
        <v>373</v>
      </c>
      <c r="B179" s="47" t="s">
        <v>180</v>
      </c>
      <c r="C179" s="48" t="s">
        <v>182</v>
      </c>
      <c r="D179" s="47" t="s">
        <v>197</v>
      </c>
      <c r="E179" s="47" t="s">
        <v>204</v>
      </c>
      <c r="F179" s="48" t="s">
        <v>115</v>
      </c>
      <c r="G179" s="286">
        <v>1732.3124</v>
      </c>
      <c r="H179" s="286">
        <v>1732.6124</v>
      </c>
      <c r="I179" s="35"/>
      <c r="J179" s="35"/>
      <c r="K179" s="35"/>
    </row>
    <row r="180" spans="1:11" x14ac:dyDescent="0.2">
      <c r="A180" s="349" t="s">
        <v>124</v>
      </c>
      <c r="B180" s="47" t="s">
        <v>180</v>
      </c>
      <c r="C180" s="48" t="s">
        <v>182</v>
      </c>
      <c r="D180" s="47" t="s">
        <v>197</v>
      </c>
      <c r="E180" s="47" t="s">
        <v>204</v>
      </c>
      <c r="F180" s="48" t="s">
        <v>176</v>
      </c>
      <c r="G180" s="286">
        <v>52</v>
      </c>
      <c r="H180" s="286">
        <v>52</v>
      </c>
      <c r="I180" s="35"/>
      <c r="J180" s="35"/>
      <c r="K180" s="35"/>
    </row>
    <row r="181" spans="1:11" ht="33.75" x14ac:dyDescent="0.2">
      <c r="A181" s="346" t="s">
        <v>205</v>
      </c>
      <c r="B181" s="47" t="s">
        <v>180</v>
      </c>
      <c r="C181" s="48" t="s">
        <v>182</v>
      </c>
      <c r="D181" s="47" t="s">
        <v>197</v>
      </c>
      <c r="E181" s="47" t="s">
        <v>206</v>
      </c>
      <c r="F181" s="48"/>
      <c r="G181" s="286">
        <v>800</v>
      </c>
      <c r="H181" s="286">
        <v>800</v>
      </c>
      <c r="I181" s="35"/>
      <c r="J181" s="35"/>
      <c r="K181" s="35"/>
    </row>
    <row r="182" spans="1:11" ht="22.5" x14ac:dyDescent="0.2">
      <c r="A182" s="346" t="s">
        <v>373</v>
      </c>
      <c r="B182" s="47" t="s">
        <v>180</v>
      </c>
      <c r="C182" s="48" t="s">
        <v>182</v>
      </c>
      <c r="D182" s="47" t="s">
        <v>197</v>
      </c>
      <c r="E182" s="47" t="s">
        <v>206</v>
      </c>
      <c r="F182" s="48">
        <v>200</v>
      </c>
      <c r="G182" s="286">
        <v>420</v>
      </c>
      <c r="H182" s="286">
        <v>420</v>
      </c>
      <c r="I182" s="35"/>
      <c r="J182" s="35"/>
      <c r="K182" s="35"/>
    </row>
    <row r="183" spans="1:11" x14ac:dyDescent="0.2">
      <c r="A183" s="353" t="s">
        <v>144</v>
      </c>
      <c r="B183" s="47" t="s">
        <v>180</v>
      </c>
      <c r="C183" s="48" t="s">
        <v>182</v>
      </c>
      <c r="D183" s="47" t="s">
        <v>197</v>
      </c>
      <c r="E183" s="47" t="s">
        <v>206</v>
      </c>
      <c r="F183" s="48">
        <v>300</v>
      </c>
      <c r="G183" s="286">
        <v>380</v>
      </c>
      <c r="H183" s="286">
        <v>380</v>
      </c>
      <c r="I183" s="35"/>
      <c r="J183" s="35"/>
      <c r="K183" s="35"/>
    </row>
    <row r="184" spans="1:11" x14ac:dyDescent="0.2">
      <c r="A184" s="347" t="s">
        <v>207</v>
      </c>
      <c r="B184" s="62" t="s">
        <v>180</v>
      </c>
      <c r="C184" s="64">
        <v>10</v>
      </c>
      <c r="D184" s="62" t="s">
        <v>120</v>
      </c>
      <c r="E184" s="62"/>
      <c r="F184" s="64"/>
      <c r="G184" s="303">
        <v>3597</v>
      </c>
      <c r="H184" s="303">
        <v>3597</v>
      </c>
      <c r="I184" s="35"/>
      <c r="J184" s="35"/>
      <c r="K184" s="35"/>
    </row>
    <row r="185" spans="1:11" ht="25.5" customHeight="1" x14ac:dyDescent="0.2">
      <c r="A185" s="346" t="s">
        <v>798</v>
      </c>
      <c r="B185" s="47" t="s">
        <v>180</v>
      </c>
      <c r="C185" s="48">
        <v>10</v>
      </c>
      <c r="D185" s="47" t="s">
        <v>120</v>
      </c>
      <c r="E185" s="47" t="s">
        <v>184</v>
      </c>
      <c r="F185" s="48"/>
      <c r="G185" s="304">
        <v>3597</v>
      </c>
      <c r="H185" s="304">
        <v>3597</v>
      </c>
      <c r="I185" s="35"/>
      <c r="J185" s="35"/>
      <c r="K185" s="35"/>
    </row>
    <row r="186" spans="1:11" x14ac:dyDescent="0.2">
      <c r="A186" s="346" t="s">
        <v>185</v>
      </c>
      <c r="B186" s="47" t="s">
        <v>180</v>
      </c>
      <c r="C186" s="48">
        <v>10</v>
      </c>
      <c r="D186" s="47" t="s">
        <v>208</v>
      </c>
      <c r="E186" s="58" t="s">
        <v>186</v>
      </c>
      <c r="F186" s="48"/>
      <c r="G186" s="304">
        <v>3597</v>
      </c>
      <c r="H186" s="304">
        <v>3597</v>
      </c>
      <c r="I186" s="35"/>
      <c r="J186" s="35"/>
      <c r="K186" s="35"/>
    </row>
    <row r="187" spans="1:11" ht="33.75" customHeight="1" x14ac:dyDescent="0.2">
      <c r="A187" s="346" t="s">
        <v>399</v>
      </c>
      <c r="B187" s="47" t="s">
        <v>180</v>
      </c>
      <c r="C187" s="48" t="s">
        <v>134</v>
      </c>
      <c r="D187" s="47" t="s">
        <v>120</v>
      </c>
      <c r="E187" s="47" t="s">
        <v>209</v>
      </c>
      <c r="F187" s="48" t="s">
        <v>132</v>
      </c>
      <c r="G187" s="286">
        <v>3597</v>
      </c>
      <c r="H187" s="286">
        <v>3597</v>
      </c>
      <c r="I187" s="35"/>
      <c r="J187" s="35"/>
      <c r="K187" s="35"/>
    </row>
    <row r="188" spans="1:11" ht="36" customHeight="1" x14ac:dyDescent="0.2">
      <c r="A188" s="346" t="s">
        <v>210</v>
      </c>
      <c r="B188" s="47" t="s">
        <v>180</v>
      </c>
      <c r="C188" s="48" t="s">
        <v>134</v>
      </c>
      <c r="D188" s="47" t="s">
        <v>120</v>
      </c>
      <c r="E188" s="47" t="s">
        <v>211</v>
      </c>
      <c r="F188" s="48"/>
      <c r="G188" s="286">
        <v>3597</v>
      </c>
      <c r="H188" s="286">
        <v>3597</v>
      </c>
      <c r="I188" s="35"/>
      <c r="J188" s="35"/>
      <c r="K188" s="35"/>
    </row>
    <row r="189" spans="1:11" x14ac:dyDescent="0.2">
      <c r="A189" s="353" t="s">
        <v>144</v>
      </c>
      <c r="B189" s="47" t="s">
        <v>180</v>
      </c>
      <c r="C189" s="48" t="s">
        <v>134</v>
      </c>
      <c r="D189" s="47" t="s">
        <v>120</v>
      </c>
      <c r="E189" s="47" t="s">
        <v>211</v>
      </c>
      <c r="F189" s="51" t="s">
        <v>145</v>
      </c>
      <c r="G189" s="300">
        <v>3597</v>
      </c>
      <c r="H189" s="300">
        <v>3597</v>
      </c>
      <c r="I189" s="35"/>
      <c r="J189" s="35"/>
      <c r="K189" s="35"/>
    </row>
    <row r="190" spans="1:11" ht="31.5" x14ac:dyDescent="0.2">
      <c r="A190" s="356" t="s">
        <v>212</v>
      </c>
      <c r="B190" s="66" t="s">
        <v>213</v>
      </c>
      <c r="C190" s="65" t="s">
        <v>130</v>
      </c>
      <c r="D190" s="66" t="s">
        <v>130</v>
      </c>
      <c r="E190" s="66" t="s">
        <v>131</v>
      </c>
      <c r="F190" s="65" t="s">
        <v>132</v>
      </c>
      <c r="G190" s="295">
        <v>5404.2000000000007</v>
      </c>
      <c r="H190" s="295">
        <v>5404.2000000000007</v>
      </c>
      <c r="I190" s="35"/>
      <c r="J190" s="35"/>
      <c r="K190" s="35"/>
    </row>
    <row r="191" spans="1:11" ht="12" customHeight="1" x14ac:dyDescent="0.2">
      <c r="A191" s="347" t="s">
        <v>214</v>
      </c>
      <c r="B191" s="66" t="s">
        <v>213</v>
      </c>
      <c r="C191" s="65" t="s">
        <v>120</v>
      </c>
      <c r="D191" s="66" t="s">
        <v>130</v>
      </c>
      <c r="E191" s="66" t="s">
        <v>131</v>
      </c>
      <c r="F191" s="65" t="s">
        <v>132</v>
      </c>
      <c r="G191" s="295">
        <v>5404.2000000000007</v>
      </c>
      <c r="H191" s="295">
        <v>5404.2000000000007</v>
      </c>
      <c r="I191" s="35"/>
      <c r="J191" s="35"/>
      <c r="K191" s="35"/>
    </row>
    <row r="192" spans="1:11" x14ac:dyDescent="0.2">
      <c r="A192" s="347" t="s">
        <v>215</v>
      </c>
      <c r="B192" s="66" t="s">
        <v>213</v>
      </c>
      <c r="C192" s="65" t="s">
        <v>120</v>
      </c>
      <c r="D192" s="66" t="s">
        <v>216</v>
      </c>
      <c r="E192" s="66" t="s">
        <v>131</v>
      </c>
      <c r="F192" s="65" t="s">
        <v>132</v>
      </c>
      <c r="G192" s="295">
        <v>3454.2000000000003</v>
      </c>
      <c r="H192" s="295">
        <v>3454.2000000000003</v>
      </c>
      <c r="I192" s="35"/>
      <c r="J192" s="35"/>
      <c r="K192" s="35"/>
    </row>
    <row r="193" spans="1:11" ht="31.5" x14ac:dyDescent="0.2">
      <c r="A193" s="347" t="s">
        <v>655</v>
      </c>
      <c r="B193" s="58" t="s">
        <v>213</v>
      </c>
      <c r="C193" s="58" t="s">
        <v>120</v>
      </c>
      <c r="D193" s="58" t="s">
        <v>216</v>
      </c>
      <c r="E193" s="58" t="s">
        <v>683</v>
      </c>
      <c r="F193" s="216"/>
      <c r="G193" s="293">
        <v>121</v>
      </c>
      <c r="H193" s="293">
        <v>121</v>
      </c>
      <c r="I193" s="35"/>
      <c r="J193" s="35"/>
      <c r="K193" s="35"/>
    </row>
    <row r="194" spans="1:11" ht="22.5" x14ac:dyDescent="0.2">
      <c r="A194" s="346" t="s">
        <v>373</v>
      </c>
      <c r="B194" s="58" t="s">
        <v>213</v>
      </c>
      <c r="C194" s="58" t="s">
        <v>120</v>
      </c>
      <c r="D194" s="58" t="s">
        <v>216</v>
      </c>
      <c r="E194" s="58" t="s">
        <v>683</v>
      </c>
      <c r="F194" s="216" t="s">
        <v>115</v>
      </c>
      <c r="G194" s="293">
        <v>121</v>
      </c>
      <c r="H194" s="293">
        <v>121</v>
      </c>
      <c r="I194" s="35"/>
      <c r="J194" s="35"/>
      <c r="K194" s="35"/>
    </row>
    <row r="195" spans="1:11" s="54" customFormat="1" ht="11.25" x14ac:dyDescent="0.2">
      <c r="A195" s="346" t="s">
        <v>686</v>
      </c>
      <c r="B195" s="58" t="s">
        <v>213</v>
      </c>
      <c r="C195" s="216" t="s">
        <v>120</v>
      </c>
      <c r="D195" s="58" t="s">
        <v>216</v>
      </c>
      <c r="E195" s="58" t="s">
        <v>218</v>
      </c>
      <c r="F195" s="216" t="s">
        <v>132</v>
      </c>
      <c r="G195" s="293">
        <v>3333.2000000000003</v>
      </c>
      <c r="H195" s="293">
        <v>3333.2000000000003</v>
      </c>
    </row>
    <row r="196" spans="1:11" s="54" customFormat="1" ht="22.5" x14ac:dyDescent="0.2">
      <c r="A196" s="346" t="s">
        <v>219</v>
      </c>
      <c r="B196" s="58" t="s">
        <v>213</v>
      </c>
      <c r="C196" s="216" t="s">
        <v>120</v>
      </c>
      <c r="D196" s="58" t="s">
        <v>216</v>
      </c>
      <c r="E196" s="58" t="s">
        <v>220</v>
      </c>
      <c r="F196" s="216" t="s">
        <v>132</v>
      </c>
      <c r="G196" s="293">
        <v>3333.2000000000003</v>
      </c>
      <c r="H196" s="293">
        <v>3333.2000000000003</v>
      </c>
    </row>
    <row r="197" spans="1:11" ht="45" x14ac:dyDescent="0.2">
      <c r="A197" s="346" t="s">
        <v>106</v>
      </c>
      <c r="B197" s="58" t="s">
        <v>213</v>
      </c>
      <c r="C197" s="216" t="s">
        <v>120</v>
      </c>
      <c r="D197" s="58" t="s">
        <v>216</v>
      </c>
      <c r="E197" s="58" t="s">
        <v>221</v>
      </c>
      <c r="F197" s="216" t="s">
        <v>107</v>
      </c>
      <c r="G197" s="293">
        <v>3051.1000000000004</v>
      </c>
      <c r="H197" s="293">
        <v>3051.1000000000004</v>
      </c>
      <c r="I197" s="35"/>
      <c r="J197" s="35"/>
      <c r="K197" s="35"/>
    </row>
    <row r="198" spans="1:11" ht="22.5" x14ac:dyDescent="0.2">
      <c r="A198" s="346" t="s">
        <v>373</v>
      </c>
      <c r="B198" s="58" t="s">
        <v>213</v>
      </c>
      <c r="C198" s="216" t="s">
        <v>120</v>
      </c>
      <c r="D198" s="58" t="s">
        <v>216</v>
      </c>
      <c r="E198" s="58" t="s">
        <v>222</v>
      </c>
      <c r="F198" s="216" t="s">
        <v>115</v>
      </c>
      <c r="G198" s="293">
        <v>272.10000000000002</v>
      </c>
      <c r="H198" s="293">
        <v>272.10000000000002</v>
      </c>
      <c r="I198" s="35"/>
      <c r="J198" s="35"/>
      <c r="K198" s="35"/>
    </row>
    <row r="199" spans="1:11" x14ac:dyDescent="0.2">
      <c r="A199" s="349" t="s">
        <v>124</v>
      </c>
      <c r="B199" s="58" t="s">
        <v>213</v>
      </c>
      <c r="C199" s="216" t="s">
        <v>120</v>
      </c>
      <c r="D199" s="58" t="s">
        <v>216</v>
      </c>
      <c r="E199" s="58" t="s">
        <v>222</v>
      </c>
      <c r="F199" s="216" t="s">
        <v>176</v>
      </c>
      <c r="G199" s="293">
        <v>10</v>
      </c>
      <c r="H199" s="293">
        <v>10</v>
      </c>
      <c r="I199" s="35"/>
      <c r="J199" s="35"/>
      <c r="K199" s="35"/>
    </row>
    <row r="200" spans="1:11" x14ac:dyDescent="0.2">
      <c r="A200" s="347" t="s">
        <v>223</v>
      </c>
      <c r="B200" s="66" t="s">
        <v>213</v>
      </c>
      <c r="C200" s="66" t="s">
        <v>120</v>
      </c>
      <c r="D200" s="66" t="s">
        <v>224</v>
      </c>
      <c r="E200" s="66"/>
      <c r="F200" s="65"/>
      <c r="G200" s="295">
        <v>1950</v>
      </c>
      <c r="H200" s="295">
        <v>1950</v>
      </c>
      <c r="I200" s="35"/>
      <c r="J200" s="35"/>
      <c r="K200" s="35"/>
    </row>
    <row r="201" spans="1:11" ht="31.5" x14ac:dyDescent="0.2">
      <c r="A201" s="347" t="s">
        <v>799</v>
      </c>
      <c r="B201" s="66" t="s">
        <v>213</v>
      </c>
      <c r="C201" s="66" t="s">
        <v>120</v>
      </c>
      <c r="D201" s="66" t="s">
        <v>224</v>
      </c>
      <c r="E201" s="66" t="s">
        <v>217</v>
      </c>
      <c r="F201" s="65" t="s">
        <v>132</v>
      </c>
      <c r="G201" s="295">
        <v>1950</v>
      </c>
      <c r="H201" s="295">
        <v>1950</v>
      </c>
      <c r="I201" s="35"/>
      <c r="J201" s="35"/>
      <c r="K201" s="35"/>
    </row>
    <row r="202" spans="1:11" x14ac:dyDescent="0.2">
      <c r="A202" s="346" t="s">
        <v>225</v>
      </c>
      <c r="B202" s="58" t="s">
        <v>213</v>
      </c>
      <c r="C202" s="58" t="s">
        <v>120</v>
      </c>
      <c r="D202" s="58" t="s">
        <v>224</v>
      </c>
      <c r="E202" s="58" t="s">
        <v>226</v>
      </c>
      <c r="F202" s="216"/>
      <c r="G202" s="293">
        <v>1800</v>
      </c>
      <c r="H202" s="293">
        <v>1800</v>
      </c>
      <c r="I202" s="35"/>
      <c r="J202" s="35"/>
      <c r="K202" s="35"/>
    </row>
    <row r="203" spans="1:11" ht="22.5" x14ac:dyDescent="0.2">
      <c r="A203" s="346" t="s">
        <v>227</v>
      </c>
      <c r="B203" s="58" t="s">
        <v>213</v>
      </c>
      <c r="C203" s="58" t="s">
        <v>120</v>
      </c>
      <c r="D203" s="58" t="s">
        <v>224</v>
      </c>
      <c r="E203" s="58" t="s">
        <v>228</v>
      </c>
      <c r="F203" s="216"/>
      <c r="G203" s="293">
        <v>100</v>
      </c>
      <c r="H203" s="293">
        <v>100</v>
      </c>
      <c r="I203" s="35"/>
      <c r="J203" s="35"/>
      <c r="K203" s="35"/>
    </row>
    <row r="204" spans="1:11" ht="22.5" x14ac:dyDescent="0.2">
      <c r="A204" s="346" t="s">
        <v>373</v>
      </c>
      <c r="B204" s="58" t="s">
        <v>213</v>
      </c>
      <c r="C204" s="58" t="s">
        <v>120</v>
      </c>
      <c r="D204" s="58" t="s">
        <v>224</v>
      </c>
      <c r="E204" s="58" t="s">
        <v>228</v>
      </c>
      <c r="F204" s="216" t="s">
        <v>115</v>
      </c>
      <c r="G204" s="293">
        <v>100</v>
      </c>
      <c r="H204" s="293">
        <v>100</v>
      </c>
      <c r="I204" s="35"/>
      <c r="J204" s="35"/>
      <c r="K204" s="35"/>
    </row>
    <row r="205" spans="1:11" ht="22.5" x14ac:dyDescent="0.2">
      <c r="A205" s="351" t="s">
        <v>800</v>
      </c>
      <c r="B205" s="58" t="s">
        <v>213</v>
      </c>
      <c r="C205" s="58" t="s">
        <v>120</v>
      </c>
      <c r="D205" s="58" t="s">
        <v>224</v>
      </c>
      <c r="E205" s="58" t="s">
        <v>672</v>
      </c>
      <c r="F205" s="216"/>
      <c r="G205" s="293">
        <v>100</v>
      </c>
      <c r="H205" s="293">
        <v>100</v>
      </c>
      <c r="I205" s="35"/>
      <c r="J205" s="35"/>
      <c r="K205" s="35"/>
    </row>
    <row r="206" spans="1:11" ht="22.5" x14ac:dyDescent="0.2">
      <c r="A206" s="346" t="s">
        <v>373</v>
      </c>
      <c r="B206" s="58" t="s">
        <v>213</v>
      </c>
      <c r="C206" s="58" t="s">
        <v>120</v>
      </c>
      <c r="D206" s="58" t="s">
        <v>224</v>
      </c>
      <c r="E206" s="58" t="s">
        <v>672</v>
      </c>
      <c r="F206" s="216" t="s">
        <v>115</v>
      </c>
      <c r="G206" s="293">
        <v>100</v>
      </c>
      <c r="H206" s="293">
        <v>100</v>
      </c>
      <c r="I206" s="35"/>
      <c r="J206" s="35"/>
      <c r="K206" s="35"/>
    </row>
    <row r="207" spans="1:11" ht="22.5" x14ac:dyDescent="0.2">
      <c r="A207" s="351" t="s">
        <v>674</v>
      </c>
      <c r="B207" s="58" t="s">
        <v>213</v>
      </c>
      <c r="C207" s="58" t="s">
        <v>120</v>
      </c>
      <c r="D207" s="58" t="s">
        <v>224</v>
      </c>
      <c r="E207" s="58" t="s">
        <v>675</v>
      </c>
      <c r="F207" s="216"/>
      <c r="G207" s="293">
        <v>570</v>
      </c>
      <c r="H207" s="293">
        <v>570</v>
      </c>
      <c r="I207" s="35"/>
      <c r="J207" s="35"/>
      <c r="K207" s="35"/>
    </row>
    <row r="208" spans="1:11" x14ac:dyDescent="0.2">
      <c r="A208" s="346" t="s">
        <v>124</v>
      </c>
      <c r="B208" s="58" t="s">
        <v>213</v>
      </c>
      <c r="C208" s="58" t="s">
        <v>120</v>
      </c>
      <c r="D208" s="58" t="s">
        <v>224</v>
      </c>
      <c r="E208" s="58" t="s">
        <v>675</v>
      </c>
      <c r="F208" s="216">
        <v>800</v>
      </c>
      <c r="G208" s="293">
        <v>570</v>
      </c>
      <c r="H208" s="293">
        <v>570</v>
      </c>
      <c r="I208" s="35"/>
      <c r="J208" s="35"/>
      <c r="K208" s="35"/>
    </row>
    <row r="209" spans="1:11" ht="22.5" x14ac:dyDescent="0.2">
      <c r="A209" s="351" t="s">
        <v>676</v>
      </c>
      <c r="B209" s="58" t="s">
        <v>213</v>
      </c>
      <c r="C209" s="58" t="s">
        <v>120</v>
      </c>
      <c r="D209" s="58" t="s">
        <v>224</v>
      </c>
      <c r="E209" s="58" t="s">
        <v>677</v>
      </c>
      <c r="F209" s="216"/>
      <c r="G209" s="293">
        <v>600</v>
      </c>
      <c r="H209" s="293">
        <v>600</v>
      </c>
      <c r="I209" s="35"/>
      <c r="J209" s="35"/>
      <c r="K209" s="35"/>
    </row>
    <row r="210" spans="1:11" ht="22.5" x14ac:dyDescent="0.2">
      <c r="A210" s="346" t="s">
        <v>373</v>
      </c>
      <c r="B210" s="58" t="s">
        <v>213</v>
      </c>
      <c r="C210" s="58" t="s">
        <v>120</v>
      </c>
      <c r="D210" s="58" t="s">
        <v>224</v>
      </c>
      <c r="E210" s="58" t="s">
        <v>677</v>
      </c>
      <c r="F210" s="216" t="s">
        <v>115</v>
      </c>
      <c r="G210" s="293">
        <v>600</v>
      </c>
      <c r="H210" s="293">
        <v>600</v>
      </c>
      <c r="I210" s="35"/>
      <c r="J210" s="35"/>
      <c r="K210" s="35"/>
    </row>
    <row r="211" spans="1:11" ht="22.5" x14ac:dyDescent="0.2">
      <c r="A211" s="351" t="s">
        <v>678</v>
      </c>
      <c r="B211" s="58" t="s">
        <v>213</v>
      </c>
      <c r="C211" s="58" t="s">
        <v>120</v>
      </c>
      <c r="D211" s="58" t="s">
        <v>224</v>
      </c>
      <c r="E211" s="58" t="s">
        <v>229</v>
      </c>
      <c r="F211" s="216"/>
      <c r="G211" s="293">
        <v>400</v>
      </c>
      <c r="H211" s="293">
        <v>400</v>
      </c>
      <c r="I211" s="35"/>
      <c r="J211" s="35"/>
      <c r="K211" s="35"/>
    </row>
    <row r="212" spans="1:11" ht="22.5" x14ac:dyDescent="0.2">
      <c r="A212" s="346" t="s">
        <v>373</v>
      </c>
      <c r="B212" s="58" t="s">
        <v>213</v>
      </c>
      <c r="C212" s="58" t="s">
        <v>120</v>
      </c>
      <c r="D212" s="58" t="s">
        <v>224</v>
      </c>
      <c r="E212" s="58" t="s">
        <v>229</v>
      </c>
      <c r="F212" s="216" t="s">
        <v>115</v>
      </c>
      <c r="G212" s="293">
        <v>400</v>
      </c>
      <c r="H212" s="293">
        <v>400</v>
      </c>
      <c r="I212" s="35"/>
      <c r="J212" s="35"/>
      <c r="K212" s="35"/>
    </row>
    <row r="213" spans="1:11" ht="33.75" x14ac:dyDescent="0.2">
      <c r="A213" s="351" t="s">
        <v>679</v>
      </c>
      <c r="B213" s="58" t="s">
        <v>213</v>
      </c>
      <c r="C213" s="58" t="s">
        <v>120</v>
      </c>
      <c r="D213" s="58" t="s">
        <v>224</v>
      </c>
      <c r="E213" s="58" t="s">
        <v>230</v>
      </c>
      <c r="F213" s="216"/>
      <c r="G213" s="293">
        <v>30</v>
      </c>
      <c r="H213" s="293">
        <v>30</v>
      </c>
      <c r="I213" s="35"/>
      <c r="J213" s="35"/>
      <c r="K213" s="35"/>
    </row>
    <row r="214" spans="1:11" ht="22.5" x14ac:dyDescent="0.2">
      <c r="A214" s="346" t="s">
        <v>373</v>
      </c>
      <c r="B214" s="58" t="s">
        <v>213</v>
      </c>
      <c r="C214" s="58" t="s">
        <v>120</v>
      </c>
      <c r="D214" s="58" t="s">
        <v>224</v>
      </c>
      <c r="E214" s="58" t="s">
        <v>230</v>
      </c>
      <c r="F214" s="216" t="s">
        <v>115</v>
      </c>
      <c r="G214" s="293">
        <v>30</v>
      </c>
      <c r="H214" s="293">
        <v>30</v>
      </c>
      <c r="I214" s="35"/>
      <c r="J214" s="35"/>
      <c r="K214" s="35"/>
    </row>
    <row r="215" spans="1:11" ht="22.5" x14ac:dyDescent="0.2">
      <c r="A215" s="351" t="s">
        <v>680</v>
      </c>
      <c r="B215" s="58" t="s">
        <v>213</v>
      </c>
      <c r="C215" s="58" t="s">
        <v>120</v>
      </c>
      <c r="D215" s="58" t="s">
        <v>224</v>
      </c>
      <c r="E215" s="58" t="s">
        <v>231</v>
      </c>
      <c r="F215" s="216"/>
      <c r="G215" s="293">
        <v>150</v>
      </c>
      <c r="H215" s="293">
        <v>150</v>
      </c>
      <c r="I215" s="35"/>
      <c r="J215" s="35"/>
      <c r="K215" s="35"/>
    </row>
    <row r="216" spans="1:11" x14ac:dyDescent="0.2">
      <c r="A216" s="351" t="s">
        <v>681</v>
      </c>
      <c r="B216" s="58" t="s">
        <v>213</v>
      </c>
      <c r="C216" s="58" t="s">
        <v>120</v>
      </c>
      <c r="D216" s="58" t="s">
        <v>224</v>
      </c>
      <c r="E216" s="58" t="s">
        <v>682</v>
      </c>
      <c r="F216" s="216"/>
      <c r="G216" s="293">
        <v>50</v>
      </c>
      <c r="H216" s="293">
        <v>50</v>
      </c>
      <c r="I216" s="35"/>
      <c r="J216" s="35"/>
      <c r="K216" s="35"/>
    </row>
    <row r="217" spans="1:11" ht="22.5" x14ac:dyDescent="0.2">
      <c r="A217" s="346" t="s">
        <v>373</v>
      </c>
      <c r="B217" s="58" t="s">
        <v>213</v>
      </c>
      <c r="C217" s="58" t="s">
        <v>120</v>
      </c>
      <c r="D217" s="58" t="s">
        <v>224</v>
      </c>
      <c r="E217" s="58" t="s">
        <v>682</v>
      </c>
      <c r="F217" s="216" t="s">
        <v>115</v>
      </c>
      <c r="G217" s="293">
        <v>50</v>
      </c>
      <c r="H217" s="293">
        <v>50</v>
      </c>
      <c r="I217" s="35"/>
      <c r="J217" s="35"/>
      <c r="K217" s="35"/>
    </row>
    <row r="218" spans="1:11" x14ac:dyDescent="0.2">
      <c r="A218" s="351" t="s">
        <v>685</v>
      </c>
      <c r="B218" s="58" t="s">
        <v>213</v>
      </c>
      <c r="C218" s="58" t="s">
        <v>120</v>
      </c>
      <c r="D218" s="58" t="s">
        <v>224</v>
      </c>
      <c r="E218" s="58" t="s">
        <v>684</v>
      </c>
      <c r="F218" s="216"/>
      <c r="G218" s="293">
        <v>100</v>
      </c>
      <c r="H218" s="293">
        <v>100</v>
      </c>
      <c r="I218" s="35"/>
      <c r="J218" s="35"/>
      <c r="K218" s="35"/>
    </row>
    <row r="219" spans="1:11" ht="22.5" x14ac:dyDescent="0.2">
      <c r="A219" s="346" t="s">
        <v>373</v>
      </c>
      <c r="B219" s="58" t="s">
        <v>213</v>
      </c>
      <c r="C219" s="58" t="s">
        <v>120</v>
      </c>
      <c r="D219" s="58" t="s">
        <v>224</v>
      </c>
      <c r="E219" s="58" t="s">
        <v>684</v>
      </c>
      <c r="F219" s="216" t="s">
        <v>115</v>
      </c>
      <c r="G219" s="293">
        <v>100</v>
      </c>
      <c r="H219" s="293">
        <v>100</v>
      </c>
      <c r="I219" s="35"/>
      <c r="J219" s="35"/>
      <c r="K219" s="35"/>
    </row>
    <row r="220" spans="1:11" ht="12.75" customHeight="1" x14ac:dyDescent="0.2">
      <c r="A220" s="356" t="s">
        <v>232</v>
      </c>
      <c r="B220" s="66" t="s">
        <v>233</v>
      </c>
      <c r="C220" s="65" t="s">
        <v>130</v>
      </c>
      <c r="D220" s="66" t="s">
        <v>130</v>
      </c>
      <c r="E220" s="66" t="s">
        <v>131</v>
      </c>
      <c r="F220" s="65" t="s">
        <v>132</v>
      </c>
      <c r="G220" s="262">
        <v>36970.100279999999</v>
      </c>
      <c r="H220" s="262">
        <v>35738.100279999999</v>
      </c>
      <c r="I220" s="35"/>
      <c r="J220" s="231"/>
      <c r="K220" s="35"/>
    </row>
    <row r="221" spans="1:11" ht="12.75" customHeight="1" x14ac:dyDescent="0.2">
      <c r="A221" s="347" t="s">
        <v>234</v>
      </c>
      <c r="B221" s="66" t="s">
        <v>233</v>
      </c>
      <c r="C221" s="65" t="s">
        <v>95</v>
      </c>
      <c r="D221" s="66" t="s">
        <v>130</v>
      </c>
      <c r="E221" s="66" t="s">
        <v>131</v>
      </c>
      <c r="F221" s="65" t="s">
        <v>132</v>
      </c>
      <c r="G221" s="295">
        <v>8579.1</v>
      </c>
      <c r="H221" s="295">
        <v>7753.1</v>
      </c>
      <c r="I221" s="35"/>
      <c r="J221" s="35"/>
      <c r="K221" s="35"/>
    </row>
    <row r="222" spans="1:11" ht="12.75" customHeight="1" x14ac:dyDescent="0.2">
      <c r="A222" s="346" t="s">
        <v>235</v>
      </c>
      <c r="B222" s="58" t="s">
        <v>233</v>
      </c>
      <c r="C222" s="216" t="s">
        <v>95</v>
      </c>
      <c r="D222" s="58" t="s">
        <v>165</v>
      </c>
      <c r="E222" s="58" t="s">
        <v>131</v>
      </c>
      <c r="F222" s="216" t="s">
        <v>132</v>
      </c>
      <c r="G222" s="293">
        <v>8573.1</v>
      </c>
      <c r="H222" s="293">
        <v>7747.1</v>
      </c>
      <c r="I222" s="35"/>
      <c r="J222" s="35"/>
      <c r="K222" s="35"/>
    </row>
    <row r="223" spans="1:11" ht="33.75" x14ac:dyDescent="0.2">
      <c r="A223" s="346" t="s">
        <v>893</v>
      </c>
      <c r="B223" s="58" t="s">
        <v>233</v>
      </c>
      <c r="C223" s="216" t="s">
        <v>95</v>
      </c>
      <c r="D223" s="58" t="s">
        <v>165</v>
      </c>
      <c r="E223" s="58" t="s">
        <v>236</v>
      </c>
      <c r="F223" s="216" t="s">
        <v>132</v>
      </c>
      <c r="G223" s="293">
        <v>8573.1</v>
      </c>
      <c r="H223" s="293">
        <v>7747.1</v>
      </c>
      <c r="I223" s="35"/>
      <c r="J223" s="35"/>
      <c r="K223" s="35"/>
    </row>
    <row r="224" spans="1:11" ht="45" x14ac:dyDescent="0.2">
      <c r="A224" s="346" t="s">
        <v>801</v>
      </c>
      <c r="B224" s="58" t="s">
        <v>233</v>
      </c>
      <c r="C224" s="216" t="s">
        <v>95</v>
      </c>
      <c r="D224" s="58" t="s">
        <v>165</v>
      </c>
      <c r="E224" s="58" t="s">
        <v>237</v>
      </c>
      <c r="F224" s="216" t="s">
        <v>132</v>
      </c>
      <c r="G224" s="293">
        <v>8573.1</v>
      </c>
      <c r="H224" s="293">
        <v>7747.1</v>
      </c>
      <c r="I224" s="35"/>
      <c r="J224" s="35"/>
      <c r="K224" s="35"/>
    </row>
    <row r="225" spans="1:11" ht="22.5" x14ac:dyDescent="0.2">
      <c r="A225" s="346" t="s">
        <v>238</v>
      </c>
      <c r="B225" s="58" t="s">
        <v>233</v>
      </c>
      <c r="C225" s="216" t="s">
        <v>95</v>
      </c>
      <c r="D225" s="58" t="s">
        <v>165</v>
      </c>
      <c r="E225" s="58" t="s">
        <v>239</v>
      </c>
      <c r="F225" s="216"/>
      <c r="G225" s="293">
        <v>8573.1</v>
      </c>
      <c r="H225" s="293">
        <v>7747.1</v>
      </c>
      <c r="I225" s="35"/>
      <c r="J225" s="35"/>
      <c r="K225" s="35"/>
    </row>
    <row r="226" spans="1:11" ht="45" x14ac:dyDescent="0.2">
      <c r="A226" s="346" t="s">
        <v>106</v>
      </c>
      <c r="B226" s="58" t="s">
        <v>233</v>
      </c>
      <c r="C226" s="216" t="s">
        <v>95</v>
      </c>
      <c r="D226" s="58" t="s">
        <v>165</v>
      </c>
      <c r="E226" s="58" t="s">
        <v>240</v>
      </c>
      <c r="F226" s="216" t="s">
        <v>107</v>
      </c>
      <c r="G226" s="293">
        <v>7205.8</v>
      </c>
      <c r="H226" s="293">
        <v>6379.8</v>
      </c>
      <c r="I226" s="35"/>
      <c r="J226" s="35"/>
      <c r="K226" s="35"/>
    </row>
    <row r="227" spans="1:11" ht="45" x14ac:dyDescent="0.2">
      <c r="A227" s="346" t="s">
        <v>106</v>
      </c>
      <c r="B227" s="58" t="s">
        <v>233</v>
      </c>
      <c r="C227" s="216" t="s">
        <v>95</v>
      </c>
      <c r="D227" s="58" t="s">
        <v>165</v>
      </c>
      <c r="E227" s="58" t="s">
        <v>241</v>
      </c>
      <c r="F227" s="216">
        <v>100</v>
      </c>
      <c r="G227" s="293">
        <v>7.6</v>
      </c>
      <c r="H227" s="293">
        <v>7.6</v>
      </c>
      <c r="I227" s="35"/>
      <c r="J227" s="35"/>
      <c r="K227" s="35"/>
    </row>
    <row r="228" spans="1:11" ht="22.5" x14ac:dyDescent="0.2">
      <c r="A228" s="346" t="s">
        <v>373</v>
      </c>
      <c r="B228" s="58" t="s">
        <v>233</v>
      </c>
      <c r="C228" s="216" t="s">
        <v>95</v>
      </c>
      <c r="D228" s="58" t="s">
        <v>165</v>
      </c>
      <c r="E228" s="58" t="s">
        <v>241</v>
      </c>
      <c r="F228" s="216" t="s">
        <v>115</v>
      </c>
      <c r="G228" s="293">
        <v>1357.6999999999998</v>
      </c>
      <c r="H228" s="293">
        <v>1357.6999999999998</v>
      </c>
      <c r="I228" s="35"/>
      <c r="J228" s="35"/>
      <c r="K228" s="35"/>
    </row>
    <row r="229" spans="1:11" x14ac:dyDescent="0.2">
      <c r="A229" s="349" t="s">
        <v>124</v>
      </c>
      <c r="B229" s="58" t="s">
        <v>233</v>
      </c>
      <c r="C229" s="216" t="s">
        <v>95</v>
      </c>
      <c r="D229" s="58" t="s">
        <v>165</v>
      </c>
      <c r="E229" s="58" t="s">
        <v>241</v>
      </c>
      <c r="F229" s="216" t="s">
        <v>176</v>
      </c>
      <c r="G229" s="293">
        <v>2</v>
      </c>
      <c r="H229" s="293">
        <v>2</v>
      </c>
      <c r="I229" s="35"/>
      <c r="J229" s="35"/>
      <c r="K229" s="35"/>
    </row>
    <row r="230" spans="1:11" x14ac:dyDescent="0.2">
      <c r="A230" s="357" t="s">
        <v>242</v>
      </c>
      <c r="B230" s="58" t="s">
        <v>233</v>
      </c>
      <c r="C230" s="60" t="s">
        <v>95</v>
      </c>
      <c r="D230" s="75" t="s">
        <v>243</v>
      </c>
      <c r="E230" s="75"/>
      <c r="F230" s="60"/>
      <c r="G230" s="305">
        <v>6</v>
      </c>
      <c r="H230" s="305">
        <v>6</v>
      </c>
      <c r="I230" s="35"/>
      <c r="J230" s="35"/>
      <c r="K230" s="35"/>
    </row>
    <row r="231" spans="1:11" x14ac:dyDescent="0.2">
      <c r="A231" s="346" t="s">
        <v>117</v>
      </c>
      <c r="B231" s="58" t="s">
        <v>233</v>
      </c>
      <c r="C231" s="58" t="s">
        <v>95</v>
      </c>
      <c r="D231" s="58" t="s">
        <v>243</v>
      </c>
      <c r="E231" s="75" t="s">
        <v>244</v>
      </c>
      <c r="F231" s="60"/>
      <c r="G231" s="305">
        <v>6</v>
      </c>
      <c r="H231" s="305">
        <v>6</v>
      </c>
      <c r="I231" s="35"/>
      <c r="J231" s="35"/>
      <c r="K231" s="35"/>
    </row>
    <row r="232" spans="1:11" ht="33.75" x14ac:dyDescent="0.2">
      <c r="A232" s="351" t="s">
        <v>66</v>
      </c>
      <c r="B232" s="58" t="s">
        <v>233</v>
      </c>
      <c r="C232" s="216" t="s">
        <v>95</v>
      </c>
      <c r="D232" s="58" t="s">
        <v>243</v>
      </c>
      <c r="E232" s="58" t="s">
        <v>245</v>
      </c>
      <c r="F232" s="216"/>
      <c r="G232" s="293">
        <v>6</v>
      </c>
      <c r="H232" s="293">
        <v>6</v>
      </c>
      <c r="I232" s="35"/>
      <c r="J232" s="35"/>
      <c r="K232" s="35"/>
    </row>
    <row r="233" spans="1:11" ht="13.5" customHeight="1" x14ac:dyDescent="0.2">
      <c r="A233" s="346" t="s">
        <v>246</v>
      </c>
      <c r="B233" s="58" t="s">
        <v>233</v>
      </c>
      <c r="C233" s="216" t="s">
        <v>95</v>
      </c>
      <c r="D233" s="58" t="s">
        <v>243</v>
      </c>
      <c r="E233" s="58" t="s">
        <v>245</v>
      </c>
      <c r="F233" s="216">
        <v>500</v>
      </c>
      <c r="G233" s="293">
        <v>6</v>
      </c>
      <c r="H233" s="293">
        <v>6</v>
      </c>
      <c r="I233" s="35"/>
      <c r="J233" s="35"/>
      <c r="K233" s="35"/>
    </row>
    <row r="234" spans="1:11" x14ac:dyDescent="0.2">
      <c r="A234" s="347" t="s">
        <v>247</v>
      </c>
      <c r="B234" s="66" t="s">
        <v>233</v>
      </c>
      <c r="C234" s="66" t="s">
        <v>193</v>
      </c>
      <c r="D234" s="66"/>
      <c r="E234" s="66"/>
      <c r="F234" s="65"/>
      <c r="G234" s="295">
        <v>1333</v>
      </c>
      <c r="H234" s="295">
        <v>1386</v>
      </c>
      <c r="I234" s="35"/>
      <c r="J234" s="35"/>
      <c r="K234" s="35"/>
    </row>
    <row r="235" spans="1:11" s="52" customFormat="1" x14ac:dyDescent="0.2">
      <c r="A235" s="347" t="s">
        <v>248</v>
      </c>
      <c r="B235" s="66" t="s">
        <v>233</v>
      </c>
      <c r="C235" s="66" t="s">
        <v>193</v>
      </c>
      <c r="D235" s="66" t="s">
        <v>136</v>
      </c>
      <c r="E235" s="66"/>
      <c r="F235" s="66"/>
      <c r="G235" s="295">
        <v>1333</v>
      </c>
      <c r="H235" s="295">
        <v>1386</v>
      </c>
    </row>
    <row r="236" spans="1:11" s="52" customFormat="1" x14ac:dyDescent="0.2">
      <c r="A236" s="346" t="s">
        <v>117</v>
      </c>
      <c r="B236" s="58" t="s">
        <v>233</v>
      </c>
      <c r="C236" s="58" t="s">
        <v>193</v>
      </c>
      <c r="D236" s="58" t="s">
        <v>136</v>
      </c>
      <c r="E236" s="75" t="s">
        <v>244</v>
      </c>
      <c r="F236" s="216"/>
      <c r="G236" s="293">
        <v>1333</v>
      </c>
      <c r="H236" s="293">
        <v>1386</v>
      </c>
    </row>
    <row r="237" spans="1:11" s="42" customFormat="1" ht="33.75" x14ac:dyDescent="0.2">
      <c r="A237" s="351" t="s">
        <v>62</v>
      </c>
      <c r="B237" s="58" t="s">
        <v>233</v>
      </c>
      <c r="C237" s="58" t="s">
        <v>193</v>
      </c>
      <c r="D237" s="58" t="s">
        <v>136</v>
      </c>
      <c r="E237" s="58" t="s">
        <v>249</v>
      </c>
      <c r="F237" s="216"/>
      <c r="G237" s="293">
        <v>1333</v>
      </c>
      <c r="H237" s="293">
        <v>1386</v>
      </c>
    </row>
    <row r="238" spans="1:11" s="42" customFormat="1" ht="11.25" x14ac:dyDescent="0.2">
      <c r="A238" s="346" t="s">
        <v>246</v>
      </c>
      <c r="B238" s="58" t="s">
        <v>233</v>
      </c>
      <c r="C238" s="58" t="s">
        <v>193</v>
      </c>
      <c r="D238" s="58" t="s">
        <v>136</v>
      </c>
      <c r="E238" s="58" t="s">
        <v>249</v>
      </c>
      <c r="F238" s="58" t="s">
        <v>250</v>
      </c>
      <c r="G238" s="293">
        <v>1333</v>
      </c>
      <c r="H238" s="293">
        <v>1386</v>
      </c>
    </row>
    <row r="239" spans="1:11" s="42" customFormat="1" ht="31.5" x14ac:dyDescent="0.2">
      <c r="A239" s="348" t="s">
        <v>251</v>
      </c>
      <c r="B239" s="66" t="s">
        <v>233</v>
      </c>
      <c r="C239" s="65" t="s">
        <v>252</v>
      </c>
      <c r="D239" s="66" t="s">
        <v>130</v>
      </c>
      <c r="E239" s="66" t="s">
        <v>131</v>
      </c>
      <c r="F239" s="65" t="s">
        <v>132</v>
      </c>
      <c r="G239" s="295">
        <v>27058.00028</v>
      </c>
      <c r="H239" s="295">
        <v>26599.00028</v>
      </c>
    </row>
    <row r="240" spans="1:11" s="42" customFormat="1" ht="31.5" x14ac:dyDescent="0.2">
      <c r="A240" s="347" t="s">
        <v>253</v>
      </c>
      <c r="B240" s="66" t="s">
        <v>233</v>
      </c>
      <c r="C240" s="65" t="s">
        <v>252</v>
      </c>
      <c r="D240" s="66" t="s">
        <v>95</v>
      </c>
      <c r="E240" s="66" t="s">
        <v>131</v>
      </c>
      <c r="F240" s="65" t="s">
        <v>132</v>
      </c>
      <c r="G240" s="295">
        <v>25157.9</v>
      </c>
      <c r="H240" s="295">
        <v>24698.9</v>
      </c>
    </row>
    <row r="241" spans="1:11" s="42" customFormat="1" ht="11.25" x14ac:dyDescent="0.2">
      <c r="A241" s="346" t="s">
        <v>254</v>
      </c>
      <c r="B241" s="58" t="s">
        <v>233</v>
      </c>
      <c r="C241" s="216" t="s">
        <v>252</v>
      </c>
      <c r="D241" s="58" t="s">
        <v>95</v>
      </c>
      <c r="E241" s="58" t="s">
        <v>255</v>
      </c>
      <c r="F241" s="216" t="s">
        <v>132</v>
      </c>
      <c r="G241" s="293">
        <v>25157.9</v>
      </c>
      <c r="H241" s="293">
        <v>24698.9</v>
      </c>
    </row>
    <row r="242" spans="1:11" s="42" customFormat="1" ht="33.75" x14ac:dyDescent="0.2">
      <c r="A242" s="346" t="s">
        <v>256</v>
      </c>
      <c r="B242" s="58" t="s">
        <v>233</v>
      </c>
      <c r="C242" s="216" t="s">
        <v>252</v>
      </c>
      <c r="D242" s="58" t="s">
        <v>95</v>
      </c>
      <c r="E242" s="58" t="s">
        <v>257</v>
      </c>
      <c r="F242" s="216" t="s">
        <v>132</v>
      </c>
      <c r="G242" s="293">
        <v>25157.9</v>
      </c>
      <c r="H242" s="293">
        <v>24698.9</v>
      </c>
    </row>
    <row r="243" spans="1:11" s="42" customFormat="1" ht="11.25" x14ac:dyDescent="0.2">
      <c r="A243" s="346" t="s">
        <v>246</v>
      </c>
      <c r="B243" s="58" t="s">
        <v>233</v>
      </c>
      <c r="C243" s="216" t="s">
        <v>252</v>
      </c>
      <c r="D243" s="58" t="s">
        <v>95</v>
      </c>
      <c r="E243" s="58" t="s">
        <v>257</v>
      </c>
      <c r="F243" s="216" t="s">
        <v>250</v>
      </c>
      <c r="G243" s="293">
        <v>25157.9</v>
      </c>
      <c r="H243" s="293">
        <v>24698.9</v>
      </c>
    </row>
    <row r="244" spans="1:11" x14ac:dyDescent="0.2">
      <c r="A244" s="347" t="s">
        <v>260</v>
      </c>
      <c r="B244" s="66" t="s">
        <v>233</v>
      </c>
      <c r="C244" s="65" t="s">
        <v>252</v>
      </c>
      <c r="D244" s="66" t="s">
        <v>193</v>
      </c>
      <c r="E244" s="66"/>
      <c r="F244" s="65"/>
      <c r="G244" s="295">
        <v>878.36182000000008</v>
      </c>
      <c r="H244" s="295">
        <v>878.36182000000008</v>
      </c>
      <c r="I244" s="35"/>
      <c r="J244" s="35"/>
      <c r="K244" s="35"/>
    </row>
    <row r="245" spans="1:11" x14ac:dyDescent="0.2">
      <c r="A245" s="346" t="s">
        <v>246</v>
      </c>
      <c r="B245" s="58" t="s">
        <v>233</v>
      </c>
      <c r="C245" s="216" t="s">
        <v>252</v>
      </c>
      <c r="D245" s="58" t="s">
        <v>193</v>
      </c>
      <c r="E245" s="58" t="s">
        <v>255</v>
      </c>
      <c r="F245" s="216" t="s">
        <v>250</v>
      </c>
      <c r="G245" s="293">
        <v>878.36182000000008</v>
      </c>
      <c r="H245" s="293">
        <v>878.36182000000008</v>
      </c>
      <c r="I245" s="35"/>
      <c r="J245" s="35"/>
      <c r="K245" s="35"/>
    </row>
    <row r="246" spans="1:11" x14ac:dyDescent="0.2">
      <c r="A246" s="347" t="s">
        <v>261</v>
      </c>
      <c r="B246" s="66" t="s">
        <v>233</v>
      </c>
      <c r="C246" s="65">
        <v>14</v>
      </c>
      <c r="D246" s="66" t="s">
        <v>136</v>
      </c>
      <c r="E246" s="66"/>
      <c r="F246" s="65"/>
      <c r="G246" s="262">
        <v>1021.73846</v>
      </c>
      <c r="H246" s="262">
        <v>1021.73846</v>
      </c>
      <c r="I246" s="35"/>
      <c r="J246" s="35"/>
      <c r="K246" s="35"/>
    </row>
    <row r="247" spans="1:11" x14ac:dyDescent="0.2">
      <c r="A247" s="346" t="s">
        <v>246</v>
      </c>
      <c r="B247" s="58" t="s">
        <v>233</v>
      </c>
      <c r="C247" s="216" t="s">
        <v>252</v>
      </c>
      <c r="D247" s="216" t="s">
        <v>136</v>
      </c>
      <c r="E247" s="58" t="s">
        <v>255</v>
      </c>
      <c r="F247" s="216" t="s">
        <v>132</v>
      </c>
      <c r="G247" s="293">
        <v>95.007090000000005</v>
      </c>
      <c r="H247" s="293">
        <v>95.007090000000005</v>
      </c>
      <c r="I247" s="35"/>
      <c r="J247" s="35"/>
      <c r="K247" s="35"/>
    </row>
    <row r="248" spans="1:11" ht="45" x14ac:dyDescent="0.2">
      <c r="A248" s="346" t="s">
        <v>262</v>
      </c>
      <c r="B248" s="58" t="s">
        <v>233</v>
      </c>
      <c r="C248" s="216" t="s">
        <v>252</v>
      </c>
      <c r="D248" s="216" t="s">
        <v>136</v>
      </c>
      <c r="E248" s="58" t="s">
        <v>263</v>
      </c>
      <c r="F248" s="216" t="s">
        <v>132</v>
      </c>
      <c r="G248" s="293">
        <v>95.007090000000005</v>
      </c>
      <c r="H248" s="293">
        <v>95.007090000000005</v>
      </c>
      <c r="I248" s="35"/>
      <c r="J248" s="35"/>
      <c r="K248" s="35"/>
    </row>
    <row r="249" spans="1:11" ht="33.75" x14ac:dyDescent="0.2">
      <c r="A249" s="351" t="s">
        <v>58</v>
      </c>
      <c r="B249" s="58" t="s">
        <v>233</v>
      </c>
      <c r="C249" s="216" t="s">
        <v>252</v>
      </c>
      <c r="D249" s="216" t="s">
        <v>136</v>
      </c>
      <c r="E249" s="58" t="s">
        <v>263</v>
      </c>
      <c r="F249" s="216" t="s">
        <v>132</v>
      </c>
      <c r="G249" s="293">
        <v>95.007090000000005</v>
      </c>
      <c r="H249" s="293">
        <v>95.007090000000005</v>
      </c>
      <c r="I249" s="35"/>
      <c r="J249" s="35"/>
      <c r="K249" s="35"/>
    </row>
    <row r="250" spans="1:11" x14ac:dyDescent="0.2">
      <c r="A250" s="346" t="s">
        <v>246</v>
      </c>
      <c r="B250" s="58" t="s">
        <v>233</v>
      </c>
      <c r="C250" s="216" t="s">
        <v>252</v>
      </c>
      <c r="D250" s="216" t="s">
        <v>136</v>
      </c>
      <c r="E250" s="58" t="s">
        <v>263</v>
      </c>
      <c r="F250" s="216" t="s">
        <v>250</v>
      </c>
      <c r="G250" s="293">
        <v>95.007090000000005</v>
      </c>
      <c r="H250" s="293">
        <v>95.007090000000005</v>
      </c>
      <c r="I250" s="35"/>
      <c r="J250" s="35"/>
      <c r="K250" s="35"/>
    </row>
    <row r="251" spans="1:11" ht="67.5" x14ac:dyDescent="0.2">
      <c r="A251" s="346" t="s">
        <v>810</v>
      </c>
      <c r="B251" s="58" t="s">
        <v>233</v>
      </c>
      <c r="C251" s="216" t="s">
        <v>252</v>
      </c>
      <c r="D251" s="216" t="s">
        <v>136</v>
      </c>
      <c r="E251" s="58" t="s">
        <v>811</v>
      </c>
      <c r="F251" s="216" t="s">
        <v>132</v>
      </c>
      <c r="G251" s="293">
        <v>607.35636999999997</v>
      </c>
      <c r="H251" s="293">
        <v>607.35636999999997</v>
      </c>
      <c r="I251" s="35"/>
      <c r="J251" s="35"/>
      <c r="K251" s="35"/>
    </row>
    <row r="252" spans="1:11" ht="17.25" customHeight="1" x14ac:dyDescent="0.2">
      <c r="A252" s="346" t="s">
        <v>246</v>
      </c>
      <c r="B252" s="58" t="s">
        <v>233</v>
      </c>
      <c r="C252" s="216" t="s">
        <v>252</v>
      </c>
      <c r="D252" s="216" t="s">
        <v>136</v>
      </c>
      <c r="E252" s="58" t="s">
        <v>811</v>
      </c>
      <c r="F252" s="216" t="s">
        <v>250</v>
      </c>
      <c r="G252" s="293">
        <v>607.35636999999997</v>
      </c>
      <c r="H252" s="293">
        <v>607.35636999999997</v>
      </c>
      <c r="I252" s="35"/>
      <c r="J252" s="35"/>
      <c r="K252" s="35"/>
    </row>
    <row r="253" spans="1:11" ht="22.5" x14ac:dyDescent="0.2">
      <c r="A253" s="351" t="s">
        <v>877</v>
      </c>
      <c r="B253" s="58" t="s">
        <v>233</v>
      </c>
      <c r="C253" s="216" t="s">
        <v>252</v>
      </c>
      <c r="D253" s="216" t="s">
        <v>136</v>
      </c>
      <c r="E253" s="58" t="s">
        <v>879</v>
      </c>
      <c r="F253" s="216" t="s">
        <v>132</v>
      </c>
      <c r="G253" s="293">
        <v>319.375</v>
      </c>
      <c r="H253" s="293">
        <v>319.375</v>
      </c>
      <c r="I253" s="35"/>
      <c r="J253" s="35"/>
      <c r="K253" s="35"/>
    </row>
    <row r="254" spans="1:11" x14ac:dyDescent="0.2">
      <c r="A254" s="346" t="s">
        <v>246</v>
      </c>
      <c r="B254" s="58" t="s">
        <v>233</v>
      </c>
      <c r="C254" s="216" t="s">
        <v>252</v>
      </c>
      <c r="D254" s="216" t="s">
        <v>136</v>
      </c>
      <c r="E254" s="58" t="s">
        <v>879</v>
      </c>
      <c r="F254" s="216" t="s">
        <v>250</v>
      </c>
      <c r="G254" s="293">
        <v>319.375</v>
      </c>
      <c r="H254" s="293">
        <v>319.375</v>
      </c>
      <c r="I254" s="35"/>
      <c r="J254" s="35"/>
      <c r="K254" s="35"/>
    </row>
    <row r="255" spans="1:11" ht="21" x14ac:dyDescent="0.2">
      <c r="A255" s="356" t="s">
        <v>264</v>
      </c>
      <c r="B255" s="66" t="s">
        <v>265</v>
      </c>
      <c r="C255" s="65"/>
      <c r="D255" s="66"/>
      <c r="E255" s="66"/>
      <c r="F255" s="65"/>
      <c r="G255" s="262">
        <v>56077.751739999992</v>
      </c>
      <c r="H255" s="262">
        <v>57364.676739999995</v>
      </c>
      <c r="I255" s="308"/>
      <c r="J255" s="231"/>
      <c r="K255" s="35"/>
    </row>
    <row r="256" spans="1:11" x14ac:dyDescent="0.2">
      <c r="A256" s="347" t="s">
        <v>234</v>
      </c>
      <c r="B256" s="66" t="s">
        <v>265</v>
      </c>
      <c r="C256" s="65" t="s">
        <v>95</v>
      </c>
      <c r="D256" s="66" t="s">
        <v>130</v>
      </c>
      <c r="E256" s="66" t="s">
        <v>131</v>
      </c>
      <c r="F256" s="65" t="s">
        <v>132</v>
      </c>
      <c r="G256" s="295">
        <v>33784.411739999996</v>
      </c>
      <c r="H256" s="295">
        <v>34823.336739999999</v>
      </c>
      <c r="I256" s="35"/>
      <c r="J256" s="35"/>
      <c r="K256" s="35"/>
    </row>
    <row r="257" spans="1:11" ht="42" x14ac:dyDescent="0.2">
      <c r="A257" s="347" t="s">
        <v>266</v>
      </c>
      <c r="B257" s="66" t="s">
        <v>265</v>
      </c>
      <c r="C257" s="65" t="s">
        <v>95</v>
      </c>
      <c r="D257" s="66" t="s">
        <v>120</v>
      </c>
      <c r="E257" s="66"/>
      <c r="F257" s="65"/>
      <c r="G257" s="262">
        <v>29118.411739999996</v>
      </c>
      <c r="H257" s="262">
        <v>28655.411739999996</v>
      </c>
      <c r="I257" s="35"/>
      <c r="J257" s="35"/>
      <c r="K257" s="35"/>
    </row>
    <row r="258" spans="1:11" ht="22.5" customHeight="1" x14ac:dyDescent="0.2">
      <c r="A258" s="351" t="s">
        <v>267</v>
      </c>
      <c r="B258" s="71" t="s">
        <v>265</v>
      </c>
      <c r="C258" s="216" t="s">
        <v>95</v>
      </c>
      <c r="D258" s="58" t="s">
        <v>120</v>
      </c>
      <c r="E258" s="58" t="s">
        <v>268</v>
      </c>
      <c r="F258" s="216" t="s">
        <v>132</v>
      </c>
      <c r="G258" s="293">
        <v>1329.6</v>
      </c>
      <c r="H258" s="293">
        <v>1329.6</v>
      </c>
      <c r="I258" s="35"/>
      <c r="J258" s="35"/>
      <c r="K258" s="35"/>
    </row>
    <row r="259" spans="1:11" ht="45" x14ac:dyDescent="0.2">
      <c r="A259" s="346" t="s">
        <v>106</v>
      </c>
      <c r="B259" s="58" t="s">
        <v>265</v>
      </c>
      <c r="C259" s="216" t="s">
        <v>95</v>
      </c>
      <c r="D259" s="58" t="s">
        <v>120</v>
      </c>
      <c r="E259" s="58" t="s">
        <v>269</v>
      </c>
      <c r="F259" s="216" t="s">
        <v>107</v>
      </c>
      <c r="G259" s="293">
        <v>1329.6</v>
      </c>
      <c r="H259" s="293">
        <v>1329.6</v>
      </c>
      <c r="I259" s="35"/>
      <c r="J259" s="35"/>
      <c r="K259" s="35"/>
    </row>
    <row r="260" spans="1:11" ht="22.5" x14ac:dyDescent="0.2">
      <c r="A260" s="346" t="s">
        <v>270</v>
      </c>
      <c r="B260" s="58" t="s">
        <v>265</v>
      </c>
      <c r="C260" s="216" t="s">
        <v>95</v>
      </c>
      <c r="D260" s="58" t="s">
        <v>120</v>
      </c>
      <c r="E260" s="58" t="s">
        <v>271</v>
      </c>
      <c r="F260" s="216" t="s">
        <v>132</v>
      </c>
      <c r="G260" s="318">
        <v>27788.811739999997</v>
      </c>
      <c r="H260" s="318">
        <v>27325.811739999997</v>
      </c>
      <c r="I260" s="35"/>
      <c r="J260" s="35"/>
      <c r="K260" s="35"/>
    </row>
    <row r="261" spans="1:11" ht="45" x14ac:dyDescent="0.2">
      <c r="A261" s="346" t="s">
        <v>106</v>
      </c>
      <c r="B261" s="58" t="s">
        <v>265</v>
      </c>
      <c r="C261" s="216" t="s">
        <v>95</v>
      </c>
      <c r="D261" s="58" t="s">
        <v>120</v>
      </c>
      <c r="E261" s="58" t="s">
        <v>272</v>
      </c>
      <c r="F261" s="216" t="s">
        <v>107</v>
      </c>
      <c r="G261" s="293">
        <v>24508.012089999997</v>
      </c>
      <c r="H261" s="293">
        <v>24045.011999999999</v>
      </c>
      <c r="I261" s="35"/>
      <c r="J261" s="35"/>
      <c r="K261" s="35"/>
    </row>
    <row r="262" spans="1:11" ht="22.5" x14ac:dyDescent="0.2">
      <c r="A262" s="351" t="s">
        <v>460</v>
      </c>
      <c r="B262" s="58" t="s">
        <v>265</v>
      </c>
      <c r="C262" s="216" t="s">
        <v>95</v>
      </c>
      <c r="D262" s="58" t="s">
        <v>120</v>
      </c>
      <c r="E262" s="58" t="s">
        <v>273</v>
      </c>
      <c r="F262" s="216"/>
      <c r="G262" s="293">
        <v>3280.7996500000004</v>
      </c>
      <c r="H262" s="293">
        <v>3280.7997399999999</v>
      </c>
      <c r="I262" s="35"/>
      <c r="J262" s="35"/>
      <c r="K262" s="35"/>
    </row>
    <row r="263" spans="1:11" ht="22.5" x14ac:dyDescent="0.2">
      <c r="A263" s="346" t="s">
        <v>373</v>
      </c>
      <c r="B263" s="58" t="s">
        <v>265</v>
      </c>
      <c r="C263" s="216" t="s">
        <v>95</v>
      </c>
      <c r="D263" s="58" t="s">
        <v>120</v>
      </c>
      <c r="E263" s="58" t="s">
        <v>273</v>
      </c>
      <c r="F263" s="216" t="s">
        <v>115</v>
      </c>
      <c r="G263" s="293">
        <v>2631.3996500000003</v>
      </c>
      <c r="H263" s="293">
        <v>2631.3997399999998</v>
      </c>
      <c r="I263" s="35"/>
      <c r="J263" s="35"/>
      <c r="K263" s="35"/>
    </row>
    <row r="264" spans="1:11" x14ac:dyDescent="0.2">
      <c r="A264" s="349" t="s">
        <v>124</v>
      </c>
      <c r="B264" s="71" t="s">
        <v>265</v>
      </c>
      <c r="C264" s="216" t="s">
        <v>95</v>
      </c>
      <c r="D264" s="58" t="s">
        <v>120</v>
      </c>
      <c r="E264" s="58" t="s">
        <v>273</v>
      </c>
      <c r="F264" s="216" t="s">
        <v>176</v>
      </c>
      <c r="G264" s="293">
        <v>649.4</v>
      </c>
      <c r="H264" s="293">
        <v>649.4</v>
      </c>
      <c r="I264" s="35"/>
      <c r="J264" s="35"/>
      <c r="K264" s="35"/>
    </row>
    <row r="265" spans="1:11" ht="12" customHeight="1" x14ac:dyDescent="0.2">
      <c r="A265" s="347" t="s">
        <v>369</v>
      </c>
      <c r="B265" s="62" t="s">
        <v>265</v>
      </c>
      <c r="C265" s="64" t="s">
        <v>95</v>
      </c>
      <c r="D265" s="62" t="s">
        <v>216</v>
      </c>
      <c r="E265" s="62"/>
      <c r="F265" s="64"/>
      <c r="G265" s="295">
        <v>17</v>
      </c>
      <c r="H265" s="295">
        <v>15</v>
      </c>
      <c r="I265" s="35"/>
      <c r="J265" s="35"/>
      <c r="K265" s="35"/>
    </row>
    <row r="266" spans="1:11" ht="24" customHeight="1" x14ac:dyDescent="0.2">
      <c r="A266" s="351" t="s">
        <v>883</v>
      </c>
      <c r="B266" s="47" t="s">
        <v>265</v>
      </c>
      <c r="C266" s="48" t="s">
        <v>95</v>
      </c>
      <c r="D266" s="47" t="s">
        <v>216</v>
      </c>
      <c r="E266" s="47" t="s">
        <v>370</v>
      </c>
      <c r="F266" s="48"/>
      <c r="G266" s="293">
        <v>17</v>
      </c>
      <c r="H266" s="293">
        <v>15</v>
      </c>
      <c r="I266" s="35"/>
      <c r="J266" s="35"/>
      <c r="K266" s="35"/>
    </row>
    <row r="267" spans="1:11" ht="22.5" x14ac:dyDescent="0.2">
      <c r="A267" s="346" t="s">
        <v>373</v>
      </c>
      <c r="B267" s="47" t="s">
        <v>265</v>
      </c>
      <c r="C267" s="48" t="s">
        <v>95</v>
      </c>
      <c r="D267" s="47" t="s">
        <v>216</v>
      </c>
      <c r="E267" s="47" t="s">
        <v>370</v>
      </c>
      <c r="F267" s="48" t="s">
        <v>115</v>
      </c>
      <c r="G267" s="293">
        <v>17</v>
      </c>
      <c r="H267" s="293">
        <v>15</v>
      </c>
      <c r="I267" s="35"/>
      <c r="J267" s="35"/>
      <c r="K267" s="35"/>
    </row>
    <row r="268" spans="1:11" x14ac:dyDescent="0.2">
      <c r="A268" s="367" t="s">
        <v>886</v>
      </c>
      <c r="B268" s="62" t="s">
        <v>265</v>
      </c>
      <c r="C268" s="64" t="s">
        <v>95</v>
      </c>
      <c r="D268" s="62" t="s">
        <v>182</v>
      </c>
      <c r="E268" s="47"/>
      <c r="F268" s="48"/>
      <c r="G268" s="295">
        <v>0</v>
      </c>
      <c r="H268" s="295">
        <v>1503.925</v>
      </c>
      <c r="I268" s="35"/>
      <c r="J268" s="35"/>
      <c r="K268" s="35"/>
    </row>
    <row r="269" spans="1:11" x14ac:dyDescent="0.2">
      <c r="A269" s="349" t="s">
        <v>888</v>
      </c>
      <c r="B269" s="47" t="s">
        <v>265</v>
      </c>
      <c r="C269" s="48" t="s">
        <v>95</v>
      </c>
      <c r="D269" s="47" t="s">
        <v>182</v>
      </c>
      <c r="E269" s="47" t="s">
        <v>887</v>
      </c>
      <c r="F269" s="48"/>
      <c r="G269" s="293">
        <v>0</v>
      </c>
      <c r="H269" s="293">
        <v>1503.925</v>
      </c>
      <c r="I269" s="35"/>
      <c r="J269" s="35"/>
      <c r="K269" s="35"/>
    </row>
    <row r="270" spans="1:11" ht="22.5" x14ac:dyDescent="0.2">
      <c r="A270" s="56" t="s">
        <v>373</v>
      </c>
      <c r="B270" s="47" t="s">
        <v>265</v>
      </c>
      <c r="C270" s="48" t="s">
        <v>95</v>
      </c>
      <c r="D270" s="47" t="s">
        <v>182</v>
      </c>
      <c r="E270" s="47" t="s">
        <v>887</v>
      </c>
      <c r="F270" s="216">
        <v>800</v>
      </c>
      <c r="G270" s="293">
        <v>0</v>
      </c>
      <c r="H270" s="293">
        <v>1503.925</v>
      </c>
      <c r="I270" s="35"/>
      <c r="J270" s="35"/>
      <c r="K270" s="35"/>
    </row>
    <row r="271" spans="1:11" x14ac:dyDescent="0.2">
      <c r="A271" s="348" t="s">
        <v>374</v>
      </c>
      <c r="B271" s="66" t="s">
        <v>265</v>
      </c>
      <c r="C271" s="65" t="s">
        <v>95</v>
      </c>
      <c r="D271" s="66" t="s">
        <v>316</v>
      </c>
      <c r="E271" s="58"/>
      <c r="F271" s="48"/>
      <c r="G271" s="293">
        <v>1500</v>
      </c>
      <c r="H271" s="293">
        <v>1500</v>
      </c>
      <c r="I271" s="35"/>
      <c r="J271" s="35"/>
      <c r="K271" s="35"/>
    </row>
    <row r="272" spans="1:11" x14ac:dyDescent="0.2">
      <c r="A272" s="349" t="s">
        <v>384</v>
      </c>
      <c r="B272" s="58" t="s">
        <v>265</v>
      </c>
      <c r="C272" s="216" t="s">
        <v>95</v>
      </c>
      <c r="D272" s="58" t="s">
        <v>316</v>
      </c>
      <c r="E272" s="58" t="s">
        <v>383</v>
      </c>
      <c r="F272" s="48"/>
      <c r="G272" s="293">
        <v>1500</v>
      </c>
      <c r="H272" s="293">
        <v>1500</v>
      </c>
      <c r="I272" s="35"/>
      <c r="J272" s="35"/>
      <c r="K272" s="35"/>
    </row>
    <row r="273" spans="1:11" ht="14.25" customHeight="1" x14ac:dyDescent="0.2">
      <c r="A273" s="346" t="s">
        <v>373</v>
      </c>
      <c r="B273" s="58" t="s">
        <v>265</v>
      </c>
      <c r="C273" s="216" t="s">
        <v>95</v>
      </c>
      <c r="D273" s="58" t="s">
        <v>316</v>
      </c>
      <c r="E273" s="58" t="s">
        <v>383</v>
      </c>
      <c r="F273" s="216">
        <v>800</v>
      </c>
      <c r="G273" s="293">
        <v>1500</v>
      </c>
      <c r="H273" s="293">
        <v>1500</v>
      </c>
      <c r="I273" s="35"/>
      <c r="J273" s="35"/>
      <c r="K273" s="35"/>
    </row>
    <row r="274" spans="1:11" x14ac:dyDescent="0.2">
      <c r="A274" s="347" t="s">
        <v>242</v>
      </c>
      <c r="B274" s="66" t="s">
        <v>265</v>
      </c>
      <c r="C274" s="65" t="s">
        <v>95</v>
      </c>
      <c r="D274" s="66" t="s">
        <v>243</v>
      </c>
      <c r="E274" s="66"/>
      <c r="F274" s="65"/>
      <c r="G274" s="295">
        <v>3149</v>
      </c>
      <c r="H274" s="295">
        <v>3149</v>
      </c>
      <c r="I274" s="35"/>
      <c r="J274" s="35"/>
      <c r="K274" s="35"/>
    </row>
    <row r="275" spans="1:11" ht="33.75" x14ac:dyDescent="0.2">
      <c r="A275" s="346" t="s">
        <v>802</v>
      </c>
      <c r="B275" s="58" t="s">
        <v>265</v>
      </c>
      <c r="C275" s="216" t="s">
        <v>95</v>
      </c>
      <c r="D275" s="58" t="s">
        <v>243</v>
      </c>
      <c r="E275" s="58" t="s">
        <v>274</v>
      </c>
      <c r="F275" s="216"/>
      <c r="G275" s="293">
        <v>2480</v>
      </c>
      <c r="H275" s="293">
        <v>2480</v>
      </c>
      <c r="I275" s="35"/>
      <c r="J275" s="35"/>
      <c r="K275" s="35"/>
    </row>
    <row r="276" spans="1:11" ht="33.75" x14ac:dyDescent="0.2">
      <c r="A276" s="354" t="s">
        <v>699</v>
      </c>
      <c r="B276" s="58" t="s">
        <v>265</v>
      </c>
      <c r="C276" s="216" t="s">
        <v>95</v>
      </c>
      <c r="D276" s="58" t="s">
        <v>243</v>
      </c>
      <c r="E276" s="58" t="s">
        <v>698</v>
      </c>
      <c r="F276" s="216"/>
      <c r="G276" s="293">
        <v>40</v>
      </c>
      <c r="H276" s="293">
        <v>40</v>
      </c>
      <c r="I276" s="35"/>
      <c r="J276" s="35"/>
      <c r="K276" s="35"/>
    </row>
    <row r="277" spans="1:11" ht="22.5" x14ac:dyDescent="0.2">
      <c r="A277" s="346" t="s">
        <v>373</v>
      </c>
      <c r="B277" s="58" t="s">
        <v>265</v>
      </c>
      <c r="C277" s="216" t="s">
        <v>95</v>
      </c>
      <c r="D277" s="58" t="s">
        <v>243</v>
      </c>
      <c r="E277" s="58" t="s">
        <v>698</v>
      </c>
      <c r="F277" s="216" t="s">
        <v>115</v>
      </c>
      <c r="G277" s="293">
        <v>40</v>
      </c>
      <c r="H277" s="293">
        <v>40</v>
      </c>
      <c r="I277" s="35"/>
      <c r="J277" s="35"/>
      <c r="K277" s="35"/>
    </row>
    <row r="278" spans="1:11" ht="45" x14ac:dyDescent="0.2">
      <c r="A278" s="354" t="s">
        <v>701</v>
      </c>
      <c r="B278" s="58" t="s">
        <v>265</v>
      </c>
      <c r="C278" s="216" t="s">
        <v>95</v>
      </c>
      <c r="D278" s="58" t="s">
        <v>243</v>
      </c>
      <c r="E278" s="58" t="s">
        <v>700</v>
      </c>
      <c r="F278" s="216"/>
      <c r="G278" s="293">
        <v>300</v>
      </c>
      <c r="H278" s="293">
        <v>300</v>
      </c>
      <c r="I278" s="35"/>
      <c r="J278" s="35"/>
      <c r="K278" s="35"/>
    </row>
    <row r="279" spans="1:11" ht="22.5" x14ac:dyDescent="0.2">
      <c r="A279" s="346" t="s">
        <v>373</v>
      </c>
      <c r="B279" s="58" t="s">
        <v>265</v>
      </c>
      <c r="C279" s="216" t="s">
        <v>95</v>
      </c>
      <c r="D279" s="58" t="s">
        <v>243</v>
      </c>
      <c r="E279" s="58" t="s">
        <v>700</v>
      </c>
      <c r="F279" s="216" t="s">
        <v>115</v>
      </c>
      <c r="G279" s="293">
        <v>300</v>
      </c>
      <c r="H279" s="293">
        <v>300</v>
      </c>
      <c r="I279" s="35"/>
      <c r="J279" s="35"/>
      <c r="K279" s="35"/>
    </row>
    <row r="280" spans="1:11" ht="22.5" x14ac:dyDescent="0.2">
      <c r="A280" s="349" t="s">
        <v>458</v>
      </c>
      <c r="B280" s="58" t="s">
        <v>265</v>
      </c>
      <c r="C280" s="216" t="s">
        <v>95</v>
      </c>
      <c r="D280" s="58" t="s">
        <v>243</v>
      </c>
      <c r="E280" s="58" t="s">
        <v>457</v>
      </c>
      <c r="F280" s="216"/>
      <c r="G280" s="304">
        <v>2140</v>
      </c>
      <c r="H280" s="304">
        <v>2140</v>
      </c>
      <c r="I280" s="35"/>
      <c r="J280" s="35"/>
      <c r="K280" s="35"/>
    </row>
    <row r="281" spans="1:11" ht="16.5" customHeight="1" x14ac:dyDescent="0.2">
      <c r="A281" s="346" t="s">
        <v>373</v>
      </c>
      <c r="B281" s="58" t="s">
        <v>265</v>
      </c>
      <c r="C281" s="216" t="s">
        <v>95</v>
      </c>
      <c r="D281" s="58" t="s">
        <v>243</v>
      </c>
      <c r="E281" s="58" t="s">
        <v>457</v>
      </c>
      <c r="F281" s="216" t="s">
        <v>115</v>
      </c>
      <c r="G281" s="304">
        <v>2140</v>
      </c>
      <c r="H281" s="304">
        <v>2140</v>
      </c>
      <c r="I281" s="35"/>
      <c r="J281" s="35"/>
      <c r="K281" s="35"/>
    </row>
    <row r="282" spans="1:11" ht="22.5" x14ac:dyDescent="0.2">
      <c r="A282" s="359" t="s">
        <v>275</v>
      </c>
      <c r="B282" s="58" t="s">
        <v>265</v>
      </c>
      <c r="C282" s="216" t="s">
        <v>95</v>
      </c>
      <c r="D282" s="58" t="s">
        <v>243</v>
      </c>
      <c r="E282" s="58" t="s">
        <v>276</v>
      </c>
      <c r="F282" s="216"/>
      <c r="G282" s="293">
        <v>100</v>
      </c>
      <c r="H282" s="293">
        <v>100</v>
      </c>
      <c r="I282" s="35"/>
      <c r="J282" s="35"/>
      <c r="K282" s="35"/>
    </row>
    <row r="283" spans="1:11" x14ac:dyDescent="0.2">
      <c r="A283" s="349" t="s">
        <v>124</v>
      </c>
      <c r="B283" s="71" t="s">
        <v>265</v>
      </c>
      <c r="C283" s="216" t="s">
        <v>95</v>
      </c>
      <c r="D283" s="58" t="s">
        <v>243</v>
      </c>
      <c r="E283" s="58" t="s">
        <v>276</v>
      </c>
      <c r="F283" s="216" t="s">
        <v>176</v>
      </c>
      <c r="G283" s="293">
        <v>100</v>
      </c>
      <c r="H283" s="293">
        <v>100</v>
      </c>
      <c r="I283" s="35"/>
      <c r="J283" s="35"/>
      <c r="K283" s="35"/>
    </row>
    <row r="284" spans="1:11" ht="33.75" x14ac:dyDescent="0.2">
      <c r="A284" s="351" t="s">
        <v>66</v>
      </c>
      <c r="B284" s="58" t="s">
        <v>265</v>
      </c>
      <c r="C284" s="216" t="s">
        <v>95</v>
      </c>
      <c r="D284" s="58" t="s">
        <v>243</v>
      </c>
      <c r="E284" s="58" t="s">
        <v>245</v>
      </c>
      <c r="F284" s="216"/>
      <c r="G284" s="293">
        <v>1</v>
      </c>
      <c r="H284" s="293">
        <v>1</v>
      </c>
      <c r="I284" s="35"/>
      <c r="J284" s="35"/>
      <c r="K284" s="35"/>
    </row>
    <row r="285" spans="1:11" ht="22.5" x14ac:dyDescent="0.2">
      <c r="A285" s="346" t="s">
        <v>373</v>
      </c>
      <c r="B285" s="58" t="s">
        <v>265</v>
      </c>
      <c r="C285" s="216" t="s">
        <v>95</v>
      </c>
      <c r="D285" s="58" t="s">
        <v>243</v>
      </c>
      <c r="E285" s="58" t="s">
        <v>245</v>
      </c>
      <c r="F285" s="216">
        <v>200</v>
      </c>
      <c r="G285" s="293">
        <v>1</v>
      </c>
      <c r="H285" s="293">
        <v>1</v>
      </c>
      <c r="I285" s="35"/>
      <c r="J285" s="35"/>
      <c r="K285" s="35"/>
    </row>
    <row r="286" spans="1:11" ht="33.75" x14ac:dyDescent="0.2">
      <c r="A286" s="360" t="s">
        <v>378</v>
      </c>
      <c r="B286" s="70" t="s">
        <v>265</v>
      </c>
      <c r="C286" s="68" t="s">
        <v>95</v>
      </c>
      <c r="D286" s="70" t="s">
        <v>243</v>
      </c>
      <c r="E286" s="70" t="s">
        <v>277</v>
      </c>
      <c r="F286" s="68" t="s">
        <v>132</v>
      </c>
      <c r="G286" s="296">
        <v>568</v>
      </c>
      <c r="H286" s="296">
        <v>568</v>
      </c>
      <c r="I286" s="35"/>
      <c r="J286" s="35"/>
      <c r="K286" s="35"/>
    </row>
    <row r="287" spans="1:11" ht="45" x14ac:dyDescent="0.2">
      <c r="A287" s="346" t="s">
        <v>106</v>
      </c>
      <c r="B287" s="58" t="s">
        <v>265</v>
      </c>
      <c r="C287" s="216" t="s">
        <v>95</v>
      </c>
      <c r="D287" s="58" t="s">
        <v>243</v>
      </c>
      <c r="E287" s="58" t="s">
        <v>277</v>
      </c>
      <c r="F287" s="216" t="s">
        <v>107</v>
      </c>
      <c r="G287" s="293">
        <v>568</v>
      </c>
      <c r="H287" s="293">
        <v>568</v>
      </c>
      <c r="I287" s="35"/>
      <c r="J287" s="35"/>
      <c r="K287" s="35"/>
    </row>
    <row r="288" spans="1:11" x14ac:dyDescent="0.2">
      <c r="A288" s="347" t="s">
        <v>247</v>
      </c>
      <c r="B288" s="66" t="s">
        <v>265</v>
      </c>
      <c r="C288" s="66" t="s">
        <v>193</v>
      </c>
      <c r="D288" s="66"/>
      <c r="E288" s="66"/>
      <c r="F288" s="65"/>
      <c r="G288" s="295">
        <v>533</v>
      </c>
      <c r="H288" s="295">
        <v>552</v>
      </c>
      <c r="I288" s="35"/>
      <c r="J288" s="35"/>
      <c r="K288" s="35"/>
    </row>
    <row r="289" spans="1:11" x14ac:dyDescent="0.2">
      <c r="A289" s="347" t="s">
        <v>248</v>
      </c>
      <c r="B289" s="66" t="s">
        <v>265</v>
      </c>
      <c r="C289" s="66" t="s">
        <v>193</v>
      </c>
      <c r="D289" s="66" t="s">
        <v>136</v>
      </c>
      <c r="E289" s="66"/>
      <c r="F289" s="58"/>
      <c r="G289" s="295">
        <v>533</v>
      </c>
      <c r="H289" s="295">
        <v>552</v>
      </c>
      <c r="I289" s="35"/>
      <c r="J289" s="35"/>
      <c r="K289" s="35"/>
    </row>
    <row r="290" spans="1:11" x14ac:dyDescent="0.2">
      <c r="A290" s="346" t="s">
        <v>117</v>
      </c>
      <c r="B290" s="58" t="s">
        <v>265</v>
      </c>
      <c r="C290" s="58" t="s">
        <v>193</v>
      </c>
      <c r="D290" s="58" t="s">
        <v>136</v>
      </c>
      <c r="E290" s="75" t="s">
        <v>244</v>
      </c>
      <c r="F290" s="216"/>
      <c r="G290" s="293">
        <v>533</v>
      </c>
      <c r="H290" s="293">
        <v>552</v>
      </c>
      <c r="I290" s="35"/>
      <c r="J290" s="35"/>
      <c r="K290" s="35"/>
    </row>
    <row r="291" spans="1:11" ht="67.5" x14ac:dyDescent="0.2">
      <c r="A291" s="361" t="s">
        <v>278</v>
      </c>
      <c r="B291" s="70" t="s">
        <v>265</v>
      </c>
      <c r="C291" s="70" t="s">
        <v>193</v>
      </c>
      <c r="D291" s="70" t="s">
        <v>136</v>
      </c>
      <c r="E291" s="70" t="s">
        <v>249</v>
      </c>
      <c r="F291" s="68"/>
      <c r="G291" s="296">
        <v>533</v>
      </c>
      <c r="H291" s="296">
        <v>552</v>
      </c>
      <c r="I291" s="35"/>
      <c r="J291" s="35"/>
      <c r="K291" s="35"/>
    </row>
    <row r="292" spans="1:11" s="42" customFormat="1" ht="45" x14ac:dyDescent="0.2">
      <c r="A292" s="346" t="s">
        <v>106</v>
      </c>
      <c r="B292" s="58" t="s">
        <v>265</v>
      </c>
      <c r="C292" s="58" t="s">
        <v>193</v>
      </c>
      <c r="D292" s="58" t="s">
        <v>136</v>
      </c>
      <c r="E292" s="58" t="s">
        <v>249</v>
      </c>
      <c r="F292" s="216" t="s">
        <v>107</v>
      </c>
      <c r="G292" s="293">
        <v>427.529</v>
      </c>
      <c r="H292" s="293">
        <v>427.529</v>
      </c>
    </row>
    <row r="293" spans="1:11" ht="12.75" customHeight="1" x14ac:dyDescent="0.2">
      <c r="A293" s="346" t="s">
        <v>373</v>
      </c>
      <c r="B293" s="58" t="s">
        <v>265</v>
      </c>
      <c r="C293" s="58" t="s">
        <v>193</v>
      </c>
      <c r="D293" s="58" t="s">
        <v>136</v>
      </c>
      <c r="E293" s="58" t="s">
        <v>249</v>
      </c>
      <c r="F293" s="216">
        <v>200</v>
      </c>
      <c r="G293" s="293">
        <v>105.471</v>
      </c>
      <c r="H293" s="293">
        <v>124.471</v>
      </c>
      <c r="I293" s="35"/>
      <c r="J293" s="35"/>
      <c r="K293" s="35"/>
    </row>
    <row r="294" spans="1:11" ht="12" customHeight="1" x14ac:dyDescent="0.2">
      <c r="A294" s="347" t="s">
        <v>279</v>
      </c>
      <c r="B294" s="72" t="s">
        <v>265</v>
      </c>
      <c r="C294" s="65" t="s">
        <v>136</v>
      </c>
      <c r="D294" s="66" t="s">
        <v>130</v>
      </c>
      <c r="E294" s="66" t="s">
        <v>131</v>
      </c>
      <c r="F294" s="65" t="s">
        <v>132</v>
      </c>
      <c r="G294" s="295">
        <v>3704.6</v>
      </c>
      <c r="H294" s="295">
        <v>3704.6</v>
      </c>
      <c r="I294" s="35"/>
      <c r="J294" s="35"/>
      <c r="K294" s="35"/>
    </row>
    <row r="295" spans="1:11" ht="31.5" x14ac:dyDescent="0.2">
      <c r="A295" s="347" t="s">
        <v>280</v>
      </c>
      <c r="B295" s="72" t="s">
        <v>265</v>
      </c>
      <c r="C295" s="65" t="s">
        <v>136</v>
      </c>
      <c r="D295" s="66" t="s">
        <v>197</v>
      </c>
      <c r="E295" s="66"/>
      <c r="F295" s="65"/>
      <c r="G295" s="295">
        <v>2967.6</v>
      </c>
      <c r="H295" s="295">
        <v>2967.6</v>
      </c>
      <c r="I295" s="35"/>
      <c r="J295" s="35"/>
      <c r="K295" s="35"/>
    </row>
    <row r="296" spans="1:11" x14ac:dyDescent="0.2">
      <c r="A296" s="351" t="s">
        <v>281</v>
      </c>
      <c r="B296" s="58" t="s">
        <v>265</v>
      </c>
      <c r="C296" s="216" t="s">
        <v>136</v>
      </c>
      <c r="D296" s="58" t="s">
        <v>197</v>
      </c>
      <c r="E296" s="58" t="s">
        <v>282</v>
      </c>
      <c r="F296" s="216"/>
      <c r="G296" s="293">
        <v>2267.6</v>
      </c>
      <c r="H296" s="293">
        <v>2267.6</v>
      </c>
      <c r="I296" s="35"/>
      <c r="J296" s="35"/>
      <c r="K296" s="35"/>
    </row>
    <row r="297" spans="1:11" ht="45" x14ac:dyDescent="0.2">
      <c r="A297" s="346" t="s">
        <v>106</v>
      </c>
      <c r="B297" s="58" t="s">
        <v>265</v>
      </c>
      <c r="C297" s="216" t="s">
        <v>136</v>
      </c>
      <c r="D297" s="58" t="s">
        <v>197</v>
      </c>
      <c r="E297" s="58" t="s">
        <v>282</v>
      </c>
      <c r="F297" s="216" t="s">
        <v>107</v>
      </c>
      <c r="G297" s="293">
        <v>2118.6</v>
      </c>
      <c r="H297" s="293">
        <v>2118.6</v>
      </c>
      <c r="I297" s="35"/>
      <c r="J297" s="35"/>
      <c r="K297" s="35"/>
    </row>
    <row r="298" spans="1:11" s="42" customFormat="1" ht="22.5" x14ac:dyDescent="0.2">
      <c r="A298" s="346" t="s">
        <v>373</v>
      </c>
      <c r="B298" s="58" t="s">
        <v>265</v>
      </c>
      <c r="C298" s="216" t="s">
        <v>136</v>
      </c>
      <c r="D298" s="58" t="s">
        <v>197</v>
      </c>
      <c r="E298" s="58" t="s">
        <v>282</v>
      </c>
      <c r="F298" s="216">
        <v>200</v>
      </c>
      <c r="G298" s="293">
        <v>149</v>
      </c>
      <c r="H298" s="293">
        <v>149</v>
      </c>
    </row>
    <row r="299" spans="1:11" s="42" customFormat="1" ht="45" x14ac:dyDescent="0.2">
      <c r="A299" s="351" t="s">
        <v>702</v>
      </c>
      <c r="B299" s="58" t="s">
        <v>265</v>
      </c>
      <c r="C299" s="216" t="s">
        <v>136</v>
      </c>
      <c r="D299" s="58" t="s">
        <v>197</v>
      </c>
      <c r="E299" s="58" t="s">
        <v>283</v>
      </c>
      <c r="F299" s="216"/>
      <c r="G299" s="293">
        <v>700</v>
      </c>
      <c r="H299" s="293">
        <v>700</v>
      </c>
    </row>
    <row r="300" spans="1:11" s="42" customFormat="1" ht="33.75" x14ac:dyDescent="0.2">
      <c r="A300" s="351" t="s">
        <v>409</v>
      </c>
      <c r="B300" s="58" t="s">
        <v>265</v>
      </c>
      <c r="C300" s="216" t="s">
        <v>136</v>
      </c>
      <c r="D300" s="58" t="s">
        <v>197</v>
      </c>
      <c r="E300" s="58" t="s">
        <v>408</v>
      </c>
      <c r="F300" s="216"/>
      <c r="G300" s="293">
        <v>250</v>
      </c>
      <c r="H300" s="293">
        <v>250</v>
      </c>
    </row>
    <row r="301" spans="1:11" s="42" customFormat="1" ht="22.5" x14ac:dyDescent="0.2">
      <c r="A301" s="346" t="s">
        <v>373</v>
      </c>
      <c r="B301" s="58" t="s">
        <v>265</v>
      </c>
      <c r="C301" s="216" t="s">
        <v>136</v>
      </c>
      <c r="D301" s="58" t="s">
        <v>197</v>
      </c>
      <c r="E301" s="58" t="s">
        <v>408</v>
      </c>
      <c r="F301" s="216">
        <v>200</v>
      </c>
      <c r="G301" s="293">
        <v>250</v>
      </c>
      <c r="H301" s="293">
        <v>250</v>
      </c>
    </row>
    <row r="302" spans="1:11" s="42" customFormat="1" ht="56.25" x14ac:dyDescent="0.2">
      <c r="A302" s="351" t="s">
        <v>284</v>
      </c>
      <c r="B302" s="58" t="s">
        <v>265</v>
      </c>
      <c r="C302" s="216" t="s">
        <v>136</v>
      </c>
      <c r="D302" s="58" t="s">
        <v>197</v>
      </c>
      <c r="E302" s="58" t="s">
        <v>285</v>
      </c>
      <c r="F302" s="216"/>
      <c r="G302" s="293">
        <v>439</v>
      </c>
      <c r="H302" s="293">
        <v>439</v>
      </c>
    </row>
    <row r="303" spans="1:11" s="42" customFormat="1" ht="22.5" x14ac:dyDescent="0.2">
      <c r="A303" s="346" t="s">
        <v>373</v>
      </c>
      <c r="B303" s="58" t="s">
        <v>265</v>
      </c>
      <c r="C303" s="216" t="s">
        <v>136</v>
      </c>
      <c r="D303" s="58" t="s">
        <v>197</v>
      </c>
      <c r="E303" s="58" t="s">
        <v>285</v>
      </c>
      <c r="F303" s="216">
        <v>200</v>
      </c>
      <c r="G303" s="293">
        <v>439</v>
      </c>
      <c r="H303" s="293">
        <v>439</v>
      </c>
    </row>
    <row r="304" spans="1:11" s="42" customFormat="1" ht="22.5" x14ac:dyDescent="0.2">
      <c r="A304" s="351" t="s">
        <v>448</v>
      </c>
      <c r="B304" s="58" t="s">
        <v>265</v>
      </c>
      <c r="C304" s="216" t="s">
        <v>136</v>
      </c>
      <c r="D304" s="58" t="s">
        <v>197</v>
      </c>
      <c r="E304" s="58" t="s">
        <v>410</v>
      </c>
      <c r="F304" s="216"/>
      <c r="G304" s="293">
        <v>11</v>
      </c>
      <c r="H304" s="293">
        <v>11</v>
      </c>
    </row>
    <row r="305" spans="1:11" s="42" customFormat="1" ht="22.5" x14ac:dyDescent="0.2">
      <c r="A305" s="346" t="s">
        <v>373</v>
      </c>
      <c r="B305" s="58" t="s">
        <v>265</v>
      </c>
      <c r="C305" s="216" t="s">
        <v>136</v>
      </c>
      <c r="D305" s="58" t="s">
        <v>197</v>
      </c>
      <c r="E305" s="58" t="s">
        <v>410</v>
      </c>
      <c r="F305" s="216">
        <v>200</v>
      </c>
      <c r="G305" s="293">
        <v>11</v>
      </c>
      <c r="H305" s="293">
        <v>11</v>
      </c>
    </row>
    <row r="306" spans="1:11" s="42" customFormat="1" ht="21" x14ac:dyDescent="0.2">
      <c r="A306" s="347" t="s">
        <v>286</v>
      </c>
      <c r="B306" s="66" t="s">
        <v>265</v>
      </c>
      <c r="C306" s="65" t="s">
        <v>136</v>
      </c>
      <c r="D306" s="66" t="s">
        <v>252</v>
      </c>
      <c r="E306" s="66" t="s">
        <v>131</v>
      </c>
      <c r="F306" s="65" t="s">
        <v>132</v>
      </c>
      <c r="G306" s="295">
        <v>737</v>
      </c>
      <c r="H306" s="295">
        <v>737</v>
      </c>
    </row>
    <row r="307" spans="1:11" s="42" customFormat="1" ht="31.5" x14ac:dyDescent="0.2">
      <c r="A307" s="347" t="s">
        <v>803</v>
      </c>
      <c r="B307" s="72" t="s">
        <v>265</v>
      </c>
      <c r="C307" s="65" t="s">
        <v>136</v>
      </c>
      <c r="D307" s="66" t="s">
        <v>252</v>
      </c>
      <c r="E307" s="66" t="s">
        <v>287</v>
      </c>
      <c r="F307" s="65" t="s">
        <v>132</v>
      </c>
      <c r="G307" s="295">
        <v>737</v>
      </c>
      <c r="H307" s="295">
        <v>737</v>
      </c>
    </row>
    <row r="308" spans="1:11" ht="22.5" x14ac:dyDescent="0.2">
      <c r="A308" s="350" t="s">
        <v>288</v>
      </c>
      <c r="B308" s="70" t="s">
        <v>265</v>
      </c>
      <c r="C308" s="68" t="s">
        <v>136</v>
      </c>
      <c r="D308" s="68" t="s">
        <v>252</v>
      </c>
      <c r="E308" s="70" t="s">
        <v>289</v>
      </c>
      <c r="F308" s="68" t="s">
        <v>132</v>
      </c>
      <c r="G308" s="296">
        <v>30</v>
      </c>
      <c r="H308" s="296">
        <v>30</v>
      </c>
      <c r="I308" s="35"/>
      <c r="J308" s="35"/>
      <c r="K308" s="35"/>
    </row>
    <row r="309" spans="1:11" ht="14.25" customHeight="1" x14ac:dyDescent="0.2">
      <c r="A309" s="346" t="s">
        <v>373</v>
      </c>
      <c r="B309" s="71" t="s">
        <v>265</v>
      </c>
      <c r="C309" s="216" t="s">
        <v>136</v>
      </c>
      <c r="D309" s="216" t="s">
        <v>252</v>
      </c>
      <c r="E309" s="58" t="s">
        <v>289</v>
      </c>
      <c r="F309" s="216" t="s">
        <v>115</v>
      </c>
      <c r="G309" s="293">
        <v>30</v>
      </c>
      <c r="H309" s="293">
        <v>30</v>
      </c>
      <c r="I309" s="35"/>
      <c r="J309" s="35"/>
      <c r="K309" s="35"/>
    </row>
    <row r="310" spans="1:11" s="42" customFormat="1" ht="22.5" x14ac:dyDescent="0.2">
      <c r="A310" s="354" t="s">
        <v>704</v>
      </c>
      <c r="B310" s="70" t="s">
        <v>265</v>
      </c>
      <c r="C310" s="68" t="s">
        <v>136</v>
      </c>
      <c r="D310" s="68" t="s">
        <v>252</v>
      </c>
      <c r="E310" s="70" t="s">
        <v>703</v>
      </c>
      <c r="F310" s="68" t="s">
        <v>132</v>
      </c>
      <c r="G310" s="296">
        <v>707</v>
      </c>
      <c r="H310" s="296">
        <v>707</v>
      </c>
    </row>
    <row r="311" spans="1:11" ht="22.5" x14ac:dyDescent="0.2">
      <c r="A311" s="346" t="s">
        <v>373</v>
      </c>
      <c r="B311" s="71" t="s">
        <v>265</v>
      </c>
      <c r="C311" s="216" t="s">
        <v>136</v>
      </c>
      <c r="D311" s="216" t="s">
        <v>252</v>
      </c>
      <c r="E311" s="70" t="s">
        <v>703</v>
      </c>
      <c r="F311" s="216" t="s">
        <v>115</v>
      </c>
      <c r="G311" s="293">
        <v>707</v>
      </c>
      <c r="H311" s="293">
        <v>707</v>
      </c>
      <c r="I311" s="35"/>
      <c r="J311" s="35"/>
      <c r="K311" s="35"/>
    </row>
    <row r="312" spans="1:11" x14ac:dyDescent="0.2">
      <c r="A312" s="347" t="s">
        <v>290</v>
      </c>
      <c r="B312" s="66" t="s">
        <v>265</v>
      </c>
      <c r="C312" s="65" t="s">
        <v>120</v>
      </c>
      <c r="D312" s="66"/>
      <c r="E312" s="66"/>
      <c r="F312" s="65"/>
      <c r="G312" s="295">
        <v>7978.41</v>
      </c>
      <c r="H312" s="295">
        <v>8207.41</v>
      </c>
      <c r="I312" s="35"/>
      <c r="J312" s="35"/>
      <c r="K312" s="35"/>
    </row>
    <row r="313" spans="1:11" x14ac:dyDescent="0.2">
      <c r="A313" s="348" t="s">
        <v>291</v>
      </c>
      <c r="B313" s="72" t="s">
        <v>265</v>
      </c>
      <c r="C313" s="66" t="s">
        <v>120</v>
      </c>
      <c r="D313" s="66" t="s">
        <v>197</v>
      </c>
      <c r="E313" s="66"/>
      <c r="F313" s="65"/>
      <c r="G313" s="295">
        <v>6473</v>
      </c>
      <c r="H313" s="295">
        <v>6702</v>
      </c>
      <c r="I313" s="35"/>
      <c r="J313" s="35"/>
      <c r="K313" s="35"/>
    </row>
    <row r="314" spans="1:11" ht="42" x14ac:dyDescent="0.2">
      <c r="A314" s="347" t="s">
        <v>804</v>
      </c>
      <c r="B314" s="72" t="s">
        <v>265</v>
      </c>
      <c r="C314" s="66" t="s">
        <v>120</v>
      </c>
      <c r="D314" s="66" t="s">
        <v>197</v>
      </c>
      <c r="E314" s="66" t="s">
        <v>400</v>
      </c>
      <c r="F314" s="65"/>
      <c r="G314" s="295">
        <v>6473</v>
      </c>
      <c r="H314" s="295">
        <v>6702</v>
      </c>
      <c r="I314" s="35"/>
      <c r="J314" s="35"/>
      <c r="K314" s="35"/>
    </row>
    <row r="315" spans="1:11" ht="135" x14ac:dyDescent="0.2">
      <c r="A315" s="351" t="s">
        <v>292</v>
      </c>
      <c r="B315" s="71" t="s">
        <v>265</v>
      </c>
      <c r="C315" s="58" t="s">
        <v>120</v>
      </c>
      <c r="D315" s="58" t="s">
        <v>197</v>
      </c>
      <c r="E315" s="58" t="s">
        <v>705</v>
      </c>
      <c r="F315" s="216"/>
      <c r="G315" s="293">
        <v>6473</v>
      </c>
      <c r="H315" s="293">
        <v>6702</v>
      </c>
      <c r="I315" s="35"/>
      <c r="J315" s="35"/>
      <c r="K315" s="35"/>
    </row>
    <row r="316" spans="1:11" ht="22.5" x14ac:dyDescent="0.2">
      <c r="A316" s="346" t="s">
        <v>373</v>
      </c>
      <c r="B316" s="71" t="s">
        <v>265</v>
      </c>
      <c r="C316" s="58" t="s">
        <v>120</v>
      </c>
      <c r="D316" s="58" t="s">
        <v>197</v>
      </c>
      <c r="E316" s="58" t="s">
        <v>705</v>
      </c>
      <c r="F316" s="216" t="s">
        <v>115</v>
      </c>
      <c r="G316" s="293">
        <v>6473</v>
      </c>
      <c r="H316" s="293">
        <v>6702</v>
      </c>
      <c r="I316" s="35"/>
      <c r="J316" s="35"/>
      <c r="K316" s="35"/>
    </row>
    <row r="317" spans="1:11" x14ac:dyDescent="0.2">
      <c r="A317" s="347" t="s">
        <v>223</v>
      </c>
      <c r="B317" s="66" t="s">
        <v>265</v>
      </c>
      <c r="C317" s="65" t="s">
        <v>120</v>
      </c>
      <c r="D317" s="66" t="s">
        <v>224</v>
      </c>
      <c r="E317" s="66"/>
      <c r="F317" s="65" t="s">
        <v>132</v>
      </c>
      <c r="G317" s="295">
        <v>1505.4099999999999</v>
      </c>
      <c r="H317" s="295">
        <v>1505.4099999999999</v>
      </c>
      <c r="I317" s="35"/>
      <c r="J317" s="35"/>
      <c r="K317" s="35"/>
    </row>
    <row r="318" spans="1:11" ht="31.5" x14ac:dyDescent="0.2">
      <c r="A318" s="356" t="s">
        <v>805</v>
      </c>
      <c r="B318" s="72" t="s">
        <v>265</v>
      </c>
      <c r="C318" s="66" t="s">
        <v>120</v>
      </c>
      <c r="D318" s="66" t="s">
        <v>224</v>
      </c>
      <c r="E318" s="66" t="s">
        <v>293</v>
      </c>
      <c r="F318" s="65" t="s">
        <v>132</v>
      </c>
      <c r="G318" s="295">
        <v>865.41</v>
      </c>
      <c r="H318" s="295">
        <v>865.41</v>
      </c>
      <c r="I318" s="35"/>
      <c r="J318" s="35"/>
      <c r="K318" s="35"/>
    </row>
    <row r="319" spans="1:11" ht="33.75" x14ac:dyDescent="0.2">
      <c r="A319" s="351" t="s">
        <v>294</v>
      </c>
      <c r="B319" s="71" t="s">
        <v>265</v>
      </c>
      <c r="C319" s="58" t="s">
        <v>120</v>
      </c>
      <c r="D319" s="58" t="s">
        <v>224</v>
      </c>
      <c r="E319" s="58" t="s">
        <v>295</v>
      </c>
      <c r="F319" s="216"/>
      <c r="G319" s="293">
        <v>140.41</v>
      </c>
      <c r="H319" s="293">
        <v>140.41</v>
      </c>
      <c r="I319" s="35"/>
      <c r="J319" s="35"/>
      <c r="K319" s="35"/>
    </row>
    <row r="320" spans="1:11" x14ac:dyDescent="0.2">
      <c r="A320" s="355" t="s">
        <v>451</v>
      </c>
      <c r="B320" s="71" t="s">
        <v>265</v>
      </c>
      <c r="C320" s="58" t="s">
        <v>120</v>
      </c>
      <c r="D320" s="58" t="s">
        <v>224</v>
      </c>
      <c r="E320" s="58" t="s">
        <v>411</v>
      </c>
      <c r="F320" s="216"/>
      <c r="G320" s="293">
        <v>140.41</v>
      </c>
      <c r="H320" s="293">
        <v>140.41</v>
      </c>
      <c r="I320" s="35"/>
      <c r="J320" s="35"/>
      <c r="K320" s="35"/>
    </row>
    <row r="321" spans="1:11" ht="22.5" x14ac:dyDescent="0.2">
      <c r="A321" s="346" t="s">
        <v>373</v>
      </c>
      <c r="B321" s="71" t="s">
        <v>265</v>
      </c>
      <c r="C321" s="58" t="s">
        <v>120</v>
      </c>
      <c r="D321" s="58" t="s">
        <v>224</v>
      </c>
      <c r="E321" s="58" t="s">
        <v>411</v>
      </c>
      <c r="F321" s="216" t="s">
        <v>115</v>
      </c>
      <c r="G321" s="293">
        <v>140.41</v>
      </c>
      <c r="H321" s="293">
        <v>140.41</v>
      </c>
      <c r="I321" s="35"/>
      <c r="J321" s="35"/>
      <c r="K321" s="35"/>
    </row>
    <row r="322" spans="1:11" ht="22.5" x14ac:dyDescent="0.2">
      <c r="A322" s="351" t="s">
        <v>296</v>
      </c>
      <c r="B322" s="71" t="s">
        <v>265</v>
      </c>
      <c r="C322" s="58" t="s">
        <v>120</v>
      </c>
      <c r="D322" s="58" t="s">
        <v>224</v>
      </c>
      <c r="E322" s="58" t="s">
        <v>297</v>
      </c>
      <c r="F322" s="216"/>
      <c r="G322" s="293">
        <v>725</v>
      </c>
      <c r="H322" s="293">
        <v>725</v>
      </c>
      <c r="I322" s="35"/>
      <c r="J322" s="35"/>
      <c r="K322" s="35"/>
    </row>
    <row r="323" spans="1:11" ht="33.75" x14ac:dyDescent="0.2">
      <c r="A323" s="351" t="s">
        <v>724</v>
      </c>
      <c r="B323" s="71" t="s">
        <v>265</v>
      </c>
      <c r="C323" s="58" t="s">
        <v>120</v>
      </c>
      <c r="D323" s="58" t="s">
        <v>224</v>
      </c>
      <c r="E323" s="58" t="s">
        <v>723</v>
      </c>
      <c r="F323" s="216"/>
      <c r="G323" s="293">
        <v>50</v>
      </c>
      <c r="H323" s="293">
        <v>50</v>
      </c>
      <c r="I323" s="35"/>
      <c r="J323" s="35"/>
      <c r="K323" s="35"/>
    </row>
    <row r="324" spans="1:11" ht="22.5" x14ac:dyDescent="0.2">
      <c r="A324" s="346" t="s">
        <v>373</v>
      </c>
      <c r="B324" s="71" t="s">
        <v>265</v>
      </c>
      <c r="C324" s="58" t="s">
        <v>120</v>
      </c>
      <c r="D324" s="58" t="s">
        <v>224</v>
      </c>
      <c r="E324" s="58" t="s">
        <v>723</v>
      </c>
      <c r="F324" s="216" t="s">
        <v>115</v>
      </c>
      <c r="G324" s="293">
        <v>50</v>
      </c>
      <c r="H324" s="293">
        <v>50</v>
      </c>
      <c r="I324" s="35"/>
      <c r="J324" s="35"/>
      <c r="K324" s="35"/>
    </row>
    <row r="325" spans="1:11" ht="45" x14ac:dyDescent="0.2">
      <c r="A325" s="351" t="s">
        <v>298</v>
      </c>
      <c r="B325" s="71" t="s">
        <v>265</v>
      </c>
      <c r="C325" s="58" t="s">
        <v>120</v>
      </c>
      <c r="D325" s="58" t="s">
        <v>224</v>
      </c>
      <c r="E325" s="58" t="s">
        <v>299</v>
      </c>
      <c r="F325" s="216"/>
      <c r="G325" s="293">
        <v>600</v>
      </c>
      <c r="H325" s="293">
        <v>600</v>
      </c>
      <c r="I325" s="35"/>
      <c r="J325" s="35"/>
      <c r="K325" s="35"/>
    </row>
    <row r="326" spans="1:11" x14ac:dyDescent="0.2">
      <c r="A326" s="355" t="s">
        <v>405</v>
      </c>
      <c r="B326" s="71" t="s">
        <v>265</v>
      </c>
      <c r="C326" s="58" t="s">
        <v>120</v>
      </c>
      <c r="D326" s="58" t="s">
        <v>224</v>
      </c>
      <c r="E326" s="58" t="s">
        <v>299</v>
      </c>
      <c r="F326" s="216">
        <v>800</v>
      </c>
      <c r="G326" s="293">
        <v>600</v>
      </c>
      <c r="H326" s="293">
        <v>600</v>
      </c>
      <c r="I326" s="35"/>
      <c r="J326" s="35"/>
      <c r="K326" s="35"/>
    </row>
    <row r="327" spans="1:11" ht="22.5" x14ac:dyDescent="0.2">
      <c r="A327" s="351" t="s">
        <v>449</v>
      </c>
      <c r="B327" s="71" t="s">
        <v>265</v>
      </c>
      <c r="C327" s="58" t="s">
        <v>120</v>
      </c>
      <c r="D327" s="58" t="s">
        <v>224</v>
      </c>
      <c r="E327" s="58" t="s">
        <v>412</v>
      </c>
      <c r="F327" s="216"/>
      <c r="G327" s="293">
        <v>15</v>
      </c>
      <c r="H327" s="293">
        <v>15</v>
      </c>
      <c r="I327" s="35"/>
      <c r="J327" s="35"/>
      <c r="K327" s="35"/>
    </row>
    <row r="328" spans="1:11" ht="22.5" x14ac:dyDescent="0.2">
      <c r="A328" s="346" t="s">
        <v>373</v>
      </c>
      <c r="B328" s="71" t="s">
        <v>265</v>
      </c>
      <c r="C328" s="58" t="s">
        <v>120</v>
      </c>
      <c r="D328" s="58" t="s">
        <v>224</v>
      </c>
      <c r="E328" s="58" t="s">
        <v>412</v>
      </c>
      <c r="F328" s="216" t="s">
        <v>115</v>
      </c>
      <c r="G328" s="293">
        <v>15</v>
      </c>
      <c r="H328" s="293">
        <v>15</v>
      </c>
      <c r="I328" s="35"/>
      <c r="J328" s="35"/>
      <c r="K328" s="35"/>
    </row>
    <row r="329" spans="1:11" ht="22.5" x14ac:dyDescent="0.2">
      <c r="A329" s="351" t="s">
        <v>450</v>
      </c>
      <c r="B329" s="71" t="s">
        <v>265</v>
      </c>
      <c r="C329" s="58" t="s">
        <v>120</v>
      </c>
      <c r="D329" s="58" t="s">
        <v>224</v>
      </c>
      <c r="E329" s="58" t="s">
        <v>413</v>
      </c>
      <c r="F329" s="216"/>
      <c r="G329" s="293">
        <v>60</v>
      </c>
      <c r="H329" s="293">
        <v>60</v>
      </c>
      <c r="I329" s="35"/>
      <c r="J329" s="35"/>
      <c r="K329" s="35"/>
    </row>
    <row r="330" spans="1:11" ht="22.5" x14ac:dyDescent="0.2">
      <c r="A330" s="346" t="s">
        <v>373</v>
      </c>
      <c r="B330" s="71" t="s">
        <v>265</v>
      </c>
      <c r="C330" s="58" t="s">
        <v>120</v>
      </c>
      <c r="D330" s="58" t="s">
        <v>224</v>
      </c>
      <c r="E330" s="58" t="s">
        <v>413</v>
      </c>
      <c r="F330" s="216" t="s">
        <v>115</v>
      </c>
      <c r="G330" s="293">
        <v>60</v>
      </c>
      <c r="H330" s="293">
        <v>60</v>
      </c>
      <c r="I330" s="35"/>
      <c r="J330" s="35"/>
      <c r="K330" s="35"/>
    </row>
    <row r="331" spans="1:11" x14ac:dyDescent="0.2">
      <c r="A331" s="354" t="s">
        <v>725</v>
      </c>
      <c r="B331" s="71" t="s">
        <v>265</v>
      </c>
      <c r="C331" s="58" t="s">
        <v>120</v>
      </c>
      <c r="D331" s="58" t="s">
        <v>224</v>
      </c>
      <c r="E331" s="58" t="s">
        <v>727</v>
      </c>
      <c r="F331" s="216"/>
      <c r="G331" s="293">
        <v>640</v>
      </c>
      <c r="H331" s="293">
        <v>640</v>
      </c>
      <c r="I331" s="35"/>
      <c r="J331" s="35"/>
      <c r="K331" s="35"/>
    </row>
    <row r="332" spans="1:11" ht="22.5" x14ac:dyDescent="0.2">
      <c r="A332" s="351" t="s">
        <v>728</v>
      </c>
      <c r="B332" s="71" t="s">
        <v>265</v>
      </c>
      <c r="C332" s="58" t="s">
        <v>120</v>
      </c>
      <c r="D332" s="58" t="s">
        <v>224</v>
      </c>
      <c r="E332" s="58" t="s">
        <v>726</v>
      </c>
      <c r="F332" s="216"/>
      <c r="G332" s="293">
        <v>120</v>
      </c>
      <c r="H332" s="293">
        <v>120</v>
      </c>
      <c r="I332" s="35"/>
      <c r="J332" s="35"/>
      <c r="K332" s="35"/>
    </row>
    <row r="333" spans="1:11" ht="22.5" x14ac:dyDescent="0.2">
      <c r="A333" s="346" t="s">
        <v>373</v>
      </c>
      <c r="B333" s="71" t="s">
        <v>265</v>
      </c>
      <c r="C333" s="58" t="s">
        <v>120</v>
      </c>
      <c r="D333" s="58" t="s">
        <v>224</v>
      </c>
      <c r="E333" s="58" t="s">
        <v>726</v>
      </c>
      <c r="F333" s="216" t="s">
        <v>115</v>
      </c>
      <c r="G333" s="293">
        <v>120</v>
      </c>
      <c r="H333" s="293">
        <v>120</v>
      </c>
      <c r="I333" s="35"/>
      <c r="J333" s="35"/>
      <c r="K333" s="35"/>
    </row>
    <row r="334" spans="1:11" ht="19.5" customHeight="1" x14ac:dyDescent="0.2">
      <c r="A334" s="351" t="s">
        <v>729</v>
      </c>
      <c r="B334" s="71" t="s">
        <v>265</v>
      </c>
      <c r="C334" s="58" t="s">
        <v>120</v>
      </c>
      <c r="D334" s="58" t="s">
        <v>224</v>
      </c>
      <c r="E334" s="58" t="s">
        <v>730</v>
      </c>
      <c r="F334" s="216"/>
      <c r="G334" s="293">
        <v>270</v>
      </c>
      <c r="H334" s="293">
        <v>270</v>
      </c>
      <c r="I334" s="35"/>
      <c r="J334" s="35"/>
      <c r="K334" s="35"/>
    </row>
    <row r="335" spans="1:11" ht="19.5" customHeight="1" x14ac:dyDescent="0.2">
      <c r="A335" s="351" t="s">
        <v>729</v>
      </c>
      <c r="B335" s="71" t="s">
        <v>265</v>
      </c>
      <c r="C335" s="58" t="s">
        <v>120</v>
      </c>
      <c r="D335" s="58" t="s">
        <v>224</v>
      </c>
      <c r="E335" s="58" t="s">
        <v>884</v>
      </c>
      <c r="F335" s="216"/>
      <c r="G335" s="293">
        <v>270</v>
      </c>
      <c r="H335" s="293">
        <v>270</v>
      </c>
      <c r="I335" s="35"/>
      <c r="J335" s="35"/>
      <c r="K335" s="35"/>
    </row>
    <row r="336" spans="1:11" ht="12.75" customHeight="1" x14ac:dyDescent="0.2">
      <c r="A336" s="346" t="s">
        <v>373</v>
      </c>
      <c r="B336" s="71" t="s">
        <v>265</v>
      </c>
      <c r="C336" s="58" t="s">
        <v>120</v>
      </c>
      <c r="D336" s="58" t="s">
        <v>224</v>
      </c>
      <c r="E336" s="58" t="s">
        <v>884</v>
      </c>
      <c r="F336" s="216" t="s">
        <v>115</v>
      </c>
      <c r="G336" s="293">
        <v>270</v>
      </c>
      <c r="H336" s="293">
        <v>270</v>
      </c>
      <c r="I336" s="35"/>
      <c r="J336" s="35"/>
      <c r="K336" s="35"/>
    </row>
    <row r="337" spans="1:11" x14ac:dyDescent="0.2">
      <c r="A337" s="351" t="s">
        <v>473</v>
      </c>
      <c r="B337" s="71" t="s">
        <v>265</v>
      </c>
      <c r="C337" s="58" t="s">
        <v>120</v>
      </c>
      <c r="D337" s="58" t="s">
        <v>224</v>
      </c>
      <c r="E337" s="58" t="s">
        <v>733</v>
      </c>
      <c r="F337" s="216"/>
      <c r="G337" s="293">
        <v>0</v>
      </c>
      <c r="H337" s="293">
        <v>0</v>
      </c>
      <c r="I337" s="35"/>
      <c r="J337" s="35"/>
      <c r="K337" s="35"/>
    </row>
    <row r="338" spans="1:11" ht="22.5" x14ac:dyDescent="0.2">
      <c r="A338" s="351" t="s">
        <v>732</v>
      </c>
      <c r="B338" s="71" t="s">
        <v>265</v>
      </c>
      <c r="C338" s="58" t="s">
        <v>120</v>
      </c>
      <c r="D338" s="58" t="s">
        <v>224</v>
      </c>
      <c r="E338" s="58" t="s">
        <v>731</v>
      </c>
      <c r="F338" s="216"/>
      <c r="G338" s="293">
        <v>250</v>
      </c>
      <c r="H338" s="293">
        <v>250</v>
      </c>
      <c r="I338" s="35"/>
      <c r="J338" s="35"/>
      <c r="K338" s="35"/>
    </row>
    <row r="339" spans="1:11" ht="12.75" customHeight="1" x14ac:dyDescent="0.2">
      <c r="A339" s="346" t="s">
        <v>373</v>
      </c>
      <c r="B339" s="71" t="s">
        <v>265</v>
      </c>
      <c r="C339" s="58" t="s">
        <v>120</v>
      </c>
      <c r="D339" s="58" t="s">
        <v>224</v>
      </c>
      <c r="E339" s="58" t="s">
        <v>731</v>
      </c>
      <c r="F339" s="216" t="s">
        <v>115</v>
      </c>
      <c r="G339" s="293">
        <v>250</v>
      </c>
      <c r="H339" s="293">
        <v>250</v>
      </c>
      <c r="I339" s="35"/>
      <c r="J339" s="35"/>
      <c r="K339" s="35"/>
    </row>
    <row r="340" spans="1:11" x14ac:dyDescent="0.2">
      <c r="A340" s="358" t="s">
        <v>301</v>
      </c>
      <c r="B340" s="72" t="s">
        <v>265</v>
      </c>
      <c r="C340" s="66" t="s">
        <v>216</v>
      </c>
      <c r="D340" s="66"/>
      <c r="E340" s="66"/>
      <c r="F340" s="65"/>
      <c r="G340" s="295">
        <v>1602</v>
      </c>
      <c r="H340" s="295">
        <v>1602</v>
      </c>
      <c r="I340" s="35"/>
      <c r="J340" s="35"/>
      <c r="K340" s="35"/>
    </row>
    <row r="341" spans="1:11" x14ac:dyDescent="0.2">
      <c r="A341" s="358" t="s">
        <v>302</v>
      </c>
      <c r="B341" s="72" t="s">
        <v>265</v>
      </c>
      <c r="C341" s="66" t="s">
        <v>216</v>
      </c>
      <c r="D341" s="66" t="s">
        <v>136</v>
      </c>
      <c r="E341" s="66"/>
      <c r="F341" s="65"/>
      <c r="G341" s="295">
        <v>1602</v>
      </c>
      <c r="H341" s="295">
        <v>1602</v>
      </c>
      <c r="I341" s="35"/>
      <c r="J341" s="35"/>
      <c r="K341" s="35"/>
    </row>
    <row r="342" spans="1:11" s="59" customFormat="1" ht="31.5" x14ac:dyDescent="0.2">
      <c r="A342" s="356" t="s">
        <v>709</v>
      </c>
      <c r="B342" s="72" t="s">
        <v>265</v>
      </c>
      <c r="C342" s="66" t="s">
        <v>216</v>
      </c>
      <c r="D342" s="66" t="s">
        <v>136</v>
      </c>
      <c r="E342" s="66" t="s">
        <v>300</v>
      </c>
      <c r="F342" s="65"/>
      <c r="G342" s="295">
        <v>1602</v>
      </c>
      <c r="H342" s="295">
        <v>1602</v>
      </c>
    </row>
    <row r="343" spans="1:11" s="59" customFormat="1" x14ac:dyDescent="0.2">
      <c r="A343" s="351" t="s">
        <v>711</v>
      </c>
      <c r="B343" s="71" t="s">
        <v>265</v>
      </c>
      <c r="C343" s="58" t="s">
        <v>216</v>
      </c>
      <c r="D343" s="58" t="s">
        <v>136</v>
      </c>
      <c r="E343" s="58" t="s">
        <v>710</v>
      </c>
      <c r="F343" s="216"/>
      <c r="G343" s="293">
        <v>1571</v>
      </c>
      <c r="H343" s="293">
        <v>1571</v>
      </c>
    </row>
    <row r="344" spans="1:11" s="59" customFormat="1" x14ac:dyDescent="0.2">
      <c r="A344" s="351" t="s">
        <v>713</v>
      </c>
      <c r="B344" s="71" t="s">
        <v>265</v>
      </c>
      <c r="C344" s="58" t="s">
        <v>216</v>
      </c>
      <c r="D344" s="58" t="s">
        <v>136</v>
      </c>
      <c r="E344" s="58" t="s">
        <v>712</v>
      </c>
      <c r="F344" s="216"/>
      <c r="G344" s="293">
        <v>1571</v>
      </c>
      <c r="H344" s="293">
        <v>1571</v>
      </c>
    </row>
    <row r="345" spans="1:11" s="59" customFormat="1" x14ac:dyDescent="0.2">
      <c r="A345" s="351" t="s">
        <v>713</v>
      </c>
      <c r="B345" s="71" t="s">
        <v>265</v>
      </c>
      <c r="C345" s="58" t="s">
        <v>216</v>
      </c>
      <c r="D345" s="58" t="s">
        <v>136</v>
      </c>
      <c r="E345" s="58" t="s">
        <v>714</v>
      </c>
      <c r="F345" s="216"/>
      <c r="G345" s="293">
        <v>1571</v>
      </c>
      <c r="H345" s="293">
        <v>1571</v>
      </c>
    </row>
    <row r="346" spans="1:11" s="59" customFormat="1" ht="22.5" x14ac:dyDescent="0.2">
      <c r="A346" s="346" t="s">
        <v>373</v>
      </c>
      <c r="B346" s="71" t="s">
        <v>265</v>
      </c>
      <c r="C346" s="58" t="s">
        <v>216</v>
      </c>
      <c r="D346" s="58" t="s">
        <v>136</v>
      </c>
      <c r="E346" s="58" t="s">
        <v>714</v>
      </c>
      <c r="F346" s="216" t="s">
        <v>115</v>
      </c>
      <c r="G346" s="293">
        <v>1571</v>
      </c>
      <c r="H346" s="293">
        <v>1571</v>
      </c>
    </row>
    <row r="347" spans="1:11" ht="22.5" x14ac:dyDescent="0.2">
      <c r="A347" s="49" t="s">
        <v>785</v>
      </c>
      <c r="B347" s="71" t="s">
        <v>265</v>
      </c>
      <c r="C347" s="58" t="s">
        <v>216</v>
      </c>
      <c r="D347" s="58" t="s">
        <v>136</v>
      </c>
      <c r="E347" s="58" t="s">
        <v>784</v>
      </c>
      <c r="F347" s="92"/>
      <c r="G347" s="293">
        <v>31</v>
      </c>
      <c r="H347" s="293">
        <v>31</v>
      </c>
      <c r="I347" s="35"/>
      <c r="J347" s="35"/>
      <c r="K347" s="35"/>
    </row>
    <row r="348" spans="1:11" ht="22.5" x14ac:dyDescent="0.2">
      <c r="A348" s="46" t="s">
        <v>656</v>
      </c>
      <c r="B348" s="71" t="s">
        <v>265</v>
      </c>
      <c r="C348" s="58" t="s">
        <v>216</v>
      </c>
      <c r="D348" s="58" t="s">
        <v>136</v>
      </c>
      <c r="E348" s="58" t="s">
        <v>783</v>
      </c>
      <c r="F348" s="216"/>
      <c r="G348" s="293">
        <v>31</v>
      </c>
      <c r="H348" s="293">
        <v>31</v>
      </c>
      <c r="I348" s="35"/>
      <c r="J348" s="35"/>
      <c r="K348" s="35"/>
    </row>
    <row r="349" spans="1:11" ht="22.5" x14ac:dyDescent="0.2">
      <c r="A349" s="46" t="s">
        <v>373</v>
      </c>
      <c r="B349" s="71" t="s">
        <v>265</v>
      </c>
      <c r="C349" s="58" t="s">
        <v>216</v>
      </c>
      <c r="D349" s="58" t="s">
        <v>136</v>
      </c>
      <c r="E349" s="58" t="s">
        <v>783</v>
      </c>
      <c r="F349" s="216" t="s">
        <v>115</v>
      </c>
      <c r="G349" s="293">
        <v>31</v>
      </c>
      <c r="H349" s="293">
        <v>31</v>
      </c>
      <c r="I349" s="35"/>
      <c r="J349" s="35"/>
      <c r="K349" s="35"/>
    </row>
    <row r="350" spans="1:11" ht="15" customHeight="1" x14ac:dyDescent="0.2">
      <c r="A350" s="347" t="s">
        <v>181</v>
      </c>
      <c r="B350" s="63" t="s">
        <v>265</v>
      </c>
      <c r="C350" s="62" t="s">
        <v>182</v>
      </c>
      <c r="D350" s="62"/>
      <c r="E350" s="62"/>
      <c r="F350" s="64"/>
      <c r="G350" s="294">
        <v>639</v>
      </c>
      <c r="H350" s="294">
        <v>639</v>
      </c>
      <c r="I350" s="35"/>
      <c r="J350" s="35"/>
      <c r="K350" s="35"/>
    </row>
    <row r="351" spans="1:11" x14ac:dyDescent="0.2">
      <c r="A351" s="347" t="s">
        <v>342</v>
      </c>
      <c r="B351" s="63" t="s">
        <v>265</v>
      </c>
      <c r="C351" s="62" t="s">
        <v>182</v>
      </c>
      <c r="D351" s="62" t="s">
        <v>182</v>
      </c>
      <c r="E351" s="62" t="s">
        <v>131</v>
      </c>
      <c r="F351" s="64" t="s">
        <v>132</v>
      </c>
      <c r="G351" s="295">
        <v>100</v>
      </c>
      <c r="H351" s="295">
        <v>100</v>
      </c>
      <c r="I351" s="35"/>
      <c r="J351" s="35"/>
      <c r="K351" s="35"/>
    </row>
    <row r="352" spans="1:11" ht="31.5" x14ac:dyDescent="0.2">
      <c r="A352" s="347" t="s">
        <v>806</v>
      </c>
      <c r="B352" s="63" t="s">
        <v>265</v>
      </c>
      <c r="C352" s="62" t="s">
        <v>182</v>
      </c>
      <c r="D352" s="62" t="s">
        <v>182</v>
      </c>
      <c r="E352" s="62" t="s">
        <v>308</v>
      </c>
      <c r="F352" s="64"/>
      <c r="G352" s="294">
        <v>100</v>
      </c>
      <c r="H352" s="294">
        <v>100</v>
      </c>
      <c r="I352" s="35"/>
      <c r="J352" s="35"/>
      <c r="K352" s="35"/>
    </row>
    <row r="353" spans="1:11" ht="29.25" customHeight="1" x14ac:dyDescent="0.2">
      <c r="A353" s="362" t="s">
        <v>309</v>
      </c>
      <c r="B353" s="73" t="s">
        <v>265</v>
      </c>
      <c r="C353" s="67" t="s">
        <v>182</v>
      </c>
      <c r="D353" s="67" t="s">
        <v>182</v>
      </c>
      <c r="E353" s="67" t="s">
        <v>310</v>
      </c>
      <c r="F353" s="69"/>
      <c r="G353" s="302">
        <v>100</v>
      </c>
      <c r="H353" s="302">
        <v>100</v>
      </c>
      <c r="I353" s="35"/>
      <c r="J353" s="35"/>
      <c r="K353" s="35"/>
    </row>
    <row r="354" spans="1:11" ht="22.5" customHeight="1" x14ac:dyDescent="0.2">
      <c r="A354" s="346" t="s">
        <v>373</v>
      </c>
      <c r="B354" s="45" t="s">
        <v>265</v>
      </c>
      <c r="C354" s="47" t="s">
        <v>182</v>
      </c>
      <c r="D354" s="47" t="s">
        <v>182</v>
      </c>
      <c r="E354" s="47" t="s">
        <v>310</v>
      </c>
      <c r="F354" s="48">
        <v>200</v>
      </c>
      <c r="G354" s="286">
        <v>100</v>
      </c>
      <c r="H354" s="286">
        <v>100</v>
      </c>
      <c r="I354" s="35"/>
      <c r="J354" s="35"/>
      <c r="K354" s="35"/>
    </row>
    <row r="355" spans="1:11" x14ac:dyDescent="0.2">
      <c r="A355" s="347" t="s">
        <v>196</v>
      </c>
      <c r="B355" s="62" t="s">
        <v>265</v>
      </c>
      <c r="C355" s="62" t="s">
        <v>182</v>
      </c>
      <c r="D355" s="62" t="s">
        <v>197</v>
      </c>
      <c r="E355" s="62" t="s">
        <v>131</v>
      </c>
      <c r="F355" s="64" t="s">
        <v>132</v>
      </c>
      <c r="G355" s="295">
        <v>539</v>
      </c>
      <c r="H355" s="295">
        <v>539</v>
      </c>
      <c r="I355" s="35"/>
      <c r="J355" s="35"/>
      <c r="K355" s="35"/>
    </row>
    <row r="356" spans="1:11" s="61" customFormat="1" ht="21" x14ac:dyDescent="0.2">
      <c r="A356" s="275" t="s">
        <v>379</v>
      </c>
      <c r="B356" s="63" t="s">
        <v>265</v>
      </c>
      <c r="C356" s="64" t="s">
        <v>182</v>
      </c>
      <c r="D356" s="64" t="s">
        <v>197</v>
      </c>
      <c r="E356" s="62" t="s">
        <v>304</v>
      </c>
      <c r="F356" s="65" t="s">
        <v>132</v>
      </c>
      <c r="G356" s="295">
        <v>539</v>
      </c>
      <c r="H356" s="295">
        <v>539</v>
      </c>
    </row>
    <row r="357" spans="1:11" s="52" customFormat="1" ht="45" x14ac:dyDescent="0.2">
      <c r="A357" s="346" t="s">
        <v>106</v>
      </c>
      <c r="B357" s="51" t="s">
        <v>265</v>
      </c>
      <c r="C357" s="48" t="s">
        <v>182</v>
      </c>
      <c r="D357" s="48" t="s">
        <v>197</v>
      </c>
      <c r="E357" s="47" t="s">
        <v>304</v>
      </c>
      <c r="F357" s="50">
        <v>100</v>
      </c>
      <c r="G357" s="300">
        <v>438.28800000000001</v>
      </c>
      <c r="H357" s="300">
        <v>438.28800000000001</v>
      </c>
    </row>
    <row r="358" spans="1:11" ht="22.5" x14ac:dyDescent="0.2">
      <c r="A358" s="346" t="s">
        <v>373</v>
      </c>
      <c r="B358" s="45" t="s">
        <v>265</v>
      </c>
      <c r="C358" s="48" t="s">
        <v>182</v>
      </c>
      <c r="D358" s="48" t="s">
        <v>197</v>
      </c>
      <c r="E358" s="47" t="s">
        <v>304</v>
      </c>
      <c r="F358" s="48" t="s">
        <v>115</v>
      </c>
      <c r="G358" s="286">
        <v>100.712</v>
      </c>
      <c r="H358" s="286">
        <v>100.712</v>
      </c>
      <c r="I358" s="35"/>
      <c r="J358" s="35"/>
      <c r="K358" s="35"/>
    </row>
    <row r="359" spans="1:11" x14ac:dyDescent="0.2">
      <c r="A359" s="363" t="s">
        <v>119</v>
      </c>
      <c r="B359" s="63" t="s">
        <v>265</v>
      </c>
      <c r="C359" s="65" t="s">
        <v>93</v>
      </c>
      <c r="D359" s="66" t="s">
        <v>120</v>
      </c>
      <c r="E359" s="66"/>
      <c r="F359" s="65"/>
      <c r="G359" s="317">
        <v>1000</v>
      </c>
      <c r="H359" s="317">
        <v>1000</v>
      </c>
      <c r="I359" s="35"/>
      <c r="J359" s="35"/>
      <c r="K359" s="35"/>
    </row>
    <row r="360" spans="1:11" ht="21" x14ac:dyDescent="0.2">
      <c r="A360" s="363" t="s">
        <v>781</v>
      </c>
      <c r="B360" s="63" t="s">
        <v>265</v>
      </c>
      <c r="C360" s="64" t="s">
        <v>93</v>
      </c>
      <c r="D360" s="62" t="s">
        <v>120</v>
      </c>
      <c r="E360" s="62"/>
      <c r="F360" s="64"/>
      <c r="G360" s="317">
        <v>1000</v>
      </c>
      <c r="H360" s="317">
        <v>1000</v>
      </c>
      <c r="I360" s="35"/>
      <c r="J360" s="35"/>
      <c r="K360" s="35"/>
    </row>
    <row r="361" spans="1:11" ht="22.5" x14ac:dyDescent="0.2">
      <c r="A361" s="289" t="s">
        <v>373</v>
      </c>
      <c r="B361" s="45" t="s">
        <v>265</v>
      </c>
      <c r="C361" s="48" t="s">
        <v>93</v>
      </c>
      <c r="D361" s="47" t="s">
        <v>120</v>
      </c>
      <c r="E361" s="47" t="s">
        <v>659</v>
      </c>
      <c r="F361" s="48" t="s">
        <v>115</v>
      </c>
      <c r="G361" s="286">
        <v>1000</v>
      </c>
      <c r="H361" s="286">
        <v>1000</v>
      </c>
      <c r="I361" s="35"/>
      <c r="J361" s="35"/>
      <c r="K361" s="35"/>
    </row>
    <row r="362" spans="1:11" x14ac:dyDescent="0.2">
      <c r="A362" s="347" t="s">
        <v>311</v>
      </c>
      <c r="B362" s="72" t="s">
        <v>265</v>
      </c>
      <c r="C362" s="65" t="s">
        <v>197</v>
      </c>
      <c r="D362" s="66" t="s">
        <v>130</v>
      </c>
      <c r="E362" s="66" t="s">
        <v>131</v>
      </c>
      <c r="F362" s="65" t="s">
        <v>132</v>
      </c>
      <c r="G362" s="295">
        <v>1380</v>
      </c>
      <c r="H362" s="295">
        <v>1380</v>
      </c>
      <c r="I362" s="35"/>
      <c r="J362" s="35"/>
      <c r="K362" s="35"/>
    </row>
    <row r="363" spans="1:11" x14ac:dyDescent="0.2">
      <c r="A363" s="347" t="s">
        <v>312</v>
      </c>
      <c r="B363" s="66" t="s">
        <v>265</v>
      </c>
      <c r="C363" s="65" t="s">
        <v>197</v>
      </c>
      <c r="D363" s="66" t="s">
        <v>197</v>
      </c>
      <c r="E363" s="66" t="s">
        <v>131</v>
      </c>
      <c r="F363" s="65" t="s">
        <v>132</v>
      </c>
      <c r="G363" s="295">
        <v>1380</v>
      </c>
      <c r="H363" s="295">
        <v>1380</v>
      </c>
      <c r="I363" s="35"/>
      <c r="J363" s="35"/>
      <c r="K363" s="35"/>
    </row>
    <row r="364" spans="1:11" ht="25.5" customHeight="1" x14ac:dyDescent="0.2">
      <c r="A364" s="356" t="s">
        <v>807</v>
      </c>
      <c r="B364" s="66" t="s">
        <v>265</v>
      </c>
      <c r="C364" s="65" t="s">
        <v>197</v>
      </c>
      <c r="D364" s="66" t="s">
        <v>197</v>
      </c>
      <c r="E364" s="66" t="s">
        <v>313</v>
      </c>
      <c r="F364" s="65"/>
      <c r="G364" s="295">
        <v>1380</v>
      </c>
      <c r="H364" s="295">
        <v>1380</v>
      </c>
      <c r="I364" s="35"/>
      <c r="J364" s="35"/>
      <c r="K364" s="35"/>
    </row>
    <row r="365" spans="1:11" ht="22.5" x14ac:dyDescent="0.2">
      <c r="A365" s="354" t="s">
        <v>715</v>
      </c>
      <c r="B365" s="70" t="s">
        <v>265</v>
      </c>
      <c r="C365" s="68" t="s">
        <v>197</v>
      </c>
      <c r="D365" s="70" t="s">
        <v>197</v>
      </c>
      <c r="E365" s="70" t="s">
        <v>716</v>
      </c>
      <c r="F365" s="68"/>
      <c r="G365" s="296">
        <v>380</v>
      </c>
      <c r="H365" s="296">
        <v>380</v>
      </c>
      <c r="I365" s="35"/>
      <c r="J365" s="35"/>
      <c r="K365" s="35"/>
    </row>
    <row r="366" spans="1:11" ht="22.5" x14ac:dyDescent="0.2">
      <c r="A366" s="346" t="s">
        <v>373</v>
      </c>
      <c r="B366" s="58" t="s">
        <v>265</v>
      </c>
      <c r="C366" s="216" t="s">
        <v>197</v>
      </c>
      <c r="D366" s="58" t="s">
        <v>197</v>
      </c>
      <c r="E366" s="70" t="s">
        <v>716</v>
      </c>
      <c r="F366" s="216" t="s">
        <v>115</v>
      </c>
      <c r="G366" s="293">
        <v>380</v>
      </c>
      <c r="H366" s="293">
        <v>380</v>
      </c>
      <c r="I366" s="35"/>
      <c r="J366" s="35"/>
      <c r="K366" s="35"/>
    </row>
    <row r="367" spans="1:11" ht="23.25" customHeight="1" x14ac:dyDescent="0.2">
      <c r="A367" s="368" t="s">
        <v>889</v>
      </c>
      <c r="B367" s="58" t="s">
        <v>265</v>
      </c>
      <c r="C367" s="216" t="s">
        <v>197</v>
      </c>
      <c r="D367" s="58" t="s">
        <v>197</v>
      </c>
      <c r="E367" s="70" t="s">
        <v>885</v>
      </c>
      <c r="F367" s="216"/>
      <c r="G367" s="299">
        <v>1000</v>
      </c>
      <c r="H367" s="299">
        <v>1000</v>
      </c>
      <c r="I367" s="35"/>
      <c r="J367" s="35"/>
      <c r="K367" s="35"/>
    </row>
    <row r="368" spans="1:11" s="59" customFormat="1" x14ac:dyDescent="0.2">
      <c r="A368" s="353" t="s">
        <v>144</v>
      </c>
      <c r="B368" s="58" t="s">
        <v>265</v>
      </c>
      <c r="C368" s="216" t="s">
        <v>197</v>
      </c>
      <c r="D368" s="58" t="s">
        <v>197</v>
      </c>
      <c r="E368" s="70" t="s">
        <v>885</v>
      </c>
      <c r="F368" s="216">
        <v>300</v>
      </c>
      <c r="G368" s="299">
        <v>1000</v>
      </c>
      <c r="H368" s="299">
        <v>1000</v>
      </c>
    </row>
    <row r="369" spans="1:11" x14ac:dyDescent="0.2">
      <c r="A369" s="347" t="s">
        <v>133</v>
      </c>
      <c r="B369" s="66" t="s">
        <v>265</v>
      </c>
      <c r="C369" s="65">
        <v>10</v>
      </c>
      <c r="D369" s="66"/>
      <c r="E369" s="66"/>
      <c r="F369" s="65"/>
      <c r="G369" s="297">
        <v>5256.33</v>
      </c>
      <c r="H369" s="297">
        <v>5256.33</v>
      </c>
      <c r="I369" s="35"/>
      <c r="J369" s="35"/>
      <c r="K369" s="35"/>
    </row>
    <row r="370" spans="1:11" x14ac:dyDescent="0.2">
      <c r="A370" s="347" t="s">
        <v>314</v>
      </c>
      <c r="B370" s="66" t="s">
        <v>265</v>
      </c>
      <c r="C370" s="65">
        <v>10</v>
      </c>
      <c r="D370" s="66" t="s">
        <v>136</v>
      </c>
      <c r="E370" s="66"/>
      <c r="F370" s="65"/>
      <c r="G370" s="297">
        <v>668</v>
      </c>
      <c r="H370" s="297">
        <v>668</v>
      </c>
      <c r="I370" s="35"/>
      <c r="J370" s="35"/>
      <c r="K370" s="35"/>
    </row>
    <row r="371" spans="1:11" s="59" customFormat="1" ht="21" x14ac:dyDescent="0.2">
      <c r="A371" s="347" t="s">
        <v>808</v>
      </c>
      <c r="B371" s="66" t="s">
        <v>265</v>
      </c>
      <c r="C371" s="65">
        <v>10</v>
      </c>
      <c r="D371" s="66" t="s">
        <v>136</v>
      </c>
      <c r="E371" s="66" t="s">
        <v>323</v>
      </c>
      <c r="F371" s="65"/>
      <c r="G371" s="295">
        <v>668</v>
      </c>
      <c r="H371" s="295">
        <v>668</v>
      </c>
    </row>
    <row r="372" spans="1:11" s="59" customFormat="1" ht="33.75" x14ac:dyDescent="0.2">
      <c r="A372" s="351" t="s">
        <v>416</v>
      </c>
      <c r="B372" s="70" t="s">
        <v>265</v>
      </c>
      <c r="C372" s="68">
        <v>10</v>
      </c>
      <c r="D372" s="70" t="s">
        <v>136</v>
      </c>
      <c r="E372" s="58" t="s">
        <v>415</v>
      </c>
      <c r="F372" s="68"/>
      <c r="G372" s="296">
        <v>368</v>
      </c>
      <c r="H372" s="296">
        <v>368</v>
      </c>
    </row>
    <row r="373" spans="1:11" s="59" customFormat="1" ht="22.5" x14ac:dyDescent="0.2">
      <c r="A373" s="346" t="s">
        <v>373</v>
      </c>
      <c r="B373" s="58" t="s">
        <v>265</v>
      </c>
      <c r="C373" s="216">
        <v>10</v>
      </c>
      <c r="D373" s="58" t="s">
        <v>136</v>
      </c>
      <c r="E373" s="58" t="s">
        <v>415</v>
      </c>
      <c r="F373" s="216" t="s">
        <v>115</v>
      </c>
      <c r="G373" s="293">
        <v>268</v>
      </c>
      <c r="H373" s="293">
        <v>268</v>
      </c>
    </row>
    <row r="374" spans="1:11" s="59" customFormat="1" x14ac:dyDescent="0.2">
      <c r="A374" s="353" t="s">
        <v>144</v>
      </c>
      <c r="B374" s="58" t="s">
        <v>265</v>
      </c>
      <c r="C374" s="216">
        <v>10</v>
      </c>
      <c r="D374" s="58" t="s">
        <v>136</v>
      </c>
      <c r="E374" s="58" t="s">
        <v>415</v>
      </c>
      <c r="F374" s="216">
        <v>300</v>
      </c>
      <c r="G374" s="299">
        <v>100</v>
      </c>
      <c r="H374" s="299">
        <v>100</v>
      </c>
    </row>
    <row r="375" spans="1:11" s="59" customFormat="1" ht="22.5" x14ac:dyDescent="0.2">
      <c r="A375" s="351" t="s">
        <v>417</v>
      </c>
      <c r="B375" s="58" t="s">
        <v>265</v>
      </c>
      <c r="C375" s="216">
        <v>10</v>
      </c>
      <c r="D375" s="58" t="s">
        <v>136</v>
      </c>
      <c r="E375" s="58" t="s">
        <v>418</v>
      </c>
      <c r="F375" s="216"/>
      <c r="G375" s="299">
        <v>82</v>
      </c>
      <c r="H375" s="299">
        <v>82</v>
      </c>
    </row>
    <row r="376" spans="1:11" s="59" customFormat="1" ht="22.5" x14ac:dyDescent="0.2">
      <c r="A376" s="346" t="s">
        <v>373</v>
      </c>
      <c r="B376" s="58" t="s">
        <v>265</v>
      </c>
      <c r="C376" s="216">
        <v>10</v>
      </c>
      <c r="D376" s="58" t="s">
        <v>136</v>
      </c>
      <c r="E376" s="58" t="s">
        <v>418</v>
      </c>
      <c r="F376" s="216" t="s">
        <v>115</v>
      </c>
      <c r="G376" s="299">
        <v>82</v>
      </c>
      <c r="H376" s="299">
        <v>82</v>
      </c>
    </row>
    <row r="377" spans="1:11" s="59" customFormat="1" ht="22.5" x14ac:dyDescent="0.2">
      <c r="A377" s="351" t="s">
        <v>419</v>
      </c>
      <c r="B377" s="70" t="s">
        <v>265</v>
      </c>
      <c r="C377" s="68">
        <v>10</v>
      </c>
      <c r="D377" s="70" t="s">
        <v>136</v>
      </c>
      <c r="E377" s="58" t="s">
        <v>324</v>
      </c>
      <c r="F377" s="68"/>
      <c r="G377" s="296">
        <v>30</v>
      </c>
      <c r="H377" s="296">
        <v>30</v>
      </c>
    </row>
    <row r="378" spans="1:11" s="59" customFormat="1" ht="22.5" x14ac:dyDescent="0.2">
      <c r="A378" s="346" t="s">
        <v>373</v>
      </c>
      <c r="B378" s="58" t="s">
        <v>265</v>
      </c>
      <c r="C378" s="216">
        <v>10</v>
      </c>
      <c r="D378" s="58" t="s">
        <v>136</v>
      </c>
      <c r="E378" s="58" t="s">
        <v>324</v>
      </c>
      <c r="F378" s="216" t="s">
        <v>115</v>
      </c>
      <c r="G378" s="293">
        <v>30</v>
      </c>
      <c r="H378" s="293">
        <v>30</v>
      </c>
    </row>
    <row r="379" spans="1:11" s="59" customFormat="1" ht="22.5" x14ac:dyDescent="0.2">
      <c r="A379" s="351" t="s">
        <v>421</v>
      </c>
      <c r="B379" s="70" t="s">
        <v>265</v>
      </c>
      <c r="C379" s="68">
        <v>10</v>
      </c>
      <c r="D379" s="70" t="s">
        <v>136</v>
      </c>
      <c r="E379" s="58" t="s">
        <v>420</v>
      </c>
      <c r="F379" s="68"/>
      <c r="G379" s="296">
        <v>178</v>
      </c>
      <c r="H379" s="296">
        <v>178</v>
      </c>
    </row>
    <row r="380" spans="1:11" s="59" customFormat="1" ht="22.5" x14ac:dyDescent="0.2">
      <c r="A380" s="346" t="s">
        <v>373</v>
      </c>
      <c r="B380" s="58" t="s">
        <v>265</v>
      </c>
      <c r="C380" s="216">
        <v>10</v>
      </c>
      <c r="D380" s="58" t="s">
        <v>136</v>
      </c>
      <c r="E380" s="58" t="s">
        <v>420</v>
      </c>
      <c r="F380" s="216" t="s">
        <v>115</v>
      </c>
      <c r="G380" s="293">
        <v>178</v>
      </c>
      <c r="H380" s="293">
        <v>178</v>
      </c>
    </row>
    <row r="381" spans="1:11" s="59" customFormat="1" ht="22.5" x14ac:dyDescent="0.2">
      <c r="A381" s="354" t="s">
        <v>719</v>
      </c>
      <c r="B381" s="70" t="s">
        <v>265</v>
      </c>
      <c r="C381" s="68">
        <v>10</v>
      </c>
      <c r="D381" s="70" t="s">
        <v>136</v>
      </c>
      <c r="E381" s="58" t="s">
        <v>718</v>
      </c>
      <c r="F381" s="68"/>
      <c r="G381" s="296">
        <v>10</v>
      </c>
      <c r="H381" s="296">
        <v>10</v>
      </c>
    </row>
    <row r="382" spans="1:11" s="59" customFormat="1" ht="22.5" x14ac:dyDescent="0.2">
      <c r="A382" s="346" t="s">
        <v>373</v>
      </c>
      <c r="B382" s="58" t="s">
        <v>265</v>
      </c>
      <c r="C382" s="216">
        <v>10</v>
      </c>
      <c r="D382" s="58" t="s">
        <v>136</v>
      </c>
      <c r="E382" s="58" t="s">
        <v>718</v>
      </c>
      <c r="F382" s="216" t="s">
        <v>115</v>
      </c>
      <c r="G382" s="293">
        <v>10</v>
      </c>
      <c r="H382" s="293">
        <v>10</v>
      </c>
    </row>
    <row r="383" spans="1:11" s="59" customFormat="1" x14ac:dyDescent="0.2">
      <c r="A383" s="347" t="s">
        <v>207</v>
      </c>
      <c r="B383" s="72" t="s">
        <v>265</v>
      </c>
      <c r="C383" s="65">
        <v>10</v>
      </c>
      <c r="D383" s="66" t="s">
        <v>120</v>
      </c>
      <c r="E383" s="58"/>
      <c r="F383" s="216"/>
      <c r="G383" s="299">
        <v>4578.33</v>
      </c>
      <c r="H383" s="299">
        <v>4578.33</v>
      </c>
    </row>
    <row r="384" spans="1:11" ht="31.5" x14ac:dyDescent="0.2">
      <c r="A384" s="347" t="s">
        <v>706</v>
      </c>
      <c r="B384" s="72" t="s">
        <v>265</v>
      </c>
      <c r="C384" s="65">
        <v>10</v>
      </c>
      <c r="D384" s="66" t="s">
        <v>120</v>
      </c>
      <c r="E384" s="66" t="s">
        <v>300</v>
      </c>
      <c r="F384" s="65"/>
      <c r="G384" s="295">
        <v>4578.33</v>
      </c>
      <c r="H384" s="295">
        <v>4578.33</v>
      </c>
      <c r="I384" s="35"/>
      <c r="J384" s="35"/>
      <c r="K384" s="35"/>
    </row>
    <row r="385" spans="1:11" ht="22.5" x14ac:dyDescent="0.2">
      <c r="A385" s="354" t="s">
        <v>708</v>
      </c>
      <c r="B385" s="58" t="s">
        <v>265</v>
      </c>
      <c r="C385" s="58" t="s">
        <v>134</v>
      </c>
      <c r="D385" s="58" t="s">
        <v>120</v>
      </c>
      <c r="E385" s="58" t="s">
        <v>707</v>
      </c>
      <c r="F385" s="216" t="s">
        <v>132</v>
      </c>
      <c r="G385" s="293">
        <v>4578.33</v>
      </c>
      <c r="H385" s="293">
        <v>4578.33</v>
      </c>
      <c r="I385" s="35"/>
      <c r="J385" s="35"/>
      <c r="K385" s="35"/>
    </row>
    <row r="386" spans="1:11" ht="22.5" x14ac:dyDescent="0.2">
      <c r="A386" s="351" t="s">
        <v>454</v>
      </c>
      <c r="B386" s="71" t="s">
        <v>265</v>
      </c>
      <c r="C386" s="58" t="s">
        <v>134</v>
      </c>
      <c r="D386" s="58" t="s">
        <v>120</v>
      </c>
      <c r="E386" s="58" t="s">
        <v>717</v>
      </c>
      <c r="F386" s="216"/>
      <c r="G386" s="293">
        <v>4578.33</v>
      </c>
      <c r="H386" s="293">
        <v>4578.33</v>
      </c>
      <c r="I386" s="35"/>
      <c r="J386" s="35"/>
      <c r="K386" s="35"/>
    </row>
    <row r="387" spans="1:11" x14ac:dyDescent="0.2">
      <c r="A387" s="353" t="s">
        <v>144</v>
      </c>
      <c r="B387" s="71" t="s">
        <v>265</v>
      </c>
      <c r="C387" s="58" t="s">
        <v>134</v>
      </c>
      <c r="D387" s="58" t="s">
        <v>120</v>
      </c>
      <c r="E387" s="58" t="s">
        <v>717</v>
      </c>
      <c r="F387" s="216">
        <v>300</v>
      </c>
      <c r="G387" s="293">
        <v>4578.33</v>
      </c>
      <c r="H387" s="293">
        <v>4578.33</v>
      </c>
      <c r="I387" s="35"/>
      <c r="J387" s="35"/>
      <c r="K387" s="35"/>
    </row>
    <row r="388" spans="1:11" s="54" customFormat="1" ht="11.25" x14ac:dyDescent="0.2">
      <c r="A388" s="347" t="s">
        <v>164</v>
      </c>
      <c r="B388" s="58" t="s">
        <v>265</v>
      </c>
      <c r="C388" s="64" t="s">
        <v>134</v>
      </c>
      <c r="D388" s="62" t="s">
        <v>165</v>
      </c>
      <c r="E388" s="62" t="s">
        <v>131</v>
      </c>
      <c r="F388" s="64" t="s">
        <v>132</v>
      </c>
      <c r="G388" s="294">
        <v>10</v>
      </c>
      <c r="H388" s="294">
        <v>10</v>
      </c>
    </row>
    <row r="389" spans="1:11" s="54" customFormat="1" ht="24" customHeight="1" x14ac:dyDescent="0.2">
      <c r="A389" s="346" t="s">
        <v>720</v>
      </c>
      <c r="B389" s="58" t="s">
        <v>265</v>
      </c>
      <c r="C389" s="48">
        <v>10</v>
      </c>
      <c r="D389" s="47" t="s">
        <v>165</v>
      </c>
      <c r="E389" s="47" t="s">
        <v>303</v>
      </c>
      <c r="F389" s="48"/>
      <c r="G389" s="286">
        <v>10</v>
      </c>
      <c r="H389" s="286">
        <v>10</v>
      </c>
    </row>
    <row r="390" spans="1:11" s="54" customFormat="1" ht="36" x14ac:dyDescent="0.2">
      <c r="A390" s="364" t="s">
        <v>721</v>
      </c>
      <c r="B390" s="58" t="s">
        <v>265</v>
      </c>
      <c r="C390" s="48" t="s">
        <v>134</v>
      </c>
      <c r="D390" s="47" t="s">
        <v>165</v>
      </c>
      <c r="E390" s="47" t="s">
        <v>722</v>
      </c>
      <c r="F390" s="48"/>
      <c r="G390" s="286">
        <v>10</v>
      </c>
      <c r="H390" s="286">
        <v>10</v>
      </c>
    </row>
    <row r="391" spans="1:11" s="54" customFormat="1" ht="22.5" x14ac:dyDescent="0.2">
      <c r="A391" s="346" t="s">
        <v>373</v>
      </c>
      <c r="B391" s="58" t="s">
        <v>265</v>
      </c>
      <c r="C391" s="48" t="s">
        <v>134</v>
      </c>
      <c r="D391" s="47" t="s">
        <v>165</v>
      </c>
      <c r="E391" s="47" t="s">
        <v>722</v>
      </c>
      <c r="F391" s="48" t="s">
        <v>115</v>
      </c>
      <c r="G391" s="286">
        <v>10</v>
      </c>
      <c r="H391" s="286">
        <v>10</v>
      </c>
    </row>
    <row r="392" spans="1:11" x14ac:dyDescent="0.2">
      <c r="A392" s="347" t="s">
        <v>315</v>
      </c>
      <c r="B392" s="66" t="s">
        <v>265</v>
      </c>
      <c r="C392" s="65" t="s">
        <v>316</v>
      </c>
      <c r="D392" s="66" t="s">
        <v>130</v>
      </c>
      <c r="E392" s="66" t="s">
        <v>131</v>
      </c>
      <c r="F392" s="65" t="s">
        <v>132</v>
      </c>
      <c r="G392" s="297">
        <v>200</v>
      </c>
      <c r="H392" s="297">
        <v>200</v>
      </c>
      <c r="I392" s="35"/>
      <c r="J392" s="35"/>
      <c r="K392" s="35"/>
    </row>
    <row r="393" spans="1:11" x14ac:dyDescent="0.2">
      <c r="A393" s="347" t="s">
        <v>317</v>
      </c>
      <c r="B393" s="72" t="s">
        <v>265</v>
      </c>
      <c r="C393" s="65" t="s">
        <v>316</v>
      </c>
      <c r="D393" s="66" t="s">
        <v>216</v>
      </c>
      <c r="E393" s="66" t="s">
        <v>131</v>
      </c>
      <c r="F393" s="65" t="s">
        <v>132</v>
      </c>
      <c r="G393" s="297">
        <v>200</v>
      </c>
      <c r="H393" s="297">
        <v>200</v>
      </c>
      <c r="I393" s="35"/>
      <c r="J393" s="35"/>
      <c r="K393" s="35"/>
    </row>
    <row r="394" spans="1:11" ht="31.5" x14ac:dyDescent="0.2">
      <c r="A394" s="347" t="s">
        <v>809</v>
      </c>
      <c r="B394" s="66" t="s">
        <v>265</v>
      </c>
      <c r="C394" s="65" t="s">
        <v>316</v>
      </c>
      <c r="D394" s="66" t="s">
        <v>216</v>
      </c>
      <c r="E394" s="66" t="s">
        <v>318</v>
      </c>
      <c r="F394" s="65"/>
      <c r="G394" s="297">
        <v>200</v>
      </c>
      <c r="H394" s="297">
        <v>200</v>
      </c>
      <c r="I394" s="35"/>
      <c r="J394" s="35"/>
      <c r="K394" s="35"/>
    </row>
    <row r="395" spans="1:11" ht="33.75" x14ac:dyDescent="0.2">
      <c r="A395" s="350" t="s">
        <v>319</v>
      </c>
      <c r="B395" s="70" t="s">
        <v>265</v>
      </c>
      <c r="C395" s="68" t="s">
        <v>316</v>
      </c>
      <c r="D395" s="70" t="s">
        <v>216</v>
      </c>
      <c r="E395" s="70" t="s">
        <v>320</v>
      </c>
      <c r="F395" s="68"/>
      <c r="G395" s="298">
        <v>200</v>
      </c>
      <c r="H395" s="298">
        <v>200</v>
      </c>
      <c r="I395" s="35"/>
      <c r="J395" s="35"/>
      <c r="K395" s="35"/>
    </row>
    <row r="396" spans="1:11" ht="22.5" x14ac:dyDescent="0.2">
      <c r="A396" s="346" t="s">
        <v>373</v>
      </c>
      <c r="B396" s="58" t="s">
        <v>265</v>
      </c>
      <c r="C396" s="216" t="s">
        <v>316</v>
      </c>
      <c r="D396" s="58" t="s">
        <v>216</v>
      </c>
      <c r="E396" s="58" t="s">
        <v>320</v>
      </c>
      <c r="F396" s="216">
        <v>200</v>
      </c>
      <c r="G396" s="299">
        <v>200</v>
      </c>
      <c r="H396" s="299">
        <v>200</v>
      </c>
      <c r="I396" s="35"/>
      <c r="J396" s="35"/>
      <c r="K396" s="35"/>
    </row>
    <row r="397" spans="1:11" s="59" customFormat="1" ht="21" x14ac:dyDescent="0.2">
      <c r="A397" s="347" t="s">
        <v>325</v>
      </c>
      <c r="B397" s="66" t="s">
        <v>326</v>
      </c>
      <c r="C397" s="65"/>
      <c r="D397" s="66"/>
      <c r="E397" s="66"/>
      <c r="F397" s="65"/>
      <c r="G397" s="295">
        <v>3251.3</v>
      </c>
      <c r="H397" s="295">
        <v>3251.3</v>
      </c>
    </row>
    <row r="398" spans="1:11" s="59" customFormat="1" x14ac:dyDescent="0.2">
      <c r="A398" s="347" t="s">
        <v>327</v>
      </c>
      <c r="B398" s="66" t="s">
        <v>326</v>
      </c>
      <c r="C398" s="65" t="s">
        <v>95</v>
      </c>
      <c r="D398" s="66" t="s">
        <v>130</v>
      </c>
      <c r="E398" s="66" t="s">
        <v>131</v>
      </c>
      <c r="F398" s="65" t="s">
        <v>132</v>
      </c>
      <c r="G398" s="295">
        <v>3251.3</v>
      </c>
      <c r="H398" s="295">
        <v>3251.3</v>
      </c>
    </row>
    <row r="399" spans="1:11" s="59" customFormat="1" ht="21" x14ac:dyDescent="0.2">
      <c r="A399" s="347" t="s">
        <v>328</v>
      </c>
      <c r="B399" s="66" t="s">
        <v>326</v>
      </c>
      <c r="C399" s="65" t="s">
        <v>95</v>
      </c>
      <c r="D399" s="66" t="s">
        <v>193</v>
      </c>
      <c r="E399" s="66" t="s">
        <v>131</v>
      </c>
      <c r="F399" s="65" t="s">
        <v>132</v>
      </c>
      <c r="G399" s="295">
        <v>1241</v>
      </c>
      <c r="H399" s="295">
        <v>1241</v>
      </c>
    </row>
    <row r="400" spans="1:11" x14ac:dyDescent="0.2">
      <c r="A400" s="350" t="s">
        <v>329</v>
      </c>
      <c r="B400" s="70" t="s">
        <v>326</v>
      </c>
      <c r="C400" s="68" t="s">
        <v>95</v>
      </c>
      <c r="D400" s="70" t="s">
        <v>193</v>
      </c>
      <c r="E400" s="70" t="s">
        <v>330</v>
      </c>
      <c r="F400" s="68" t="s">
        <v>132</v>
      </c>
      <c r="G400" s="296">
        <v>1241</v>
      </c>
      <c r="H400" s="296">
        <v>1241</v>
      </c>
      <c r="I400" s="35"/>
      <c r="J400" s="35"/>
      <c r="K400" s="35"/>
    </row>
    <row r="401" spans="1:11" ht="22.5" x14ac:dyDescent="0.2">
      <c r="A401" s="351" t="s">
        <v>173</v>
      </c>
      <c r="B401" s="58" t="s">
        <v>326</v>
      </c>
      <c r="C401" s="216" t="s">
        <v>95</v>
      </c>
      <c r="D401" s="58" t="s">
        <v>193</v>
      </c>
      <c r="E401" s="58" t="s">
        <v>331</v>
      </c>
      <c r="F401" s="216"/>
      <c r="G401" s="293">
        <v>1241</v>
      </c>
      <c r="H401" s="293">
        <v>1241</v>
      </c>
      <c r="I401" s="35"/>
      <c r="J401" s="35"/>
      <c r="K401" s="35"/>
    </row>
    <row r="402" spans="1:11" ht="45" x14ac:dyDescent="0.2">
      <c r="A402" s="346" t="s">
        <v>106</v>
      </c>
      <c r="B402" s="58" t="s">
        <v>326</v>
      </c>
      <c r="C402" s="216" t="s">
        <v>95</v>
      </c>
      <c r="D402" s="58" t="s">
        <v>193</v>
      </c>
      <c r="E402" s="58" t="s">
        <v>331</v>
      </c>
      <c r="F402" s="216" t="s">
        <v>107</v>
      </c>
      <c r="G402" s="293">
        <v>1241</v>
      </c>
      <c r="H402" s="293">
        <v>1241</v>
      </c>
      <c r="I402" s="35"/>
      <c r="J402" s="35"/>
      <c r="K402" s="35"/>
    </row>
    <row r="403" spans="1:11" ht="31.5" x14ac:dyDescent="0.2">
      <c r="A403" s="347" t="s">
        <v>332</v>
      </c>
      <c r="B403" s="66" t="s">
        <v>326</v>
      </c>
      <c r="C403" s="65" t="s">
        <v>95</v>
      </c>
      <c r="D403" s="66" t="s">
        <v>136</v>
      </c>
      <c r="E403" s="66" t="s">
        <v>131</v>
      </c>
      <c r="F403" s="65" t="s">
        <v>132</v>
      </c>
      <c r="G403" s="295">
        <v>2010.3</v>
      </c>
      <c r="H403" s="295">
        <v>2010.3</v>
      </c>
      <c r="I403" s="35"/>
      <c r="J403" s="35"/>
      <c r="K403" s="35"/>
    </row>
    <row r="404" spans="1:11" x14ac:dyDescent="0.2">
      <c r="A404" s="350" t="s">
        <v>343</v>
      </c>
      <c r="B404" s="70" t="s">
        <v>326</v>
      </c>
      <c r="C404" s="68" t="s">
        <v>95</v>
      </c>
      <c r="D404" s="70" t="s">
        <v>136</v>
      </c>
      <c r="E404" s="70" t="s">
        <v>333</v>
      </c>
      <c r="F404" s="68" t="s">
        <v>132</v>
      </c>
      <c r="G404" s="296">
        <v>2010.3</v>
      </c>
      <c r="H404" s="296">
        <v>2010.3</v>
      </c>
      <c r="I404" s="35"/>
      <c r="J404" s="35"/>
      <c r="K404" s="35"/>
    </row>
    <row r="405" spans="1:11" ht="45" x14ac:dyDescent="0.2">
      <c r="A405" s="346" t="s">
        <v>106</v>
      </c>
      <c r="B405" s="58" t="s">
        <v>326</v>
      </c>
      <c r="C405" s="216" t="s">
        <v>95</v>
      </c>
      <c r="D405" s="58" t="s">
        <v>136</v>
      </c>
      <c r="E405" s="58" t="s">
        <v>334</v>
      </c>
      <c r="F405" s="216" t="s">
        <v>107</v>
      </c>
      <c r="G405" s="293">
        <v>1209.3</v>
      </c>
      <c r="H405" s="293">
        <v>1209.3</v>
      </c>
      <c r="I405" s="35"/>
      <c r="J405" s="35"/>
      <c r="K405" s="35"/>
    </row>
    <row r="406" spans="1:11" ht="45" x14ac:dyDescent="0.2">
      <c r="A406" s="346" t="s">
        <v>106</v>
      </c>
      <c r="B406" s="58" t="s">
        <v>326</v>
      </c>
      <c r="C406" s="216" t="s">
        <v>95</v>
      </c>
      <c r="D406" s="58" t="s">
        <v>136</v>
      </c>
      <c r="E406" s="58" t="s">
        <v>335</v>
      </c>
      <c r="F406" s="216">
        <v>100</v>
      </c>
      <c r="G406" s="293">
        <v>0</v>
      </c>
      <c r="H406" s="293">
        <v>0</v>
      </c>
      <c r="I406" s="35"/>
      <c r="J406" s="35"/>
      <c r="K406" s="35"/>
    </row>
    <row r="407" spans="1:11" ht="22.5" x14ac:dyDescent="0.2">
      <c r="A407" s="346" t="s">
        <v>373</v>
      </c>
      <c r="B407" s="58" t="s">
        <v>326</v>
      </c>
      <c r="C407" s="216" t="s">
        <v>95</v>
      </c>
      <c r="D407" s="58" t="s">
        <v>136</v>
      </c>
      <c r="E407" s="58" t="s">
        <v>335</v>
      </c>
      <c r="F407" s="216">
        <v>200</v>
      </c>
      <c r="G407" s="293">
        <v>799</v>
      </c>
      <c r="H407" s="293">
        <v>799</v>
      </c>
      <c r="I407" s="35"/>
      <c r="J407" s="35"/>
      <c r="K407" s="35"/>
    </row>
    <row r="408" spans="1:11" s="59" customFormat="1" x14ac:dyDescent="0.2">
      <c r="A408" s="349" t="s">
        <v>124</v>
      </c>
      <c r="B408" s="58" t="s">
        <v>326</v>
      </c>
      <c r="C408" s="216" t="s">
        <v>95</v>
      </c>
      <c r="D408" s="58" t="s">
        <v>136</v>
      </c>
      <c r="E408" s="58" t="s">
        <v>335</v>
      </c>
      <c r="F408" s="216" t="s">
        <v>176</v>
      </c>
      <c r="G408" s="293">
        <v>2</v>
      </c>
      <c r="H408" s="293">
        <v>2</v>
      </c>
    </row>
    <row r="409" spans="1:11" s="59" customFormat="1" ht="31.5" x14ac:dyDescent="0.2">
      <c r="A409" s="347" t="s">
        <v>336</v>
      </c>
      <c r="B409" s="72" t="s">
        <v>337</v>
      </c>
      <c r="C409" s="65"/>
      <c r="D409" s="66"/>
      <c r="E409" s="66"/>
      <c r="F409" s="65"/>
      <c r="G409" s="297">
        <v>2501.7999999999997</v>
      </c>
      <c r="H409" s="297">
        <v>2501.7999999999997</v>
      </c>
    </row>
    <row r="410" spans="1:11" s="59" customFormat="1" x14ac:dyDescent="0.2">
      <c r="A410" s="347" t="s">
        <v>327</v>
      </c>
      <c r="B410" s="66" t="s">
        <v>337</v>
      </c>
      <c r="C410" s="65" t="s">
        <v>95</v>
      </c>
      <c r="D410" s="66"/>
      <c r="E410" s="66"/>
      <c r="F410" s="65"/>
      <c r="G410" s="297">
        <v>2501.7999999999997</v>
      </c>
      <c r="H410" s="297">
        <v>2501.7999999999997</v>
      </c>
    </row>
    <row r="411" spans="1:11" s="59" customFormat="1" ht="31.5" x14ac:dyDescent="0.2">
      <c r="A411" s="347" t="s">
        <v>235</v>
      </c>
      <c r="B411" s="72" t="s">
        <v>337</v>
      </c>
      <c r="C411" s="65" t="s">
        <v>95</v>
      </c>
      <c r="D411" s="66" t="s">
        <v>165</v>
      </c>
      <c r="E411" s="66" t="s">
        <v>131</v>
      </c>
      <c r="F411" s="65" t="s">
        <v>132</v>
      </c>
      <c r="G411" s="295">
        <v>2501.7999999999997</v>
      </c>
      <c r="H411" s="295">
        <v>2501.7999999999997</v>
      </c>
    </row>
    <row r="412" spans="1:11" s="59" customFormat="1" x14ac:dyDescent="0.2">
      <c r="A412" s="361" t="s">
        <v>338</v>
      </c>
      <c r="B412" s="74" t="s">
        <v>337</v>
      </c>
      <c r="C412" s="68" t="s">
        <v>95</v>
      </c>
      <c r="D412" s="70" t="s">
        <v>165</v>
      </c>
      <c r="E412" s="70" t="s">
        <v>339</v>
      </c>
      <c r="F412" s="68" t="s">
        <v>132</v>
      </c>
      <c r="G412" s="296">
        <v>2501.7999999999997</v>
      </c>
      <c r="H412" s="296">
        <v>2501.7999999999997</v>
      </c>
    </row>
    <row r="413" spans="1:11" s="59" customFormat="1" ht="45" x14ac:dyDescent="0.2">
      <c r="A413" s="346" t="s">
        <v>106</v>
      </c>
      <c r="B413" s="71" t="s">
        <v>337</v>
      </c>
      <c r="C413" s="216" t="s">
        <v>95</v>
      </c>
      <c r="D413" s="58" t="s">
        <v>165</v>
      </c>
      <c r="E413" s="58" t="s">
        <v>340</v>
      </c>
      <c r="F413" s="216" t="s">
        <v>107</v>
      </c>
      <c r="G413" s="293">
        <v>2309.6999999999998</v>
      </c>
      <c r="H413" s="293">
        <v>2309.6999999999998</v>
      </c>
    </row>
    <row r="414" spans="1:11" s="59" customFormat="1" ht="45" x14ac:dyDescent="0.2">
      <c r="A414" s="346" t="s">
        <v>106</v>
      </c>
      <c r="B414" s="71" t="s">
        <v>337</v>
      </c>
      <c r="C414" s="216" t="s">
        <v>95</v>
      </c>
      <c r="D414" s="58" t="s">
        <v>165</v>
      </c>
      <c r="E414" s="58" t="s">
        <v>341</v>
      </c>
      <c r="F414" s="216">
        <v>100</v>
      </c>
      <c r="G414" s="293">
        <v>20.399999999999999</v>
      </c>
      <c r="H414" s="293">
        <v>20.399999999999999</v>
      </c>
    </row>
    <row r="415" spans="1:11" ht="22.5" x14ac:dyDescent="0.2">
      <c r="A415" s="346" t="s">
        <v>373</v>
      </c>
      <c r="B415" s="71" t="s">
        <v>337</v>
      </c>
      <c r="C415" s="216" t="s">
        <v>95</v>
      </c>
      <c r="D415" s="58" t="s">
        <v>165</v>
      </c>
      <c r="E415" s="58" t="s">
        <v>341</v>
      </c>
      <c r="F415" s="216" t="s">
        <v>115</v>
      </c>
      <c r="G415" s="293">
        <v>171.7</v>
      </c>
      <c r="H415" s="293">
        <v>171.7</v>
      </c>
      <c r="I415" s="35"/>
      <c r="J415" s="35"/>
      <c r="K415" s="35"/>
    </row>
    <row r="416" spans="1:11" s="59" customFormat="1" x14ac:dyDescent="0.2">
      <c r="A416" s="349" t="s">
        <v>124</v>
      </c>
      <c r="B416" s="71" t="s">
        <v>337</v>
      </c>
      <c r="C416" s="216" t="s">
        <v>95</v>
      </c>
      <c r="D416" s="58" t="s">
        <v>165</v>
      </c>
      <c r="E416" s="58" t="s">
        <v>341</v>
      </c>
      <c r="F416" s="216" t="s">
        <v>176</v>
      </c>
      <c r="G416" s="293">
        <v>0</v>
      </c>
      <c r="H416" s="293">
        <v>0</v>
      </c>
    </row>
    <row r="417" spans="1:11" x14ac:dyDescent="0.2">
      <c r="A417" s="234" t="s">
        <v>734</v>
      </c>
      <c r="B417" s="45"/>
      <c r="C417" s="126"/>
      <c r="D417" s="45"/>
      <c r="E417" s="45"/>
      <c r="F417" s="126"/>
      <c r="G417" s="126">
        <v>1643.9749999999999</v>
      </c>
      <c r="H417" s="126">
        <v>3482.05</v>
      </c>
      <c r="I417" s="291"/>
      <c r="J417" s="291"/>
      <c r="K417" s="35"/>
    </row>
  </sheetData>
  <mergeCells count="10">
    <mergeCell ref="B7:G7"/>
    <mergeCell ref="B8:G8"/>
    <mergeCell ref="B9:G9"/>
    <mergeCell ref="A11:G11"/>
    <mergeCell ref="B1:G1"/>
    <mergeCell ref="B2:G2"/>
    <mergeCell ref="B3:G3"/>
    <mergeCell ref="B4:G4"/>
    <mergeCell ref="B5:G5"/>
    <mergeCell ref="B6:G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67"/>
  <sheetViews>
    <sheetView view="pageBreakPreview" zoomScale="80" zoomScaleNormal="90" zoomScaleSheetLayoutView="80" workbookViewId="0">
      <selection activeCell="I21" sqref="I21"/>
    </sheetView>
  </sheetViews>
  <sheetFormatPr defaultRowHeight="12" x14ac:dyDescent="0.2"/>
  <cols>
    <col min="1" max="1" width="13.140625" style="79" customWidth="1"/>
    <col min="2" max="2" width="93.85546875" style="83" customWidth="1"/>
    <col min="3" max="3" width="14.85546875" style="124" customWidth="1"/>
    <col min="4" max="242" width="9.140625" style="79"/>
    <col min="243" max="243" width="4" style="79" customWidth="1"/>
    <col min="244" max="244" width="54.85546875" style="79" customWidth="1"/>
    <col min="245" max="245" width="106.7109375" style="79" customWidth="1"/>
    <col min="246" max="247" width="0" style="79" hidden="1" customWidth="1"/>
    <col min="248" max="248" width="16.28515625" style="79" customWidth="1"/>
    <col min="249" max="249" width="11.5703125" style="79" customWidth="1"/>
    <col min="250" max="250" width="16.28515625" style="79" customWidth="1"/>
    <col min="251" max="252" width="0" style="79" hidden="1" customWidth="1"/>
    <col min="253" max="498" width="9.140625" style="79"/>
    <col min="499" max="499" width="4" style="79" customWidth="1"/>
    <col min="500" max="500" width="54.85546875" style="79" customWidth="1"/>
    <col min="501" max="501" width="106.7109375" style="79" customWidth="1"/>
    <col min="502" max="503" width="0" style="79" hidden="1" customWidth="1"/>
    <col min="504" max="504" width="16.28515625" style="79" customWidth="1"/>
    <col min="505" max="505" width="11.5703125" style="79" customWidth="1"/>
    <col min="506" max="506" width="16.28515625" style="79" customWidth="1"/>
    <col min="507" max="508" width="0" style="79" hidden="1" customWidth="1"/>
    <col min="509" max="754" width="9.140625" style="79"/>
    <col min="755" max="755" width="4" style="79" customWidth="1"/>
    <col min="756" max="756" width="54.85546875" style="79" customWidth="1"/>
    <col min="757" max="757" width="106.7109375" style="79" customWidth="1"/>
    <col min="758" max="759" width="0" style="79" hidden="1" customWidth="1"/>
    <col min="760" max="760" width="16.28515625" style="79" customWidth="1"/>
    <col min="761" max="761" width="11.5703125" style="79" customWidth="1"/>
    <col min="762" max="762" width="16.28515625" style="79" customWidth="1"/>
    <col min="763" max="764" width="0" style="79" hidden="1" customWidth="1"/>
    <col min="765" max="1010" width="9.140625" style="79"/>
    <col min="1011" max="1011" width="4" style="79" customWidth="1"/>
    <col min="1012" max="1012" width="54.85546875" style="79" customWidth="1"/>
    <col min="1013" max="1013" width="106.7109375" style="79" customWidth="1"/>
    <col min="1014" max="1015" width="0" style="79" hidden="1" customWidth="1"/>
    <col min="1016" max="1016" width="16.28515625" style="79" customWidth="1"/>
    <col min="1017" max="1017" width="11.5703125" style="79" customWidth="1"/>
    <col min="1018" max="1018" width="16.28515625" style="79" customWidth="1"/>
    <col min="1019" max="1020" width="0" style="79" hidden="1" customWidth="1"/>
    <col min="1021" max="1266" width="9.140625" style="79"/>
    <col min="1267" max="1267" width="4" style="79" customWidth="1"/>
    <col min="1268" max="1268" width="54.85546875" style="79" customWidth="1"/>
    <col min="1269" max="1269" width="106.7109375" style="79" customWidth="1"/>
    <col min="1270" max="1271" width="0" style="79" hidden="1" customWidth="1"/>
    <col min="1272" max="1272" width="16.28515625" style="79" customWidth="1"/>
    <col min="1273" max="1273" width="11.5703125" style="79" customWidth="1"/>
    <col min="1274" max="1274" width="16.28515625" style="79" customWidth="1"/>
    <col min="1275" max="1276" width="0" style="79" hidden="1" customWidth="1"/>
    <col min="1277" max="1522" width="9.140625" style="79"/>
    <col min="1523" max="1523" width="4" style="79" customWidth="1"/>
    <col min="1524" max="1524" width="54.85546875" style="79" customWidth="1"/>
    <col min="1525" max="1525" width="106.7109375" style="79" customWidth="1"/>
    <col min="1526" max="1527" width="0" style="79" hidden="1" customWidth="1"/>
    <col min="1528" max="1528" width="16.28515625" style="79" customWidth="1"/>
    <col min="1529" max="1529" width="11.5703125" style="79" customWidth="1"/>
    <col min="1530" max="1530" width="16.28515625" style="79" customWidth="1"/>
    <col min="1531" max="1532" width="0" style="79" hidden="1" customWidth="1"/>
    <col min="1533" max="1778" width="9.140625" style="79"/>
    <col min="1779" max="1779" width="4" style="79" customWidth="1"/>
    <col min="1780" max="1780" width="54.85546875" style="79" customWidth="1"/>
    <col min="1781" max="1781" width="106.7109375" style="79" customWidth="1"/>
    <col min="1782" max="1783" width="0" style="79" hidden="1" customWidth="1"/>
    <col min="1784" max="1784" width="16.28515625" style="79" customWidth="1"/>
    <col min="1785" max="1785" width="11.5703125" style="79" customWidth="1"/>
    <col min="1786" max="1786" width="16.28515625" style="79" customWidth="1"/>
    <col min="1787" max="1788" width="0" style="79" hidden="1" customWidth="1"/>
    <col min="1789" max="2034" width="9.140625" style="79"/>
    <col min="2035" max="2035" width="4" style="79" customWidth="1"/>
    <col min="2036" max="2036" width="54.85546875" style="79" customWidth="1"/>
    <col min="2037" max="2037" width="106.7109375" style="79" customWidth="1"/>
    <col min="2038" max="2039" width="0" style="79" hidden="1" customWidth="1"/>
    <col min="2040" max="2040" width="16.28515625" style="79" customWidth="1"/>
    <col min="2041" max="2041" width="11.5703125" style="79" customWidth="1"/>
    <col min="2042" max="2042" width="16.28515625" style="79" customWidth="1"/>
    <col min="2043" max="2044" width="0" style="79" hidden="1" customWidth="1"/>
    <col min="2045" max="2290" width="9.140625" style="79"/>
    <col min="2291" max="2291" width="4" style="79" customWidth="1"/>
    <col min="2292" max="2292" width="54.85546875" style="79" customWidth="1"/>
    <col min="2293" max="2293" width="106.7109375" style="79" customWidth="1"/>
    <col min="2294" max="2295" width="0" style="79" hidden="1" customWidth="1"/>
    <col min="2296" max="2296" width="16.28515625" style="79" customWidth="1"/>
    <col min="2297" max="2297" width="11.5703125" style="79" customWidth="1"/>
    <col min="2298" max="2298" width="16.28515625" style="79" customWidth="1"/>
    <col min="2299" max="2300" width="0" style="79" hidden="1" customWidth="1"/>
    <col min="2301" max="2546" width="9.140625" style="79"/>
    <col min="2547" max="2547" width="4" style="79" customWidth="1"/>
    <col min="2548" max="2548" width="54.85546875" style="79" customWidth="1"/>
    <col min="2549" max="2549" width="106.7109375" style="79" customWidth="1"/>
    <col min="2550" max="2551" width="0" style="79" hidden="1" customWidth="1"/>
    <col min="2552" max="2552" width="16.28515625" style="79" customWidth="1"/>
    <col min="2553" max="2553" width="11.5703125" style="79" customWidth="1"/>
    <col min="2554" max="2554" width="16.28515625" style="79" customWidth="1"/>
    <col min="2555" max="2556" width="0" style="79" hidden="1" customWidth="1"/>
    <col min="2557" max="2802" width="9.140625" style="79"/>
    <col min="2803" max="2803" width="4" style="79" customWidth="1"/>
    <col min="2804" max="2804" width="54.85546875" style="79" customWidth="1"/>
    <col min="2805" max="2805" width="106.7109375" style="79" customWidth="1"/>
    <col min="2806" max="2807" width="0" style="79" hidden="1" customWidth="1"/>
    <col min="2808" max="2808" width="16.28515625" style="79" customWidth="1"/>
    <col min="2809" max="2809" width="11.5703125" style="79" customWidth="1"/>
    <col min="2810" max="2810" width="16.28515625" style="79" customWidth="1"/>
    <col min="2811" max="2812" width="0" style="79" hidden="1" customWidth="1"/>
    <col min="2813" max="3058" width="9.140625" style="79"/>
    <col min="3059" max="3059" width="4" style="79" customWidth="1"/>
    <col min="3060" max="3060" width="54.85546875" style="79" customWidth="1"/>
    <col min="3061" max="3061" width="106.7109375" style="79" customWidth="1"/>
    <col min="3062" max="3063" width="0" style="79" hidden="1" customWidth="1"/>
    <col min="3064" max="3064" width="16.28515625" style="79" customWidth="1"/>
    <col min="3065" max="3065" width="11.5703125" style="79" customWidth="1"/>
    <col min="3066" max="3066" width="16.28515625" style="79" customWidth="1"/>
    <col min="3067" max="3068" width="0" style="79" hidden="1" customWidth="1"/>
    <col min="3069" max="3314" width="9.140625" style="79"/>
    <col min="3315" max="3315" width="4" style="79" customWidth="1"/>
    <col min="3316" max="3316" width="54.85546875" style="79" customWidth="1"/>
    <col min="3317" max="3317" width="106.7109375" style="79" customWidth="1"/>
    <col min="3318" max="3319" width="0" style="79" hidden="1" customWidth="1"/>
    <col min="3320" max="3320" width="16.28515625" style="79" customWidth="1"/>
    <col min="3321" max="3321" width="11.5703125" style="79" customWidth="1"/>
    <col min="3322" max="3322" width="16.28515625" style="79" customWidth="1"/>
    <col min="3323" max="3324" width="0" style="79" hidden="1" customWidth="1"/>
    <col min="3325" max="3570" width="9.140625" style="79"/>
    <col min="3571" max="3571" width="4" style="79" customWidth="1"/>
    <col min="3572" max="3572" width="54.85546875" style="79" customWidth="1"/>
    <col min="3573" max="3573" width="106.7109375" style="79" customWidth="1"/>
    <col min="3574" max="3575" width="0" style="79" hidden="1" customWidth="1"/>
    <col min="3576" max="3576" width="16.28515625" style="79" customWidth="1"/>
    <col min="3577" max="3577" width="11.5703125" style="79" customWidth="1"/>
    <col min="3578" max="3578" width="16.28515625" style="79" customWidth="1"/>
    <col min="3579" max="3580" width="0" style="79" hidden="1" customWidth="1"/>
    <col min="3581" max="3826" width="9.140625" style="79"/>
    <col min="3827" max="3827" width="4" style="79" customWidth="1"/>
    <col min="3828" max="3828" width="54.85546875" style="79" customWidth="1"/>
    <col min="3829" max="3829" width="106.7109375" style="79" customWidth="1"/>
    <col min="3830" max="3831" width="0" style="79" hidden="1" customWidth="1"/>
    <col min="3832" max="3832" width="16.28515625" style="79" customWidth="1"/>
    <col min="3833" max="3833" width="11.5703125" style="79" customWidth="1"/>
    <col min="3834" max="3834" width="16.28515625" style="79" customWidth="1"/>
    <col min="3835" max="3836" width="0" style="79" hidden="1" customWidth="1"/>
    <col min="3837" max="4082" width="9.140625" style="79"/>
    <col min="4083" max="4083" width="4" style="79" customWidth="1"/>
    <col min="4084" max="4084" width="54.85546875" style="79" customWidth="1"/>
    <col min="4085" max="4085" width="106.7109375" style="79" customWidth="1"/>
    <col min="4086" max="4087" width="0" style="79" hidden="1" customWidth="1"/>
    <col min="4088" max="4088" width="16.28515625" style="79" customWidth="1"/>
    <col min="4089" max="4089" width="11.5703125" style="79" customWidth="1"/>
    <col min="4090" max="4090" width="16.28515625" style="79" customWidth="1"/>
    <col min="4091" max="4092" width="0" style="79" hidden="1" customWidth="1"/>
    <col min="4093" max="4338" width="9.140625" style="79"/>
    <col min="4339" max="4339" width="4" style="79" customWidth="1"/>
    <col min="4340" max="4340" width="54.85546875" style="79" customWidth="1"/>
    <col min="4341" max="4341" width="106.7109375" style="79" customWidth="1"/>
    <col min="4342" max="4343" width="0" style="79" hidden="1" customWidth="1"/>
    <col min="4344" max="4344" width="16.28515625" style="79" customWidth="1"/>
    <col min="4345" max="4345" width="11.5703125" style="79" customWidth="1"/>
    <col min="4346" max="4346" width="16.28515625" style="79" customWidth="1"/>
    <col min="4347" max="4348" width="0" style="79" hidden="1" customWidth="1"/>
    <col min="4349" max="4594" width="9.140625" style="79"/>
    <col min="4595" max="4595" width="4" style="79" customWidth="1"/>
    <col min="4596" max="4596" width="54.85546875" style="79" customWidth="1"/>
    <col min="4597" max="4597" width="106.7109375" style="79" customWidth="1"/>
    <col min="4598" max="4599" width="0" style="79" hidden="1" customWidth="1"/>
    <col min="4600" max="4600" width="16.28515625" style="79" customWidth="1"/>
    <col min="4601" max="4601" width="11.5703125" style="79" customWidth="1"/>
    <col min="4602" max="4602" width="16.28515625" style="79" customWidth="1"/>
    <col min="4603" max="4604" width="0" style="79" hidden="1" customWidth="1"/>
    <col min="4605" max="4850" width="9.140625" style="79"/>
    <col min="4851" max="4851" width="4" style="79" customWidth="1"/>
    <col min="4852" max="4852" width="54.85546875" style="79" customWidth="1"/>
    <col min="4853" max="4853" width="106.7109375" style="79" customWidth="1"/>
    <col min="4854" max="4855" width="0" style="79" hidden="1" customWidth="1"/>
    <col min="4856" max="4856" width="16.28515625" style="79" customWidth="1"/>
    <col min="4857" max="4857" width="11.5703125" style="79" customWidth="1"/>
    <col min="4858" max="4858" width="16.28515625" style="79" customWidth="1"/>
    <col min="4859" max="4860" width="0" style="79" hidden="1" customWidth="1"/>
    <col min="4861" max="5106" width="9.140625" style="79"/>
    <col min="5107" max="5107" width="4" style="79" customWidth="1"/>
    <col min="5108" max="5108" width="54.85546875" style="79" customWidth="1"/>
    <col min="5109" max="5109" width="106.7109375" style="79" customWidth="1"/>
    <col min="5110" max="5111" width="0" style="79" hidden="1" customWidth="1"/>
    <col min="5112" max="5112" width="16.28515625" style="79" customWidth="1"/>
    <col min="5113" max="5113" width="11.5703125" style="79" customWidth="1"/>
    <col min="5114" max="5114" width="16.28515625" style="79" customWidth="1"/>
    <col min="5115" max="5116" width="0" style="79" hidden="1" customWidth="1"/>
    <col min="5117" max="5362" width="9.140625" style="79"/>
    <col min="5363" max="5363" width="4" style="79" customWidth="1"/>
    <col min="5364" max="5364" width="54.85546875" style="79" customWidth="1"/>
    <col min="5365" max="5365" width="106.7109375" style="79" customWidth="1"/>
    <col min="5366" max="5367" width="0" style="79" hidden="1" customWidth="1"/>
    <col min="5368" max="5368" width="16.28515625" style="79" customWidth="1"/>
    <col min="5369" max="5369" width="11.5703125" style="79" customWidth="1"/>
    <col min="5370" max="5370" width="16.28515625" style="79" customWidth="1"/>
    <col min="5371" max="5372" width="0" style="79" hidden="1" customWidth="1"/>
    <col min="5373" max="5618" width="9.140625" style="79"/>
    <col min="5619" max="5619" width="4" style="79" customWidth="1"/>
    <col min="5620" max="5620" width="54.85546875" style="79" customWidth="1"/>
    <col min="5621" max="5621" width="106.7109375" style="79" customWidth="1"/>
    <col min="5622" max="5623" width="0" style="79" hidden="1" customWidth="1"/>
    <col min="5624" max="5624" width="16.28515625" style="79" customWidth="1"/>
    <col min="5625" max="5625" width="11.5703125" style="79" customWidth="1"/>
    <col min="5626" max="5626" width="16.28515625" style="79" customWidth="1"/>
    <col min="5627" max="5628" width="0" style="79" hidden="1" customWidth="1"/>
    <col min="5629" max="5874" width="9.140625" style="79"/>
    <col min="5875" max="5875" width="4" style="79" customWidth="1"/>
    <col min="5876" max="5876" width="54.85546875" style="79" customWidth="1"/>
    <col min="5877" max="5877" width="106.7109375" style="79" customWidth="1"/>
    <col min="5878" max="5879" width="0" style="79" hidden="1" customWidth="1"/>
    <col min="5880" max="5880" width="16.28515625" style="79" customWidth="1"/>
    <col min="5881" max="5881" width="11.5703125" style="79" customWidth="1"/>
    <col min="5882" max="5882" width="16.28515625" style="79" customWidth="1"/>
    <col min="5883" max="5884" width="0" style="79" hidden="1" customWidth="1"/>
    <col min="5885" max="6130" width="9.140625" style="79"/>
    <col min="6131" max="6131" width="4" style="79" customWidth="1"/>
    <col min="6132" max="6132" width="54.85546875" style="79" customWidth="1"/>
    <col min="6133" max="6133" width="106.7109375" style="79" customWidth="1"/>
    <col min="6134" max="6135" width="0" style="79" hidden="1" customWidth="1"/>
    <col min="6136" max="6136" width="16.28515625" style="79" customWidth="1"/>
    <col min="6137" max="6137" width="11.5703125" style="79" customWidth="1"/>
    <col min="6138" max="6138" width="16.28515625" style="79" customWidth="1"/>
    <col min="6139" max="6140" width="0" style="79" hidden="1" customWidth="1"/>
    <col min="6141" max="6386" width="9.140625" style="79"/>
    <col min="6387" max="6387" width="4" style="79" customWidth="1"/>
    <col min="6388" max="6388" width="54.85546875" style="79" customWidth="1"/>
    <col min="6389" max="6389" width="106.7109375" style="79" customWidth="1"/>
    <col min="6390" max="6391" width="0" style="79" hidden="1" customWidth="1"/>
    <col min="6392" max="6392" width="16.28515625" style="79" customWidth="1"/>
    <col min="6393" max="6393" width="11.5703125" style="79" customWidth="1"/>
    <col min="6394" max="6394" width="16.28515625" style="79" customWidth="1"/>
    <col min="6395" max="6396" width="0" style="79" hidden="1" customWidth="1"/>
    <col min="6397" max="6642" width="9.140625" style="79"/>
    <col min="6643" max="6643" width="4" style="79" customWidth="1"/>
    <col min="6644" max="6644" width="54.85546875" style="79" customWidth="1"/>
    <col min="6645" max="6645" width="106.7109375" style="79" customWidth="1"/>
    <col min="6646" max="6647" width="0" style="79" hidden="1" customWidth="1"/>
    <col min="6648" max="6648" width="16.28515625" style="79" customWidth="1"/>
    <col min="6649" max="6649" width="11.5703125" style="79" customWidth="1"/>
    <col min="6650" max="6650" width="16.28515625" style="79" customWidth="1"/>
    <col min="6651" max="6652" width="0" style="79" hidden="1" customWidth="1"/>
    <col min="6653" max="6898" width="9.140625" style="79"/>
    <col min="6899" max="6899" width="4" style="79" customWidth="1"/>
    <col min="6900" max="6900" width="54.85546875" style="79" customWidth="1"/>
    <col min="6901" max="6901" width="106.7109375" style="79" customWidth="1"/>
    <col min="6902" max="6903" width="0" style="79" hidden="1" customWidth="1"/>
    <col min="6904" max="6904" width="16.28515625" style="79" customWidth="1"/>
    <col min="6905" max="6905" width="11.5703125" style="79" customWidth="1"/>
    <col min="6906" max="6906" width="16.28515625" style="79" customWidth="1"/>
    <col min="6907" max="6908" width="0" style="79" hidden="1" customWidth="1"/>
    <col min="6909" max="7154" width="9.140625" style="79"/>
    <col min="7155" max="7155" width="4" style="79" customWidth="1"/>
    <col min="7156" max="7156" width="54.85546875" style="79" customWidth="1"/>
    <col min="7157" max="7157" width="106.7109375" style="79" customWidth="1"/>
    <col min="7158" max="7159" width="0" style="79" hidden="1" customWidth="1"/>
    <col min="7160" max="7160" width="16.28515625" style="79" customWidth="1"/>
    <col min="7161" max="7161" width="11.5703125" style="79" customWidth="1"/>
    <col min="7162" max="7162" width="16.28515625" style="79" customWidth="1"/>
    <col min="7163" max="7164" width="0" style="79" hidden="1" customWidth="1"/>
    <col min="7165" max="7410" width="9.140625" style="79"/>
    <col min="7411" max="7411" width="4" style="79" customWidth="1"/>
    <col min="7412" max="7412" width="54.85546875" style="79" customWidth="1"/>
    <col min="7413" max="7413" width="106.7109375" style="79" customWidth="1"/>
    <col min="7414" max="7415" width="0" style="79" hidden="1" customWidth="1"/>
    <col min="7416" max="7416" width="16.28515625" style="79" customWidth="1"/>
    <col min="7417" max="7417" width="11.5703125" style="79" customWidth="1"/>
    <col min="7418" max="7418" width="16.28515625" style="79" customWidth="1"/>
    <col min="7419" max="7420" width="0" style="79" hidden="1" customWidth="1"/>
    <col min="7421" max="7666" width="9.140625" style="79"/>
    <col min="7667" max="7667" width="4" style="79" customWidth="1"/>
    <col min="7668" max="7668" width="54.85546875" style="79" customWidth="1"/>
    <col min="7669" max="7669" width="106.7109375" style="79" customWidth="1"/>
    <col min="7670" max="7671" width="0" style="79" hidden="1" customWidth="1"/>
    <col min="7672" max="7672" width="16.28515625" style="79" customWidth="1"/>
    <col min="7673" max="7673" width="11.5703125" style="79" customWidth="1"/>
    <col min="7674" max="7674" width="16.28515625" style="79" customWidth="1"/>
    <col min="7675" max="7676" width="0" style="79" hidden="1" customWidth="1"/>
    <col min="7677" max="7922" width="9.140625" style="79"/>
    <col min="7923" max="7923" width="4" style="79" customWidth="1"/>
    <col min="7924" max="7924" width="54.85546875" style="79" customWidth="1"/>
    <col min="7925" max="7925" width="106.7109375" style="79" customWidth="1"/>
    <col min="7926" max="7927" width="0" style="79" hidden="1" customWidth="1"/>
    <col min="7928" max="7928" width="16.28515625" style="79" customWidth="1"/>
    <col min="7929" max="7929" width="11.5703125" style="79" customWidth="1"/>
    <col min="7930" max="7930" width="16.28515625" style="79" customWidth="1"/>
    <col min="7931" max="7932" width="0" style="79" hidden="1" customWidth="1"/>
    <col min="7933" max="8178" width="9.140625" style="79"/>
    <col min="8179" max="8179" width="4" style="79" customWidth="1"/>
    <col min="8180" max="8180" width="54.85546875" style="79" customWidth="1"/>
    <col min="8181" max="8181" width="106.7109375" style="79" customWidth="1"/>
    <col min="8182" max="8183" width="0" style="79" hidden="1" customWidth="1"/>
    <col min="8184" max="8184" width="16.28515625" style="79" customWidth="1"/>
    <col min="8185" max="8185" width="11.5703125" style="79" customWidth="1"/>
    <col min="8186" max="8186" width="16.28515625" style="79" customWidth="1"/>
    <col min="8187" max="8188" width="0" style="79" hidden="1" customWidth="1"/>
    <col min="8189" max="8434" width="9.140625" style="79"/>
    <col min="8435" max="8435" width="4" style="79" customWidth="1"/>
    <col min="8436" max="8436" width="54.85546875" style="79" customWidth="1"/>
    <col min="8437" max="8437" width="106.7109375" style="79" customWidth="1"/>
    <col min="8438" max="8439" width="0" style="79" hidden="1" customWidth="1"/>
    <col min="8440" max="8440" width="16.28515625" style="79" customWidth="1"/>
    <col min="8441" max="8441" width="11.5703125" style="79" customWidth="1"/>
    <col min="8442" max="8442" width="16.28515625" style="79" customWidth="1"/>
    <col min="8443" max="8444" width="0" style="79" hidden="1" customWidth="1"/>
    <col min="8445" max="8690" width="9.140625" style="79"/>
    <col min="8691" max="8691" width="4" style="79" customWidth="1"/>
    <col min="8692" max="8692" width="54.85546875" style="79" customWidth="1"/>
    <col min="8693" max="8693" width="106.7109375" style="79" customWidth="1"/>
    <col min="8694" max="8695" width="0" style="79" hidden="1" customWidth="1"/>
    <col min="8696" max="8696" width="16.28515625" style="79" customWidth="1"/>
    <col min="8697" max="8697" width="11.5703125" style="79" customWidth="1"/>
    <col min="8698" max="8698" width="16.28515625" style="79" customWidth="1"/>
    <col min="8699" max="8700" width="0" style="79" hidden="1" customWidth="1"/>
    <col min="8701" max="8946" width="9.140625" style="79"/>
    <col min="8947" max="8947" width="4" style="79" customWidth="1"/>
    <col min="8948" max="8948" width="54.85546875" style="79" customWidth="1"/>
    <col min="8949" max="8949" width="106.7109375" style="79" customWidth="1"/>
    <col min="8950" max="8951" width="0" style="79" hidden="1" customWidth="1"/>
    <col min="8952" max="8952" width="16.28515625" style="79" customWidth="1"/>
    <col min="8953" max="8953" width="11.5703125" style="79" customWidth="1"/>
    <col min="8954" max="8954" width="16.28515625" style="79" customWidth="1"/>
    <col min="8955" max="8956" width="0" style="79" hidden="1" customWidth="1"/>
    <col min="8957" max="9202" width="9.140625" style="79"/>
    <col min="9203" max="9203" width="4" style="79" customWidth="1"/>
    <col min="9204" max="9204" width="54.85546875" style="79" customWidth="1"/>
    <col min="9205" max="9205" width="106.7109375" style="79" customWidth="1"/>
    <col min="9206" max="9207" width="0" style="79" hidden="1" customWidth="1"/>
    <col min="9208" max="9208" width="16.28515625" style="79" customWidth="1"/>
    <col min="9209" max="9209" width="11.5703125" style="79" customWidth="1"/>
    <col min="9210" max="9210" width="16.28515625" style="79" customWidth="1"/>
    <col min="9211" max="9212" width="0" style="79" hidden="1" customWidth="1"/>
    <col min="9213" max="9458" width="9.140625" style="79"/>
    <col min="9459" max="9459" width="4" style="79" customWidth="1"/>
    <col min="9460" max="9460" width="54.85546875" style="79" customWidth="1"/>
    <col min="9461" max="9461" width="106.7109375" style="79" customWidth="1"/>
    <col min="9462" max="9463" width="0" style="79" hidden="1" customWidth="1"/>
    <col min="9464" max="9464" width="16.28515625" style="79" customWidth="1"/>
    <col min="9465" max="9465" width="11.5703125" style="79" customWidth="1"/>
    <col min="9466" max="9466" width="16.28515625" style="79" customWidth="1"/>
    <col min="9467" max="9468" width="0" style="79" hidden="1" customWidth="1"/>
    <col min="9469" max="9714" width="9.140625" style="79"/>
    <col min="9715" max="9715" width="4" style="79" customWidth="1"/>
    <col min="9716" max="9716" width="54.85546875" style="79" customWidth="1"/>
    <col min="9717" max="9717" width="106.7109375" style="79" customWidth="1"/>
    <col min="9718" max="9719" width="0" style="79" hidden="1" customWidth="1"/>
    <col min="9720" max="9720" width="16.28515625" style="79" customWidth="1"/>
    <col min="9721" max="9721" width="11.5703125" style="79" customWidth="1"/>
    <col min="9722" max="9722" width="16.28515625" style="79" customWidth="1"/>
    <col min="9723" max="9724" width="0" style="79" hidden="1" customWidth="1"/>
    <col min="9725" max="9970" width="9.140625" style="79"/>
    <col min="9971" max="9971" width="4" style="79" customWidth="1"/>
    <col min="9972" max="9972" width="54.85546875" style="79" customWidth="1"/>
    <col min="9973" max="9973" width="106.7109375" style="79" customWidth="1"/>
    <col min="9974" max="9975" width="0" style="79" hidden="1" customWidth="1"/>
    <col min="9976" max="9976" width="16.28515625" style="79" customWidth="1"/>
    <col min="9977" max="9977" width="11.5703125" style="79" customWidth="1"/>
    <col min="9978" max="9978" width="16.28515625" style="79" customWidth="1"/>
    <col min="9979" max="9980" width="0" style="79" hidden="1" customWidth="1"/>
    <col min="9981" max="10226" width="9.140625" style="79"/>
    <col min="10227" max="10227" width="4" style="79" customWidth="1"/>
    <col min="10228" max="10228" width="54.85546875" style="79" customWidth="1"/>
    <col min="10229" max="10229" width="106.7109375" style="79" customWidth="1"/>
    <col min="10230" max="10231" width="0" style="79" hidden="1" customWidth="1"/>
    <col min="10232" max="10232" width="16.28515625" style="79" customWidth="1"/>
    <col min="10233" max="10233" width="11.5703125" style="79" customWidth="1"/>
    <col min="10234" max="10234" width="16.28515625" style="79" customWidth="1"/>
    <col min="10235" max="10236" width="0" style="79" hidden="1" customWidth="1"/>
    <col min="10237" max="10482" width="9.140625" style="79"/>
    <col min="10483" max="10483" width="4" style="79" customWidth="1"/>
    <col min="10484" max="10484" width="54.85546875" style="79" customWidth="1"/>
    <col min="10485" max="10485" width="106.7109375" style="79" customWidth="1"/>
    <col min="10486" max="10487" width="0" style="79" hidden="1" customWidth="1"/>
    <col min="10488" max="10488" width="16.28515625" style="79" customWidth="1"/>
    <col min="10489" max="10489" width="11.5703125" style="79" customWidth="1"/>
    <col min="10490" max="10490" width="16.28515625" style="79" customWidth="1"/>
    <col min="10491" max="10492" width="0" style="79" hidden="1" customWidth="1"/>
    <col min="10493" max="10738" width="9.140625" style="79"/>
    <col min="10739" max="10739" width="4" style="79" customWidth="1"/>
    <col min="10740" max="10740" width="54.85546875" style="79" customWidth="1"/>
    <col min="10741" max="10741" width="106.7109375" style="79" customWidth="1"/>
    <col min="10742" max="10743" width="0" style="79" hidden="1" customWidth="1"/>
    <col min="10744" max="10744" width="16.28515625" style="79" customWidth="1"/>
    <col min="10745" max="10745" width="11.5703125" style="79" customWidth="1"/>
    <col min="10746" max="10746" width="16.28515625" style="79" customWidth="1"/>
    <col min="10747" max="10748" width="0" style="79" hidden="1" customWidth="1"/>
    <col min="10749" max="10994" width="9.140625" style="79"/>
    <col min="10995" max="10995" width="4" style="79" customWidth="1"/>
    <col min="10996" max="10996" width="54.85546875" style="79" customWidth="1"/>
    <col min="10997" max="10997" width="106.7109375" style="79" customWidth="1"/>
    <col min="10998" max="10999" width="0" style="79" hidden="1" customWidth="1"/>
    <col min="11000" max="11000" width="16.28515625" style="79" customWidth="1"/>
    <col min="11001" max="11001" width="11.5703125" style="79" customWidth="1"/>
    <col min="11002" max="11002" width="16.28515625" style="79" customWidth="1"/>
    <col min="11003" max="11004" width="0" style="79" hidden="1" customWidth="1"/>
    <col min="11005" max="11250" width="9.140625" style="79"/>
    <col min="11251" max="11251" width="4" style="79" customWidth="1"/>
    <col min="11252" max="11252" width="54.85546875" style="79" customWidth="1"/>
    <col min="11253" max="11253" width="106.7109375" style="79" customWidth="1"/>
    <col min="11254" max="11255" width="0" style="79" hidden="1" customWidth="1"/>
    <col min="11256" max="11256" width="16.28515625" style="79" customWidth="1"/>
    <col min="11257" max="11257" width="11.5703125" style="79" customWidth="1"/>
    <col min="11258" max="11258" width="16.28515625" style="79" customWidth="1"/>
    <col min="11259" max="11260" width="0" style="79" hidden="1" customWidth="1"/>
    <col min="11261" max="11506" width="9.140625" style="79"/>
    <col min="11507" max="11507" width="4" style="79" customWidth="1"/>
    <col min="11508" max="11508" width="54.85546875" style="79" customWidth="1"/>
    <col min="11509" max="11509" width="106.7109375" style="79" customWidth="1"/>
    <col min="11510" max="11511" width="0" style="79" hidden="1" customWidth="1"/>
    <col min="11512" max="11512" width="16.28515625" style="79" customWidth="1"/>
    <col min="11513" max="11513" width="11.5703125" style="79" customWidth="1"/>
    <col min="11514" max="11514" width="16.28515625" style="79" customWidth="1"/>
    <col min="11515" max="11516" width="0" style="79" hidden="1" customWidth="1"/>
    <col min="11517" max="11762" width="9.140625" style="79"/>
    <col min="11763" max="11763" width="4" style="79" customWidth="1"/>
    <col min="11764" max="11764" width="54.85546875" style="79" customWidth="1"/>
    <col min="11765" max="11765" width="106.7109375" style="79" customWidth="1"/>
    <col min="11766" max="11767" width="0" style="79" hidden="1" customWidth="1"/>
    <col min="11768" max="11768" width="16.28515625" style="79" customWidth="1"/>
    <col min="11769" max="11769" width="11.5703125" style="79" customWidth="1"/>
    <col min="11770" max="11770" width="16.28515625" style="79" customWidth="1"/>
    <col min="11771" max="11772" width="0" style="79" hidden="1" customWidth="1"/>
    <col min="11773" max="12018" width="9.140625" style="79"/>
    <col min="12019" max="12019" width="4" style="79" customWidth="1"/>
    <col min="12020" max="12020" width="54.85546875" style="79" customWidth="1"/>
    <col min="12021" max="12021" width="106.7109375" style="79" customWidth="1"/>
    <col min="12022" max="12023" width="0" style="79" hidden="1" customWidth="1"/>
    <col min="12024" max="12024" width="16.28515625" style="79" customWidth="1"/>
    <col min="12025" max="12025" width="11.5703125" style="79" customWidth="1"/>
    <col min="12026" max="12026" width="16.28515625" style="79" customWidth="1"/>
    <col min="12027" max="12028" width="0" style="79" hidden="1" customWidth="1"/>
    <col min="12029" max="12274" width="9.140625" style="79"/>
    <col min="12275" max="12275" width="4" style="79" customWidth="1"/>
    <col min="12276" max="12276" width="54.85546875" style="79" customWidth="1"/>
    <col min="12277" max="12277" width="106.7109375" style="79" customWidth="1"/>
    <col min="12278" max="12279" width="0" style="79" hidden="1" customWidth="1"/>
    <col min="12280" max="12280" width="16.28515625" style="79" customWidth="1"/>
    <col min="12281" max="12281" width="11.5703125" style="79" customWidth="1"/>
    <col min="12282" max="12282" width="16.28515625" style="79" customWidth="1"/>
    <col min="12283" max="12284" width="0" style="79" hidden="1" customWidth="1"/>
    <col min="12285" max="12530" width="9.140625" style="79"/>
    <col min="12531" max="12531" width="4" style="79" customWidth="1"/>
    <col min="12532" max="12532" width="54.85546875" style="79" customWidth="1"/>
    <col min="12533" max="12533" width="106.7109375" style="79" customWidth="1"/>
    <col min="12534" max="12535" width="0" style="79" hidden="1" customWidth="1"/>
    <col min="12536" max="12536" width="16.28515625" style="79" customWidth="1"/>
    <col min="12537" max="12537" width="11.5703125" style="79" customWidth="1"/>
    <col min="12538" max="12538" width="16.28515625" style="79" customWidth="1"/>
    <col min="12539" max="12540" width="0" style="79" hidden="1" customWidth="1"/>
    <col min="12541" max="12786" width="9.140625" style="79"/>
    <col min="12787" max="12787" width="4" style="79" customWidth="1"/>
    <col min="12788" max="12788" width="54.85546875" style="79" customWidth="1"/>
    <col min="12789" max="12789" width="106.7109375" style="79" customWidth="1"/>
    <col min="12790" max="12791" width="0" style="79" hidden="1" customWidth="1"/>
    <col min="12792" max="12792" width="16.28515625" style="79" customWidth="1"/>
    <col min="12793" max="12793" width="11.5703125" style="79" customWidth="1"/>
    <col min="12794" max="12794" width="16.28515625" style="79" customWidth="1"/>
    <col min="12795" max="12796" width="0" style="79" hidden="1" customWidth="1"/>
    <col min="12797" max="13042" width="9.140625" style="79"/>
    <col min="13043" max="13043" width="4" style="79" customWidth="1"/>
    <col min="13044" max="13044" width="54.85546875" style="79" customWidth="1"/>
    <col min="13045" max="13045" width="106.7109375" style="79" customWidth="1"/>
    <col min="13046" max="13047" width="0" style="79" hidden="1" customWidth="1"/>
    <col min="13048" max="13048" width="16.28515625" style="79" customWidth="1"/>
    <col min="13049" max="13049" width="11.5703125" style="79" customWidth="1"/>
    <col min="13050" max="13050" width="16.28515625" style="79" customWidth="1"/>
    <col min="13051" max="13052" width="0" style="79" hidden="1" customWidth="1"/>
    <col min="13053" max="13298" width="9.140625" style="79"/>
    <col min="13299" max="13299" width="4" style="79" customWidth="1"/>
    <col min="13300" max="13300" width="54.85546875" style="79" customWidth="1"/>
    <col min="13301" max="13301" width="106.7109375" style="79" customWidth="1"/>
    <col min="13302" max="13303" width="0" style="79" hidden="1" customWidth="1"/>
    <col min="13304" max="13304" width="16.28515625" style="79" customWidth="1"/>
    <col min="13305" max="13305" width="11.5703125" style="79" customWidth="1"/>
    <col min="13306" max="13306" width="16.28515625" style="79" customWidth="1"/>
    <col min="13307" max="13308" width="0" style="79" hidden="1" customWidth="1"/>
    <col min="13309" max="13554" width="9.140625" style="79"/>
    <col min="13555" max="13555" width="4" style="79" customWidth="1"/>
    <col min="13556" max="13556" width="54.85546875" style="79" customWidth="1"/>
    <col min="13557" max="13557" width="106.7109375" style="79" customWidth="1"/>
    <col min="13558" max="13559" width="0" style="79" hidden="1" customWidth="1"/>
    <col min="13560" max="13560" width="16.28515625" style="79" customWidth="1"/>
    <col min="13561" max="13561" width="11.5703125" style="79" customWidth="1"/>
    <col min="13562" max="13562" width="16.28515625" style="79" customWidth="1"/>
    <col min="13563" max="13564" width="0" style="79" hidden="1" customWidth="1"/>
    <col min="13565" max="13810" width="9.140625" style="79"/>
    <col min="13811" max="13811" width="4" style="79" customWidth="1"/>
    <col min="13812" max="13812" width="54.85546875" style="79" customWidth="1"/>
    <col min="13813" max="13813" width="106.7109375" style="79" customWidth="1"/>
    <col min="13814" max="13815" width="0" style="79" hidden="1" customWidth="1"/>
    <col min="13816" max="13816" width="16.28515625" style="79" customWidth="1"/>
    <col min="13817" max="13817" width="11.5703125" style="79" customWidth="1"/>
    <col min="13818" max="13818" width="16.28515625" style="79" customWidth="1"/>
    <col min="13819" max="13820" width="0" style="79" hidden="1" customWidth="1"/>
    <col min="13821" max="14066" width="9.140625" style="79"/>
    <col min="14067" max="14067" width="4" style="79" customWidth="1"/>
    <col min="14068" max="14068" width="54.85546875" style="79" customWidth="1"/>
    <col min="14069" max="14069" width="106.7109375" style="79" customWidth="1"/>
    <col min="14070" max="14071" width="0" style="79" hidden="1" customWidth="1"/>
    <col min="14072" max="14072" width="16.28515625" style="79" customWidth="1"/>
    <col min="14073" max="14073" width="11.5703125" style="79" customWidth="1"/>
    <col min="14074" max="14074" width="16.28515625" style="79" customWidth="1"/>
    <col min="14075" max="14076" width="0" style="79" hidden="1" customWidth="1"/>
    <col min="14077" max="14322" width="9.140625" style="79"/>
    <col min="14323" max="14323" width="4" style="79" customWidth="1"/>
    <col min="14324" max="14324" width="54.85546875" style="79" customWidth="1"/>
    <col min="14325" max="14325" width="106.7109375" style="79" customWidth="1"/>
    <col min="14326" max="14327" width="0" style="79" hidden="1" customWidth="1"/>
    <col min="14328" max="14328" width="16.28515625" style="79" customWidth="1"/>
    <col min="14329" max="14329" width="11.5703125" style="79" customWidth="1"/>
    <col min="14330" max="14330" width="16.28515625" style="79" customWidth="1"/>
    <col min="14331" max="14332" width="0" style="79" hidden="1" customWidth="1"/>
    <col min="14333" max="14578" width="9.140625" style="79"/>
    <col min="14579" max="14579" width="4" style="79" customWidth="1"/>
    <col min="14580" max="14580" width="54.85546875" style="79" customWidth="1"/>
    <col min="14581" max="14581" width="106.7109375" style="79" customWidth="1"/>
    <col min="14582" max="14583" width="0" style="79" hidden="1" customWidth="1"/>
    <col min="14584" max="14584" width="16.28515625" style="79" customWidth="1"/>
    <col min="14585" max="14585" width="11.5703125" style="79" customWidth="1"/>
    <col min="14586" max="14586" width="16.28515625" style="79" customWidth="1"/>
    <col min="14587" max="14588" width="0" style="79" hidden="1" customWidth="1"/>
    <col min="14589" max="14834" width="9.140625" style="79"/>
    <col min="14835" max="14835" width="4" style="79" customWidth="1"/>
    <col min="14836" max="14836" width="54.85546875" style="79" customWidth="1"/>
    <col min="14837" max="14837" width="106.7109375" style="79" customWidth="1"/>
    <col min="14838" max="14839" width="0" style="79" hidden="1" customWidth="1"/>
    <col min="14840" max="14840" width="16.28515625" style="79" customWidth="1"/>
    <col min="14841" max="14841" width="11.5703125" style="79" customWidth="1"/>
    <col min="14842" max="14842" width="16.28515625" style="79" customWidth="1"/>
    <col min="14843" max="14844" width="0" style="79" hidden="1" customWidth="1"/>
    <col min="14845" max="15090" width="9.140625" style="79"/>
    <col min="15091" max="15091" width="4" style="79" customWidth="1"/>
    <col min="15092" max="15092" width="54.85546875" style="79" customWidth="1"/>
    <col min="15093" max="15093" width="106.7109375" style="79" customWidth="1"/>
    <col min="15094" max="15095" width="0" style="79" hidden="1" customWidth="1"/>
    <col min="15096" max="15096" width="16.28515625" style="79" customWidth="1"/>
    <col min="15097" max="15097" width="11.5703125" style="79" customWidth="1"/>
    <col min="15098" max="15098" width="16.28515625" style="79" customWidth="1"/>
    <col min="15099" max="15100" width="0" style="79" hidden="1" customWidth="1"/>
    <col min="15101" max="15346" width="9.140625" style="79"/>
    <col min="15347" max="15347" width="4" style="79" customWidth="1"/>
    <col min="15348" max="15348" width="54.85546875" style="79" customWidth="1"/>
    <col min="15349" max="15349" width="106.7109375" style="79" customWidth="1"/>
    <col min="15350" max="15351" width="0" style="79" hidden="1" customWidth="1"/>
    <col min="15352" max="15352" width="16.28515625" style="79" customWidth="1"/>
    <col min="15353" max="15353" width="11.5703125" style="79" customWidth="1"/>
    <col min="15354" max="15354" width="16.28515625" style="79" customWidth="1"/>
    <col min="15355" max="15356" width="0" style="79" hidden="1" customWidth="1"/>
    <col min="15357" max="15602" width="9.140625" style="79"/>
    <col min="15603" max="15603" width="4" style="79" customWidth="1"/>
    <col min="15604" max="15604" width="54.85546875" style="79" customWidth="1"/>
    <col min="15605" max="15605" width="106.7109375" style="79" customWidth="1"/>
    <col min="15606" max="15607" width="0" style="79" hidden="1" customWidth="1"/>
    <col min="15608" max="15608" width="16.28515625" style="79" customWidth="1"/>
    <col min="15609" max="15609" width="11.5703125" style="79" customWidth="1"/>
    <col min="15610" max="15610" width="16.28515625" style="79" customWidth="1"/>
    <col min="15611" max="15612" width="0" style="79" hidden="1" customWidth="1"/>
    <col min="15613" max="15858" width="9.140625" style="79"/>
    <col min="15859" max="15859" width="4" style="79" customWidth="1"/>
    <col min="15860" max="15860" width="54.85546875" style="79" customWidth="1"/>
    <col min="15861" max="15861" width="106.7109375" style="79" customWidth="1"/>
    <col min="15862" max="15863" width="0" style="79" hidden="1" customWidth="1"/>
    <col min="15864" max="15864" width="16.28515625" style="79" customWidth="1"/>
    <col min="15865" max="15865" width="11.5703125" style="79" customWidth="1"/>
    <col min="15866" max="15866" width="16.28515625" style="79" customWidth="1"/>
    <col min="15867" max="15868" width="0" style="79" hidden="1" customWidth="1"/>
    <col min="15869" max="16114" width="9.140625" style="79"/>
    <col min="16115" max="16115" width="4" style="79" customWidth="1"/>
    <col min="16116" max="16116" width="54.85546875" style="79" customWidth="1"/>
    <col min="16117" max="16117" width="106.7109375" style="79" customWidth="1"/>
    <col min="16118" max="16119" width="0" style="79" hidden="1" customWidth="1"/>
    <col min="16120" max="16120" width="16.28515625" style="79" customWidth="1"/>
    <col min="16121" max="16121" width="11.5703125" style="79" customWidth="1"/>
    <col min="16122" max="16122" width="16.28515625" style="79" customWidth="1"/>
    <col min="16123" max="16124" width="0" style="79" hidden="1" customWidth="1"/>
    <col min="16125" max="16384" width="9.140625" style="79"/>
  </cols>
  <sheetData>
    <row r="1" spans="1:5" ht="12" customHeight="1" x14ac:dyDescent="0.2">
      <c r="A1" s="387" t="s">
        <v>599</v>
      </c>
      <c r="B1" s="387"/>
      <c r="C1" s="387"/>
    </row>
    <row r="2" spans="1:5" ht="12" customHeight="1" x14ac:dyDescent="0.2">
      <c r="A2" s="387" t="s">
        <v>906</v>
      </c>
      <c r="B2" s="387"/>
      <c r="C2" s="387"/>
    </row>
    <row r="3" spans="1:5" ht="12" customHeight="1" x14ac:dyDescent="0.2">
      <c r="A3" s="387" t="s">
        <v>81</v>
      </c>
      <c r="B3" s="387"/>
      <c r="C3" s="387"/>
    </row>
    <row r="4" spans="1:5" ht="12" customHeight="1" x14ac:dyDescent="0.2">
      <c r="A4" s="387" t="s">
        <v>82</v>
      </c>
      <c r="B4" s="387"/>
      <c r="C4" s="387"/>
    </row>
    <row r="5" spans="1:5" ht="12" customHeight="1" x14ac:dyDescent="0.2">
      <c r="A5" s="387" t="s">
        <v>857</v>
      </c>
      <c r="B5" s="387"/>
      <c r="C5" s="387"/>
    </row>
    <row r="6" spans="1:5" ht="12" customHeight="1" x14ac:dyDescent="0.2">
      <c r="A6" s="387" t="s">
        <v>737</v>
      </c>
      <c r="B6" s="387"/>
      <c r="C6" s="387"/>
    </row>
    <row r="7" spans="1:5" ht="12" customHeight="1" x14ac:dyDescent="0.2">
      <c r="A7" s="387" t="s">
        <v>82</v>
      </c>
      <c r="B7" s="387"/>
      <c r="C7" s="387"/>
    </row>
    <row r="8" spans="1:5" ht="12" customHeight="1" x14ac:dyDescent="0.2">
      <c r="A8" s="387" t="s">
        <v>858</v>
      </c>
      <c r="B8" s="387"/>
      <c r="C8" s="387"/>
    </row>
    <row r="9" spans="1:5" ht="12.75" x14ac:dyDescent="0.2">
      <c r="A9" s="393"/>
      <c r="B9" s="393"/>
      <c r="C9" s="113"/>
    </row>
    <row r="10" spans="1:5" x14ac:dyDescent="0.2">
      <c r="A10" s="392" t="s">
        <v>349</v>
      </c>
      <c r="B10" s="392"/>
      <c r="C10" s="392"/>
    </row>
    <row r="11" spans="1:5" x14ac:dyDescent="0.2">
      <c r="A11" s="392" t="s">
        <v>898</v>
      </c>
      <c r="B11" s="392"/>
      <c r="C11" s="392"/>
    </row>
    <row r="12" spans="1:5" x14ac:dyDescent="0.2">
      <c r="A12" s="392"/>
      <c r="B12" s="392"/>
      <c r="C12" s="392"/>
    </row>
    <row r="13" spans="1:5" x14ac:dyDescent="0.2">
      <c r="A13" s="80"/>
      <c r="B13" s="398"/>
      <c r="C13" s="398"/>
    </row>
    <row r="14" spans="1:5" ht="12" customHeight="1" x14ac:dyDescent="0.2">
      <c r="A14" s="399" t="s">
        <v>350</v>
      </c>
      <c r="B14" s="399" t="s">
        <v>351</v>
      </c>
      <c r="C14" s="400" t="s">
        <v>631</v>
      </c>
    </row>
    <row r="15" spans="1:5" s="81" customFormat="1" ht="16.5" customHeight="1" x14ac:dyDescent="0.2">
      <c r="A15" s="399"/>
      <c r="B15" s="399"/>
      <c r="C15" s="400" t="s">
        <v>352</v>
      </c>
    </row>
    <row r="16" spans="1:5" x14ac:dyDescent="0.2">
      <c r="A16" s="394"/>
      <c r="B16" s="394"/>
      <c r="C16" s="114">
        <v>786103.91298000002</v>
      </c>
      <c r="D16" s="221">
        <f>C16/'Пр 4 функ'!F12</f>
        <v>0.91614330990289938</v>
      </c>
      <c r="E16" s="222"/>
    </row>
    <row r="17" spans="1:7" s="81" customFormat="1" ht="33.75" customHeight="1" x14ac:dyDescent="0.2">
      <c r="A17" s="391" t="s">
        <v>179</v>
      </c>
      <c r="B17" s="110" t="s">
        <v>651</v>
      </c>
      <c r="C17" s="115">
        <v>518627.07549999998</v>
      </c>
      <c r="E17" s="232"/>
    </row>
    <row r="18" spans="1:7" x14ac:dyDescent="0.2">
      <c r="A18" s="391"/>
      <c r="B18" s="82" t="s">
        <v>353</v>
      </c>
      <c r="C18" s="116">
        <v>156179.12828</v>
      </c>
    </row>
    <row r="19" spans="1:7" x14ac:dyDescent="0.2">
      <c r="A19" s="391"/>
      <c r="B19" s="82" t="s">
        <v>354</v>
      </c>
      <c r="C19" s="116">
        <v>304638.37923999998</v>
      </c>
    </row>
    <row r="20" spans="1:7" x14ac:dyDescent="0.2">
      <c r="A20" s="391"/>
      <c r="B20" s="82" t="s">
        <v>392</v>
      </c>
      <c r="C20" s="116">
        <v>30139.119579999999</v>
      </c>
    </row>
    <row r="21" spans="1:7" x14ac:dyDescent="0.2">
      <c r="A21" s="391"/>
      <c r="B21" s="82" t="s">
        <v>355</v>
      </c>
      <c r="C21" s="116">
        <v>5441.5</v>
      </c>
    </row>
    <row r="22" spans="1:7" ht="22.5" x14ac:dyDescent="0.2">
      <c r="A22" s="391"/>
      <c r="B22" s="82" t="s">
        <v>393</v>
      </c>
      <c r="C22" s="116">
        <v>1195.4359999999999</v>
      </c>
    </row>
    <row r="23" spans="1:7" ht="34.5" customHeight="1" x14ac:dyDescent="0.2">
      <c r="A23" s="391"/>
      <c r="B23" s="82" t="s">
        <v>860</v>
      </c>
      <c r="C23" s="116">
        <v>21033.5124</v>
      </c>
    </row>
    <row r="24" spans="1:7" s="81" customFormat="1" ht="23.25" customHeight="1" x14ac:dyDescent="0.2">
      <c r="A24" s="395" t="s">
        <v>356</v>
      </c>
      <c r="B24" s="109" t="s">
        <v>861</v>
      </c>
      <c r="C24" s="117">
        <v>94313.197480000003</v>
      </c>
      <c r="D24" s="220"/>
      <c r="E24" s="220"/>
      <c r="F24" s="220"/>
      <c r="G24" s="220"/>
    </row>
    <row r="25" spans="1:7" x14ac:dyDescent="0.2">
      <c r="A25" s="396"/>
      <c r="B25" s="77" t="s">
        <v>357</v>
      </c>
      <c r="C25" s="118">
        <v>19646.279000000002</v>
      </c>
    </row>
    <row r="26" spans="1:7" x14ac:dyDescent="0.2">
      <c r="A26" s="396"/>
      <c r="B26" s="77" t="s">
        <v>358</v>
      </c>
      <c r="C26" s="118">
        <v>24776.009139999998</v>
      </c>
    </row>
    <row r="27" spans="1:7" x14ac:dyDescent="0.2">
      <c r="A27" s="396"/>
      <c r="B27" s="374" t="s">
        <v>605</v>
      </c>
      <c r="C27" s="118">
        <v>24438.773659999999</v>
      </c>
    </row>
    <row r="28" spans="1:7" x14ac:dyDescent="0.2">
      <c r="A28" s="396"/>
      <c r="B28" s="77" t="s">
        <v>359</v>
      </c>
      <c r="C28" s="118">
        <v>25112.572479999999</v>
      </c>
    </row>
    <row r="29" spans="1:7" ht="26.25" customHeight="1" x14ac:dyDescent="0.2">
      <c r="A29" s="396"/>
      <c r="B29" s="103" t="s">
        <v>654</v>
      </c>
      <c r="C29" s="118">
        <v>277.56319999999999</v>
      </c>
    </row>
    <row r="30" spans="1:7" ht="16.5" customHeight="1" x14ac:dyDescent="0.2">
      <c r="A30" s="396"/>
      <c r="B30" s="56" t="s">
        <v>649</v>
      </c>
      <c r="C30" s="118">
        <v>62</v>
      </c>
    </row>
    <row r="31" spans="1:7" ht="29.25" customHeight="1" x14ac:dyDescent="0.2">
      <c r="A31" s="397"/>
      <c r="B31" s="109" t="s">
        <v>760</v>
      </c>
      <c r="C31" s="117">
        <v>1928.8</v>
      </c>
    </row>
    <row r="32" spans="1:7" s="81" customFormat="1" ht="22.5" customHeight="1" x14ac:dyDescent="0.2">
      <c r="A32" s="391" t="s">
        <v>360</v>
      </c>
      <c r="B32" s="109" t="s">
        <v>652</v>
      </c>
      <c r="C32" s="117">
        <v>5781.1</v>
      </c>
      <c r="D32" s="220"/>
      <c r="E32" s="220"/>
    </row>
    <row r="33" spans="1:5" x14ac:dyDescent="0.2">
      <c r="A33" s="391"/>
      <c r="B33" s="77" t="s">
        <v>361</v>
      </c>
      <c r="C33" s="118">
        <v>1800</v>
      </c>
    </row>
    <row r="34" spans="1:5" x14ac:dyDescent="0.2">
      <c r="A34" s="391"/>
      <c r="B34" s="77" t="s">
        <v>394</v>
      </c>
      <c r="C34" s="118"/>
    </row>
    <row r="35" spans="1:5" x14ac:dyDescent="0.2">
      <c r="A35" s="391"/>
      <c r="B35" s="77" t="s">
        <v>650</v>
      </c>
      <c r="C35" s="118">
        <v>271</v>
      </c>
    </row>
    <row r="36" spans="1:5" ht="35.25" customHeight="1" x14ac:dyDescent="0.2">
      <c r="A36" s="391"/>
      <c r="B36" s="56" t="s">
        <v>362</v>
      </c>
      <c r="C36" s="118">
        <v>3710.1</v>
      </c>
    </row>
    <row r="37" spans="1:5" s="81" customFormat="1" ht="33.75" customHeight="1" x14ac:dyDescent="0.2">
      <c r="A37" s="391" t="s">
        <v>128</v>
      </c>
      <c r="B37" s="109" t="s">
        <v>862</v>
      </c>
      <c r="C37" s="119">
        <v>132958.9</v>
      </c>
    </row>
    <row r="38" spans="1:5" ht="22.5" x14ac:dyDescent="0.2">
      <c r="A38" s="391"/>
      <c r="B38" s="77" t="s">
        <v>363</v>
      </c>
      <c r="C38" s="120">
        <v>120073</v>
      </c>
      <c r="E38" s="221"/>
    </row>
    <row r="39" spans="1:5" ht="22.5" x14ac:dyDescent="0.2">
      <c r="A39" s="391"/>
      <c r="B39" s="77" t="s">
        <v>364</v>
      </c>
      <c r="C39" s="120">
        <v>8884</v>
      </c>
    </row>
    <row r="40" spans="1:5" ht="21" customHeight="1" x14ac:dyDescent="0.2">
      <c r="A40" s="391"/>
      <c r="B40" s="77" t="s">
        <v>365</v>
      </c>
      <c r="C40" s="120">
        <v>4001.9</v>
      </c>
    </row>
    <row r="41" spans="1:5" s="81" customFormat="1" ht="12" customHeight="1" x14ac:dyDescent="0.2">
      <c r="A41" s="395" t="s">
        <v>366</v>
      </c>
      <c r="B41" s="108" t="s">
        <v>863</v>
      </c>
      <c r="C41" s="117">
        <v>8588.1</v>
      </c>
    </row>
    <row r="42" spans="1:5" s="81" customFormat="1" ht="12" customHeight="1" x14ac:dyDescent="0.2">
      <c r="A42" s="396"/>
      <c r="B42" s="78" t="s">
        <v>761</v>
      </c>
      <c r="C42" s="117"/>
    </row>
    <row r="43" spans="1:5" s="81" customFormat="1" ht="12" customHeight="1" x14ac:dyDescent="0.2">
      <c r="A43" s="396"/>
      <c r="B43" s="78" t="s">
        <v>762</v>
      </c>
      <c r="C43" s="117"/>
    </row>
    <row r="44" spans="1:5" ht="35.25" customHeight="1" x14ac:dyDescent="0.2">
      <c r="A44" s="396"/>
      <c r="B44" s="373" t="s">
        <v>897</v>
      </c>
      <c r="C44" s="118">
        <v>8588.1</v>
      </c>
    </row>
    <row r="45" spans="1:5" s="81" customFormat="1" ht="12.75" customHeight="1" x14ac:dyDescent="0.2">
      <c r="A45" s="391" t="s">
        <v>367</v>
      </c>
      <c r="B45" s="107" t="s">
        <v>763</v>
      </c>
      <c r="C45" s="121">
        <v>1380</v>
      </c>
    </row>
    <row r="46" spans="1:5" s="81" customFormat="1" ht="15.75" customHeight="1" x14ac:dyDescent="0.2">
      <c r="A46" s="391"/>
      <c r="B46" s="106" t="s">
        <v>764</v>
      </c>
      <c r="C46" s="121">
        <v>825</v>
      </c>
    </row>
    <row r="47" spans="1:5" x14ac:dyDescent="0.2">
      <c r="A47" s="391"/>
      <c r="B47" s="102" t="s">
        <v>443</v>
      </c>
      <c r="C47" s="120">
        <v>100</v>
      </c>
    </row>
    <row r="48" spans="1:5" x14ac:dyDescent="0.2">
      <c r="A48" s="391"/>
      <c r="B48" s="104" t="s">
        <v>444</v>
      </c>
      <c r="C48" s="120">
        <v>725</v>
      </c>
    </row>
    <row r="49" spans="1:3" s="81" customFormat="1" ht="22.5" x14ac:dyDescent="0.2">
      <c r="A49" s="391"/>
      <c r="B49" s="105" t="s">
        <v>765</v>
      </c>
      <c r="C49" s="122">
        <v>700</v>
      </c>
    </row>
    <row r="50" spans="1:3" s="81" customFormat="1" ht="24" customHeight="1" x14ac:dyDescent="0.2">
      <c r="A50" s="391"/>
      <c r="B50" s="111" t="s">
        <v>766</v>
      </c>
      <c r="C50" s="122">
        <v>737</v>
      </c>
    </row>
    <row r="51" spans="1:3" ht="22.5" x14ac:dyDescent="0.2">
      <c r="A51" s="391"/>
      <c r="B51" s="108" t="s">
        <v>653</v>
      </c>
      <c r="C51" s="118">
        <v>10870.74</v>
      </c>
    </row>
    <row r="52" spans="1:3" x14ac:dyDescent="0.2">
      <c r="A52" s="391"/>
      <c r="B52" s="276" t="s">
        <v>767</v>
      </c>
      <c r="C52" s="118">
        <v>4578.33</v>
      </c>
    </row>
    <row r="53" spans="1:3" x14ac:dyDescent="0.2">
      <c r="A53" s="391"/>
      <c r="B53" s="78" t="s">
        <v>768</v>
      </c>
      <c r="C53" s="118">
        <v>1571</v>
      </c>
    </row>
    <row r="54" spans="1:3" x14ac:dyDescent="0.2">
      <c r="A54" s="391"/>
      <c r="B54" s="78" t="s">
        <v>769</v>
      </c>
      <c r="C54" s="118">
        <v>4721.41</v>
      </c>
    </row>
    <row r="55" spans="1:3" x14ac:dyDescent="0.2">
      <c r="A55" s="391"/>
      <c r="B55" s="109" t="s">
        <v>770</v>
      </c>
      <c r="C55" s="118">
        <v>100</v>
      </c>
    </row>
    <row r="56" spans="1:3" ht="22.5" x14ac:dyDescent="0.2">
      <c r="A56" s="391"/>
      <c r="B56" s="112" t="s">
        <v>771</v>
      </c>
      <c r="C56" s="118">
        <v>200</v>
      </c>
    </row>
    <row r="57" spans="1:3" x14ac:dyDescent="0.2">
      <c r="A57" s="391"/>
      <c r="B57" s="111" t="s">
        <v>772</v>
      </c>
      <c r="C57" s="118">
        <v>668</v>
      </c>
    </row>
    <row r="58" spans="1:3" ht="22.5" x14ac:dyDescent="0.2">
      <c r="A58" s="391"/>
      <c r="B58" s="111" t="s">
        <v>773</v>
      </c>
      <c r="C58" s="118">
        <v>5936</v>
      </c>
    </row>
    <row r="59" spans="1:3" ht="33" customHeight="1" x14ac:dyDescent="0.2">
      <c r="A59" s="391"/>
      <c r="B59" s="111" t="s">
        <v>774</v>
      </c>
      <c r="C59" s="118">
        <v>10</v>
      </c>
    </row>
    <row r="60" spans="1:3" ht="24.75" customHeight="1" x14ac:dyDescent="0.2">
      <c r="A60" s="391"/>
      <c r="B60" s="288" t="s">
        <v>775</v>
      </c>
      <c r="C60" s="118">
        <v>1000</v>
      </c>
    </row>
    <row r="61" spans="1:3" x14ac:dyDescent="0.2">
      <c r="A61" s="391"/>
      <c r="B61" s="112" t="s">
        <v>776</v>
      </c>
      <c r="C61" s="123">
        <v>2480</v>
      </c>
    </row>
    <row r="62" spans="1:3" x14ac:dyDescent="0.2">
      <c r="A62" s="391"/>
      <c r="B62" s="112" t="s">
        <v>778</v>
      </c>
      <c r="C62" s="123"/>
    </row>
    <row r="63" spans="1:3" x14ac:dyDescent="0.2">
      <c r="A63" s="391"/>
      <c r="B63" s="112" t="s">
        <v>777</v>
      </c>
      <c r="C63" s="123">
        <v>31</v>
      </c>
    </row>
    <row r="64" spans="1:3" x14ac:dyDescent="0.2">
      <c r="A64" s="277"/>
      <c r="B64" s="278"/>
      <c r="C64" s="279"/>
    </row>
    <row r="67" spans="2:2" x14ac:dyDescent="0.2">
      <c r="B67" s="84"/>
    </row>
  </sheetData>
  <mergeCells count="23">
    <mergeCell ref="B13:C13"/>
    <mergeCell ref="A14:A15"/>
    <mergeCell ref="A17:A23"/>
    <mergeCell ref="A32:A36"/>
    <mergeCell ref="A37:A40"/>
    <mergeCell ref="B14:B15"/>
    <mergeCell ref="C14:C15"/>
    <mergeCell ref="A45:A63"/>
    <mergeCell ref="A1:C1"/>
    <mergeCell ref="A2:C2"/>
    <mergeCell ref="A3:C3"/>
    <mergeCell ref="A4:C4"/>
    <mergeCell ref="A5:C5"/>
    <mergeCell ref="A6:C6"/>
    <mergeCell ref="A7:C7"/>
    <mergeCell ref="A8:C8"/>
    <mergeCell ref="A10:C10"/>
    <mergeCell ref="A11:C11"/>
    <mergeCell ref="A9:B9"/>
    <mergeCell ref="A12:C12"/>
    <mergeCell ref="A16:B16"/>
    <mergeCell ref="A41:A44"/>
    <mergeCell ref="A24:A31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66"/>
  <sheetViews>
    <sheetView view="pageBreakPreview" zoomScale="80" zoomScaleNormal="100" zoomScaleSheetLayoutView="80" workbookViewId="0">
      <selection activeCell="N30" sqref="N30"/>
    </sheetView>
  </sheetViews>
  <sheetFormatPr defaultRowHeight="12" x14ac:dyDescent="0.2"/>
  <cols>
    <col min="1" max="1" width="13.140625" style="79" customWidth="1"/>
    <col min="2" max="2" width="93.85546875" style="83" customWidth="1"/>
    <col min="3" max="4" width="11.5703125" style="79" customWidth="1"/>
    <col min="5" max="5" width="12" style="79" customWidth="1"/>
    <col min="6" max="242" width="9.140625" style="79"/>
    <col min="243" max="243" width="4" style="79" customWidth="1"/>
    <col min="244" max="244" width="54.85546875" style="79" customWidth="1"/>
    <col min="245" max="245" width="106.7109375" style="79" customWidth="1"/>
    <col min="246" max="247" width="0" style="79" hidden="1" customWidth="1"/>
    <col min="248" max="248" width="16.28515625" style="79" customWidth="1"/>
    <col min="249" max="249" width="11.5703125" style="79" customWidth="1"/>
    <col min="250" max="250" width="16.28515625" style="79" customWidth="1"/>
    <col min="251" max="252" width="0" style="79" hidden="1" customWidth="1"/>
    <col min="253" max="498" width="9.140625" style="79"/>
    <col min="499" max="499" width="4" style="79" customWidth="1"/>
    <col min="500" max="500" width="54.85546875" style="79" customWidth="1"/>
    <col min="501" max="501" width="106.7109375" style="79" customWidth="1"/>
    <col min="502" max="503" width="0" style="79" hidden="1" customWidth="1"/>
    <col min="504" max="504" width="16.28515625" style="79" customWidth="1"/>
    <col min="505" max="505" width="11.5703125" style="79" customWidth="1"/>
    <col min="506" max="506" width="16.28515625" style="79" customWidth="1"/>
    <col min="507" max="508" width="0" style="79" hidden="1" customWidth="1"/>
    <col min="509" max="754" width="9.140625" style="79"/>
    <col min="755" max="755" width="4" style="79" customWidth="1"/>
    <col min="756" max="756" width="54.85546875" style="79" customWidth="1"/>
    <col min="757" max="757" width="106.7109375" style="79" customWidth="1"/>
    <col min="758" max="759" width="0" style="79" hidden="1" customWidth="1"/>
    <col min="760" max="760" width="16.28515625" style="79" customWidth="1"/>
    <col min="761" max="761" width="11.5703125" style="79" customWidth="1"/>
    <col min="762" max="762" width="16.28515625" style="79" customWidth="1"/>
    <col min="763" max="764" width="0" style="79" hidden="1" customWidth="1"/>
    <col min="765" max="1010" width="9.140625" style="79"/>
    <col min="1011" max="1011" width="4" style="79" customWidth="1"/>
    <col min="1012" max="1012" width="54.85546875" style="79" customWidth="1"/>
    <col min="1013" max="1013" width="106.7109375" style="79" customWidth="1"/>
    <col min="1014" max="1015" width="0" style="79" hidden="1" customWidth="1"/>
    <col min="1016" max="1016" width="16.28515625" style="79" customWidth="1"/>
    <col min="1017" max="1017" width="11.5703125" style="79" customWidth="1"/>
    <col min="1018" max="1018" width="16.28515625" style="79" customWidth="1"/>
    <col min="1019" max="1020" width="0" style="79" hidden="1" customWidth="1"/>
    <col min="1021" max="1266" width="9.140625" style="79"/>
    <col min="1267" max="1267" width="4" style="79" customWidth="1"/>
    <col min="1268" max="1268" width="54.85546875" style="79" customWidth="1"/>
    <col min="1269" max="1269" width="106.7109375" style="79" customWidth="1"/>
    <col min="1270" max="1271" width="0" style="79" hidden="1" customWidth="1"/>
    <col min="1272" max="1272" width="16.28515625" style="79" customWidth="1"/>
    <col min="1273" max="1273" width="11.5703125" style="79" customWidth="1"/>
    <col min="1274" max="1274" width="16.28515625" style="79" customWidth="1"/>
    <col min="1275" max="1276" width="0" style="79" hidden="1" customWidth="1"/>
    <col min="1277" max="1522" width="9.140625" style="79"/>
    <col min="1523" max="1523" width="4" style="79" customWidth="1"/>
    <col min="1524" max="1524" width="54.85546875" style="79" customWidth="1"/>
    <col min="1525" max="1525" width="106.7109375" style="79" customWidth="1"/>
    <col min="1526" max="1527" width="0" style="79" hidden="1" customWidth="1"/>
    <col min="1528" max="1528" width="16.28515625" style="79" customWidth="1"/>
    <col min="1529" max="1529" width="11.5703125" style="79" customWidth="1"/>
    <col min="1530" max="1530" width="16.28515625" style="79" customWidth="1"/>
    <col min="1531" max="1532" width="0" style="79" hidden="1" customWidth="1"/>
    <col min="1533" max="1778" width="9.140625" style="79"/>
    <col min="1779" max="1779" width="4" style="79" customWidth="1"/>
    <col min="1780" max="1780" width="54.85546875" style="79" customWidth="1"/>
    <col min="1781" max="1781" width="106.7109375" style="79" customWidth="1"/>
    <col min="1782" max="1783" width="0" style="79" hidden="1" customWidth="1"/>
    <col min="1784" max="1784" width="16.28515625" style="79" customWidth="1"/>
    <col min="1785" max="1785" width="11.5703125" style="79" customWidth="1"/>
    <col min="1786" max="1786" width="16.28515625" style="79" customWidth="1"/>
    <col min="1787" max="1788" width="0" style="79" hidden="1" customWidth="1"/>
    <col min="1789" max="2034" width="9.140625" style="79"/>
    <col min="2035" max="2035" width="4" style="79" customWidth="1"/>
    <col min="2036" max="2036" width="54.85546875" style="79" customWidth="1"/>
    <col min="2037" max="2037" width="106.7109375" style="79" customWidth="1"/>
    <col min="2038" max="2039" width="0" style="79" hidden="1" customWidth="1"/>
    <col min="2040" max="2040" width="16.28515625" style="79" customWidth="1"/>
    <col min="2041" max="2041" width="11.5703125" style="79" customWidth="1"/>
    <col min="2042" max="2042" width="16.28515625" style="79" customWidth="1"/>
    <col min="2043" max="2044" width="0" style="79" hidden="1" customWidth="1"/>
    <col min="2045" max="2290" width="9.140625" style="79"/>
    <col min="2291" max="2291" width="4" style="79" customWidth="1"/>
    <col min="2292" max="2292" width="54.85546875" style="79" customWidth="1"/>
    <col min="2293" max="2293" width="106.7109375" style="79" customWidth="1"/>
    <col min="2294" max="2295" width="0" style="79" hidden="1" customWidth="1"/>
    <col min="2296" max="2296" width="16.28515625" style="79" customWidth="1"/>
    <col min="2297" max="2297" width="11.5703125" style="79" customWidth="1"/>
    <col min="2298" max="2298" width="16.28515625" style="79" customWidth="1"/>
    <col min="2299" max="2300" width="0" style="79" hidden="1" customWidth="1"/>
    <col min="2301" max="2546" width="9.140625" style="79"/>
    <col min="2547" max="2547" width="4" style="79" customWidth="1"/>
    <col min="2548" max="2548" width="54.85546875" style="79" customWidth="1"/>
    <col min="2549" max="2549" width="106.7109375" style="79" customWidth="1"/>
    <col min="2550" max="2551" width="0" style="79" hidden="1" customWidth="1"/>
    <col min="2552" max="2552" width="16.28515625" style="79" customWidth="1"/>
    <col min="2553" max="2553" width="11.5703125" style="79" customWidth="1"/>
    <col min="2554" max="2554" width="16.28515625" style="79" customWidth="1"/>
    <col min="2555" max="2556" width="0" style="79" hidden="1" customWidth="1"/>
    <col min="2557" max="2802" width="9.140625" style="79"/>
    <col min="2803" max="2803" width="4" style="79" customWidth="1"/>
    <col min="2804" max="2804" width="54.85546875" style="79" customWidth="1"/>
    <col min="2805" max="2805" width="106.7109375" style="79" customWidth="1"/>
    <col min="2806" max="2807" width="0" style="79" hidden="1" customWidth="1"/>
    <col min="2808" max="2808" width="16.28515625" style="79" customWidth="1"/>
    <col min="2809" max="2809" width="11.5703125" style="79" customWidth="1"/>
    <col min="2810" max="2810" width="16.28515625" style="79" customWidth="1"/>
    <col min="2811" max="2812" width="0" style="79" hidden="1" customWidth="1"/>
    <col min="2813" max="3058" width="9.140625" style="79"/>
    <col min="3059" max="3059" width="4" style="79" customWidth="1"/>
    <col min="3060" max="3060" width="54.85546875" style="79" customWidth="1"/>
    <col min="3061" max="3061" width="106.7109375" style="79" customWidth="1"/>
    <col min="3062" max="3063" width="0" style="79" hidden="1" customWidth="1"/>
    <col min="3064" max="3064" width="16.28515625" style="79" customWidth="1"/>
    <col min="3065" max="3065" width="11.5703125" style="79" customWidth="1"/>
    <col min="3066" max="3066" width="16.28515625" style="79" customWidth="1"/>
    <col min="3067" max="3068" width="0" style="79" hidden="1" customWidth="1"/>
    <col min="3069" max="3314" width="9.140625" style="79"/>
    <col min="3315" max="3315" width="4" style="79" customWidth="1"/>
    <col min="3316" max="3316" width="54.85546875" style="79" customWidth="1"/>
    <col min="3317" max="3317" width="106.7109375" style="79" customWidth="1"/>
    <col min="3318" max="3319" width="0" style="79" hidden="1" customWidth="1"/>
    <col min="3320" max="3320" width="16.28515625" style="79" customWidth="1"/>
    <col min="3321" max="3321" width="11.5703125" style="79" customWidth="1"/>
    <col min="3322" max="3322" width="16.28515625" style="79" customWidth="1"/>
    <col min="3323" max="3324" width="0" style="79" hidden="1" customWidth="1"/>
    <col min="3325" max="3570" width="9.140625" style="79"/>
    <col min="3571" max="3571" width="4" style="79" customWidth="1"/>
    <col min="3572" max="3572" width="54.85546875" style="79" customWidth="1"/>
    <col min="3573" max="3573" width="106.7109375" style="79" customWidth="1"/>
    <col min="3574" max="3575" width="0" style="79" hidden="1" customWidth="1"/>
    <col min="3576" max="3576" width="16.28515625" style="79" customWidth="1"/>
    <col min="3577" max="3577" width="11.5703125" style="79" customWidth="1"/>
    <col min="3578" max="3578" width="16.28515625" style="79" customWidth="1"/>
    <col min="3579" max="3580" width="0" style="79" hidden="1" customWidth="1"/>
    <col min="3581" max="3826" width="9.140625" style="79"/>
    <col min="3827" max="3827" width="4" style="79" customWidth="1"/>
    <col min="3828" max="3828" width="54.85546875" style="79" customWidth="1"/>
    <col min="3829" max="3829" width="106.7109375" style="79" customWidth="1"/>
    <col min="3830" max="3831" width="0" style="79" hidden="1" customWidth="1"/>
    <col min="3832" max="3832" width="16.28515625" style="79" customWidth="1"/>
    <col min="3833" max="3833" width="11.5703125" style="79" customWidth="1"/>
    <col min="3834" max="3834" width="16.28515625" style="79" customWidth="1"/>
    <col min="3835" max="3836" width="0" style="79" hidden="1" customWidth="1"/>
    <col min="3837" max="4082" width="9.140625" style="79"/>
    <col min="4083" max="4083" width="4" style="79" customWidth="1"/>
    <col min="4084" max="4084" width="54.85546875" style="79" customWidth="1"/>
    <col min="4085" max="4085" width="106.7109375" style="79" customWidth="1"/>
    <col min="4086" max="4087" width="0" style="79" hidden="1" customWidth="1"/>
    <col min="4088" max="4088" width="16.28515625" style="79" customWidth="1"/>
    <col min="4089" max="4089" width="11.5703125" style="79" customWidth="1"/>
    <col min="4090" max="4090" width="16.28515625" style="79" customWidth="1"/>
    <col min="4091" max="4092" width="0" style="79" hidden="1" customWidth="1"/>
    <col min="4093" max="4338" width="9.140625" style="79"/>
    <col min="4339" max="4339" width="4" style="79" customWidth="1"/>
    <col min="4340" max="4340" width="54.85546875" style="79" customWidth="1"/>
    <col min="4341" max="4341" width="106.7109375" style="79" customWidth="1"/>
    <col min="4342" max="4343" width="0" style="79" hidden="1" customWidth="1"/>
    <col min="4344" max="4344" width="16.28515625" style="79" customWidth="1"/>
    <col min="4345" max="4345" width="11.5703125" style="79" customWidth="1"/>
    <col min="4346" max="4346" width="16.28515625" style="79" customWidth="1"/>
    <col min="4347" max="4348" width="0" style="79" hidden="1" customWidth="1"/>
    <col min="4349" max="4594" width="9.140625" style="79"/>
    <col min="4595" max="4595" width="4" style="79" customWidth="1"/>
    <col min="4596" max="4596" width="54.85546875" style="79" customWidth="1"/>
    <col min="4597" max="4597" width="106.7109375" style="79" customWidth="1"/>
    <col min="4598" max="4599" width="0" style="79" hidden="1" customWidth="1"/>
    <col min="4600" max="4600" width="16.28515625" style="79" customWidth="1"/>
    <col min="4601" max="4601" width="11.5703125" style="79" customWidth="1"/>
    <col min="4602" max="4602" width="16.28515625" style="79" customWidth="1"/>
    <col min="4603" max="4604" width="0" style="79" hidden="1" customWidth="1"/>
    <col min="4605" max="4850" width="9.140625" style="79"/>
    <col min="4851" max="4851" width="4" style="79" customWidth="1"/>
    <col min="4852" max="4852" width="54.85546875" style="79" customWidth="1"/>
    <col min="4853" max="4853" width="106.7109375" style="79" customWidth="1"/>
    <col min="4854" max="4855" width="0" style="79" hidden="1" customWidth="1"/>
    <col min="4856" max="4856" width="16.28515625" style="79" customWidth="1"/>
    <col min="4857" max="4857" width="11.5703125" style="79" customWidth="1"/>
    <col min="4858" max="4858" width="16.28515625" style="79" customWidth="1"/>
    <col min="4859" max="4860" width="0" style="79" hidden="1" customWidth="1"/>
    <col min="4861" max="5106" width="9.140625" style="79"/>
    <col min="5107" max="5107" width="4" style="79" customWidth="1"/>
    <col min="5108" max="5108" width="54.85546875" style="79" customWidth="1"/>
    <col min="5109" max="5109" width="106.7109375" style="79" customWidth="1"/>
    <col min="5110" max="5111" width="0" style="79" hidden="1" customWidth="1"/>
    <col min="5112" max="5112" width="16.28515625" style="79" customWidth="1"/>
    <col min="5113" max="5113" width="11.5703125" style="79" customWidth="1"/>
    <col min="5114" max="5114" width="16.28515625" style="79" customWidth="1"/>
    <col min="5115" max="5116" width="0" style="79" hidden="1" customWidth="1"/>
    <col min="5117" max="5362" width="9.140625" style="79"/>
    <col min="5363" max="5363" width="4" style="79" customWidth="1"/>
    <col min="5364" max="5364" width="54.85546875" style="79" customWidth="1"/>
    <col min="5365" max="5365" width="106.7109375" style="79" customWidth="1"/>
    <col min="5366" max="5367" width="0" style="79" hidden="1" customWidth="1"/>
    <col min="5368" max="5368" width="16.28515625" style="79" customWidth="1"/>
    <col min="5369" max="5369" width="11.5703125" style="79" customWidth="1"/>
    <col min="5370" max="5370" width="16.28515625" style="79" customWidth="1"/>
    <col min="5371" max="5372" width="0" style="79" hidden="1" customWidth="1"/>
    <col min="5373" max="5618" width="9.140625" style="79"/>
    <col min="5619" max="5619" width="4" style="79" customWidth="1"/>
    <col min="5620" max="5620" width="54.85546875" style="79" customWidth="1"/>
    <col min="5621" max="5621" width="106.7109375" style="79" customWidth="1"/>
    <col min="5622" max="5623" width="0" style="79" hidden="1" customWidth="1"/>
    <col min="5624" max="5624" width="16.28515625" style="79" customWidth="1"/>
    <col min="5625" max="5625" width="11.5703125" style="79" customWidth="1"/>
    <col min="5626" max="5626" width="16.28515625" style="79" customWidth="1"/>
    <col min="5627" max="5628" width="0" style="79" hidden="1" customWidth="1"/>
    <col min="5629" max="5874" width="9.140625" style="79"/>
    <col min="5875" max="5875" width="4" style="79" customWidth="1"/>
    <col min="5876" max="5876" width="54.85546875" style="79" customWidth="1"/>
    <col min="5877" max="5877" width="106.7109375" style="79" customWidth="1"/>
    <col min="5878" max="5879" width="0" style="79" hidden="1" customWidth="1"/>
    <col min="5880" max="5880" width="16.28515625" style="79" customWidth="1"/>
    <col min="5881" max="5881" width="11.5703125" style="79" customWidth="1"/>
    <col min="5882" max="5882" width="16.28515625" style="79" customWidth="1"/>
    <col min="5883" max="5884" width="0" style="79" hidden="1" customWidth="1"/>
    <col min="5885" max="6130" width="9.140625" style="79"/>
    <col min="6131" max="6131" width="4" style="79" customWidth="1"/>
    <col min="6132" max="6132" width="54.85546875" style="79" customWidth="1"/>
    <col min="6133" max="6133" width="106.7109375" style="79" customWidth="1"/>
    <col min="6134" max="6135" width="0" style="79" hidden="1" customWidth="1"/>
    <col min="6136" max="6136" width="16.28515625" style="79" customWidth="1"/>
    <col min="6137" max="6137" width="11.5703125" style="79" customWidth="1"/>
    <col min="6138" max="6138" width="16.28515625" style="79" customWidth="1"/>
    <col min="6139" max="6140" width="0" style="79" hidden="1" customWidth="1"/>
    <col min="6141" max="6386" width="9.140625" style="79"/>
    <col min="6387" max="6387" width="4" style="79" customWidth="1"/>
    <col min="6388" max="6388" width="54.85546875" style="79" customWidth="1"/>
    <col min="6389" max="6389" width="106.7109375" style="79" customWidth="1"/>
    <col min="6390" max="6391" width="0" style="79" hidden="1" customWidth="1"/>
    <col min="6392" max="6392" width="16.28515625" style="79" customWidth="1"/>
    <col min="6393" max="6393" width="11.5703125" style="79" customWidth="1"/>
    <col min="6394" max="6394" width="16.28515625" style="79" customWidth="1"/>
    <col min="6395" max="6396" width="0" style="79" hidden="1" customWidth="1"/>
    <col min="6397" max="6642" width="9.140625" style="79"/>
    <col min="6643" max="6643" width="4" style="79" customWidth="1"/>
    <col min="6644" max="6644" width="54.85546875" style="79" customWidth="1"/>
    <col min="6645" max="6645" width="106.7109375" style="79" customWidth="1"/>
    <col min="6646" max="6647" width="0" style="79" hidden="1" customWidth="1"/>
    <col min="6648" max="6648" width="16.28515625" style="79" customWidth="1"/>
    <col min="6649" max="6649" width="11.5703125" style="79" customWidth="1"/>
    <col min="6650" max="6650" width="16.28515625" style="79" customWidth="1"/>
    <col min="6651" max="6652" width="0" style="79" hidden="1" customWidth="1"/>
    <col min="6653" max="6898" width="9.140625" style="79"/>
    <col min="6899" max="6899" width="4" style="79" customWidth="1"/>
    <col min="6900" max="6900" width="54.85546875" style="79" customWidth="1"/>
    <col min="6901" max="6901" width="106.7109375" style="79" customWidth="1"/>
    <col min="6902" max="6903" width="0" style="79" hidden="1" customWidth="1"/>
    <col min="6904" max="6904" width="16.28515625" style="79" customWidth="1"/>
    <col min="6905" max="6905" width="11.5703125" style="79" customWidth="1"/>
    <col min="6906" max="6906" width="16.28515625" style="79" customWidth="1"/>
    <col min="6907" max="6908" width="0" style="79" hidden="1" customWidth="1"/>
    <col min="6909" max="7154" width="9.140625" style="79"/>
    <col min="7155" max="7155" width="4" style="79" customWidth="1"/>
    <col min="7156" max="7156" width="54.85546875" style="79" customWidth="1"/>
    <col min="7157" max="7157" width="106.7109375" style="79" customWidth="1"/>
    <col min="7158" max="7159" width="0" style="79" hidden="1" customWidth="1"/>
    <col min="7160" max="7160" width="16.28515625" style="79" customWidth="1"/>
    <col min="7161" max="7161" width="11.5703125" style="79" customWidth="1"/>
    <col min="7162" max="7162" width="16.28515625" style="79" customWidth="1"/>
    <col min="7163" max="7164" width="0" style="79" hidden="1" customWidth="1"/>
    <col min="7165" max="7410" width="9.140625" style="79"/>
    <col min="7411" max="7411" width="4" style="79" customWidth="1"/>
    <col min="7412" max="7412" width="54.85546875" style="79" customWidth="1"/>
    <col min="7413" max="7413" width="106.7109375" style="79" customWidth="1"/>
    <col min="7414" max="7415" width="0" style="79" hidden="1" customWidth="1"/>
    <col min="7416" max="7416" width="16.28515625" style="79" customWidth="1"/>
    <col min="7417" max="7417" width="11.5703125" style="79" customWidth="1"/>
    <col min="7418" max="7418" width="16.28515625" style="79" customWidth="1"/>
    <col min="7419" max="7420" width="0" style="79" hidden="1" customWidth="1"/>
    <col min="7421" max="7666" width="9.140625" style="79"/>
    <col min="7667" max="7667" width="4" style="79" customWidth="1"/>
    <col min="7668" max="7668" width="54.85546875" style="79" customWidth="1"/>
    <col min="7669" max="7669" width="106.7109375" style="79" customWidth="1"/>
    <col min="7670" max="7671" width="0" style="79" hidden="1" customWidth="1"/>
    <col min="7672" max="7672" width="16.28515625" style="79" customWidth="1"/>
    <col min="7673" max="7673" width="11.5703125" style="79" customWidth="1"/>
    <col min="7674" max="7674" width="16.28515625" style="79" customWidth="1"/>
    <col min="7675" max="7676" width="0" style="79" hidden="1" customWidth="1"/>
    <col min="7677" max="7922" width="9.140625" style="79"/>
    <col min="7923" max="7923" width="4" style="79" customWidth="1"/>
    <col min="7924" max="7924" width="54.85546875" style="79" customWidth="1"/>
    <col min="7925" max="7925" width="106.7109375" style="79" customWidth="1"/>
    <col min="7926" max="7927" width="0" style="79" hidden="1" customWidth="1"/>
    <col min="7928" max="7928" width="16.28515625" style="79" customWidth="1"/>
    <col min="7929" max="7929" width="11.5703125" style="79" customWidth="1"/>
    <col min="7930" max="7930" width="16.28515625" style="79" customWidth="1"/>
    <col min="7931" max="7932" width="0" style="79" hidden="1" customWidth="1"/>
    <col min="7933" max="8178" width="9.140625" style="79"/>
    <col min="8179" max="8179" width="4" style="79" customWidth="1"/>
    <col min="8180" max="8180" width="54.85546875" style="79" customWidth="1"/>
    <col min="8181" max="8181" width="106.7109375" style="79" customWidth="1"/>
    <col min="8182" max="8183" width="0" style="79" hidden="1" customWidth="1"/>
    <col min="8184" max="8184" width="16.28515625" style="79" customWidth="1"/>
    <col min="8185" max="8185" width="11.5703125" style="79" customWidth="1"/>
    <col min="8186" max="8186" width="16.28515625" style="79" customWidth="1"/>
    <col min="8187" max="8188" width="0" style="79" hidden="1" customWidth="1"/>
    <col min="8189" max="8434" width="9.140625" style="79"/>
    <col min="8435" max="8435" width="4" style="79" customWidth="1"/>
    <col min="8436" max="8436" width="54.85546875" style="79" customWidth="1"/>
    <col min="8437" max="8437" width="106.7109375" style="79" customWidth="1"/>
    <col min="8438" max="8439" width="0" style="79" hidden="1" customWidth="1"/>
    <col min="8440" max="8440" width="16.28515625" style="79" customWidth="1"/>
    <col min="8441" max="8441" width="11.5703125" style="79" customWidth="1"/>
    <col min="8442" max="8442" width="16.28515625" style="79" customWidth="1"/>
    <col min="8443" max="8444" width="0" style="79" hidden="1" customWidth="1"/>
    <col min="8445" max="8690" width="9.140625" style="79"/>
    <col min="8691" max="8691" width="4" style="79" customWidth="1"/>
    <col min="8692" max="8692" width="54.85546875" style="79" customWidth="1"/>
    <col min="8693" max="8693" width="106.7109375" style="79" customWidth="1"/>
    <col min="8694" max="8695" width="0" style="79" hidden="1" customWidth="1"/>
    <col min="8696" max="8696" width="16.28515625" style="79" customWidth="1"/>
    <col min="8697" max="8697" width="11.5703125" style="79" customWidth="1"/>
    <col min="8698" max="8698" width="16.28515625" style="79" customWidth="1"/>
    <col min="8699" max="8700" width="0" style="79" hidden="1" customWidth="1"/>
    <col min="8701" max="8946" width="9.140625" style="79"/>
    <col min="8947" max="8947" width="4" style="79" customWidth="1"/>
    <col min="8948" max="8948" width="54.85546875" style="79" customWidth="1"/>
    <col min="8949" max="8949" width="106.7109375" style="79" customWidth="1"/>
    <col min="8950" max="8951" width="0" style="79" hidden="1" customWidth="1"/>
    <col min="8952" max="8952" width="16.28515625" style="79" customWidth="1"/>
    <col min="8953" max="8953" width="11.5703125" style="79" customWidth="1"/>
    <col min="8954" max="8954" width="16.28515625" style="79" customWidth="1"/>
    <col min="8955" max="8956" width="0" style="79" hidden="1" customWidth="1"/>
    <col min="8957" max="9202" width="9.140625" style="79"/>
    <col min="9203" max="9203" width="4" style="79" customWidth="1"/>
    <col min="9204" max="9204" width="54.85546875" style="79" customWidth="1"/>
    <col min="9205" max="9205" width="106.7109375" style="79" customWidth="1"/>
    <col min="9206" max="9207" width="0" style="79" hidden="1" customWidth="1"/>
    <col min="9208" max="9208" width="16.28515625" style="79" customWidth="1"/>
    <col min="9209" max="9209" width="11.5703125" style="79" customWidth="1"/>
    <col min="9210" max="9210" width="16.28515625" style="79" customWidth="1"/>
    <col min="9211" max="9212" width="0" style="79" hidden="1" customWidth="1"/>
    <col min="9213" max="9458" width="9.140625" style="79"/>
    <col min="9459" max="9459" width="4" style="79" customWidth="1"/>
    <col min="9460" max="9460" width="54.85546875" style="79" customWidth="1"/>
    <col min="9461" max="9461" width="106.7109375" style="79" customWidth="1"/>
    <col min="9462" max="9463" width="0" style="79" hidden="1" customWidth="1"/>
    <col min="9464" max="9464" width="16.28515625" style="79" customWidth="1"/>
    <col min="9465" max="9465" width="11.5703125" style="79" customWidth="1"/>
    <col min="9466" max="9466" width="16.28515625" style="79" customWidth="1"/>
    <col min="9467" max="9468" width="0" style="79" hidden="1" customWidth="1"/>
    <col min="9469" max="9714" width="9.140625" style="79"/>
    <col min="9715" max="9715" width="4" style="79" customWidth="1"/>
    <col min="9716" max="9716" width="54.85546875" style="79" customWidth="1"/>
    <col min="9717" max="9717" width="106.7109375" style="79" customWidth="1"/>
    <col min="9718" max="9719" width="0" style="79" hidden="1" customWidth="1"/>
    <col min="9720" max="9720" width="16.28515625" style="79" customWidth="1"/>
    <col min="9721" max="9721" width="11.5703125" style="79" customWidth="1"/>
    <col min="9722" max="9722" width="16.28515625" style="79" customWidth="1"/>
    <col min="9723" max="9724" width="0" style="79" hidden="1" customWidth="1"/>
    <col min="9725" max="9970" width="9.140625" style="79"/>
    <col min="9971" max="9971" width="4" style="79" customWidth="1"/>
    <col min="9972" max="9972" width="54.85546875" style="79" customWidth="1"/>
    <col min="9973" max="9973" width="106.7109375" style="79" customWidth="1"/>
    <col min="9974" max="9975" width="0" style="79" hidden="1" customWidth="1"/>
    <col min="9976" max="9976" width="16.28515625" style="79" customWidth="1"/>
    <col min="9977" max="9977" width="11.5703125" style="79" customWidth="1"/>
    <col min="9978" max="9978" width="16.28515625" style="79" customWidth="1"/>
    <col min="9979" max="9980" width="0" style="79" hidden="1" customWidth="1"/>
    <col min="9981" max="10226" width="9.140625" style="79"/>
    <col min="10227" max="10227" width="4" style="79" customWidth="1"/>
    <col min="10228" max="10228" width="54.85546875" style="79" customWidth="1"/>
    <col min="10229" max="10229" width="106.7109375" style="79" customWidth="1"/>
    <col min="10230" max="10231" width="0" style="79" hidden="1" customWidth="1"/>
    <col min="10232" max="10232" width="16.28515625" style="79" customWidth="1"/>
    <col min="10233" max="10233" width="11.5703125" style="79" customWidth="1"/>
    <col min="10234" max="10234" width="16.28515625" style="79" customWidth="1"/>
    <col min="10235" max="10236" width="0" style="79" hidden="1" customWidth="1"/>
    <col min="10237" max="10482" width="9.140625" style="79"/>
    <col min="10483" max="10483" width="4" style="79" customWidth="1"/>
    <col min="10484" max="10484" width="54.85546875" style="79" customWidth="1"/>
    <col min="10485" max="10485" width="106.7109375" style="79" customWidth="1"/>
    <col min="10486" max="10487" width="0" style="79" hidden="1" customWidth="1"/>
    <col min="10488" max="10488" width="16.28515625" style="79" customWidth="1"/>
    <col min="10489" max="10489" width="11.5703125" style="79" customWidth="1"/>
    <col min="10490" max="10490" width="16.28515625" style="79" customWidth="1"/>
    <col min="10491" max="10492" width="0" style="79" hidden="1" customWidth="1"/>
    <col min="10493" max="10738" width="9.140625" style="79"/>
    <col min="10739" max="10739" width="4" style="79" customWidth="1"/>
    <col min="10740" max="10740" width="54.85546875" style="79" customWidth="1"/>
    <col min="10741" max="10741" width="106.7109375" style="79" customWidth="1"/>
    <col min="10742" max="10743" width="0" style="79" hidden="1" customWidth="1"/>
    <col min="10744" max="10744" width="16.28515625" style="79" customWidth="1"/>
    <col min="10745" max="10745" width="11.5703125" style="79" customWidth="1"/>
    <col min="10746" max="10746" width="16.28515625" style="79" customWidth="1"/>
    <col min="10747" max="10748" width="0" style="79" hidden="1" customWidth="1"/>
    <col min="10749" max="10994" width="9.140625" style="79"/>
    <col min="10995" max="10995" width="4" style="79" customWidth="1"/>
    <col min="10996" max="10996" width="54.85546875" style="79" customWidth="1"/>
    <col min="10997" max="10997" width="106.7109375" style="79" customWidth="1"/>
    <col min="10998" max="10999" width="0" style="79" hidden="1" customWidth="1"/>
    <col min="11000" max="11000" width="16.28515625" style="79" customWidth="1"/>
    <col min="11001" max="11001" width="11.5703125" style="79" customWidth="1"/>
    <col min="11002" max="11002" width="16.28515625" style="79" customWidth="1"/>
    <col min="11003" max="11004" width="0" style="79" hidden="1" customWidth="1"/>
    <col min="11005" max="11250" width="9.140625" style="79"/>
    <col min="11251" max="11251" width="4" style="79" customWidth="1"/>
    <col min="11252" max="11252" width="54.85546875" style="79" customWidth="1"/>
    <col min="11253" max="11253" width="106.7109375" style="79" customWidth="1"/>
    <col min="11254" max="11255" width="0" style="79" hidden="1" customWidth="1"/>
    <col min="11256" max="11256" width="16.28515625" style="79" customWidth="1"/>
    <col min="11257" max="11257" width="11.5703125" style="79" customWidth="1"/>
    <col min="11258" max="11258" width="16.28515625" style="79" customWidth="1"/>
    <col min="11259" max="11260" width="0" style="79" hidden="1" customWidth="1"/>
    <col min="11261" max="11506" width="9.140625" style="79"/>
    <col min="11507" max="11507" width="4" style="79" customWidth="1"/>
    <col min="11508" max="11508" width="54.85546875" style="79" customWidth="1"/>
    <col min="11509" max="11509" width="106.7109375" style="79" customWidth="1"/>
    <col min="11510" max="11511" width="0" style="79" hidden="1" customWidth="1"/>
    <col min="11512" max="11512" width="16.28515625" style="79" customWidth="1"/>
    <col min="11513" max="11513" width="11.5703125" style="79" customWidth="1"/>
    <col min="11514" max="11514" width="16.28515625" style="79" customWidth="1"/>
    <col min="11515" max="11516" width="0" style="79" hidden="1" customWidth="1"/>
    <col min="11517" max="11762" width="9.140625" style="79"/>
    <col min="11763" max="11763" width="4" style="79" customWidth="1"/>
    <col min="11764" max="11764" width="54.85546875" style="79" customWidth="1"/>
    <col min="11765" max="11765" width="106.7109375" style="79" customWidth="1"/>
    <col min="11766" max="11767" width="0" style="79" hidden="1" customWidth="1"/>
    <col min="11768" max="11768" width="16.28515625" style="79" customWidth="1"/>
    <col min="11769" max="11769" width="11.5703125" style="79" customWidth="1"/>
    <col min="11770" max="11770" width="16.28515625" style="79" customWidth="1"/>
    <col min="11771" max="11772" width="0" style="79" hidden="1" customWidth="1"/>
    <col min="11773" max="12018" width="9.140625" style="79"/>
    <col min="12019" max="12019" width="4" style="79" customWidth="1"/>
    <col min="12020" max="12020" width="54.85546875" style="79" customWidth="1"/>
    <col min="12021" max="12021" width="106.7109375" style="79" customWidth="1"/>
    <col min="12022" max="12023" width="0" style="79" hidden="1" customWidth="1"/>
    <col min="12024" max="12024" width="16.28515625" style="79" customWidth="1"/>
    <col min="12025" max="12025" width="11.5703125" style="79" customWidth="1"/>
    <col min="12026" max="12026" width="16.28515625" style="79" customWidth="1"/>
    <col min="12027" max="12028" width="0" style="79" hidden="1" customWidth="1"/>
    <col min="12029" max="12274" width="9.140625" style="79"/>
    <col min="12275" max="12275" width="4" style="79" customWidth="1"/>
    <col min="12276" max="12276" width="54.85546875" style="79" customWidth="1"/>
    <col min="12277" max="12277" width="106.7109375" style="79" customWidth="1"/>
    <col min="12278" max="12279" width="0" style="79" hidden="1" customWidth="1"/>
    <col min="12280" max="12280" width="16.28515625" style="79" customWidth="1"/>
    <col min="12281" max="12281" width="11.5703125" style="79" customWidth="1"/>
    <col min="12282" max="12282" width="16.28515625" style="79" customWidth="1"/>
    <col min="12283" max="12284" width="0" style="79" hidden="1" customWidth="1"/>
    <col min="12285" max="12530" width="9.140625" style="79"/>
    <col min="12531" max="12531" width="4" style="79" customWidth="1"/>
    <col min="12532" max="12532" width="54.85546875" style="79" customWidth="1"/>
    <col min="12533" max="12533" width="106.7109375" style="79" customWidth="1"/>
    <col min="12534" max="12535" width="0" style="79" hidden="1" customWidth="1"/>
    <col min="12536" max="12536" width="16.28515625" style="79" customWidth="1"/>
    <col min="12537" max="12537" width="11.5703125" style="79" customWidth="1"/>
    <col min="12538" max="12538" width="16.28515625" style="79" customWidth="1"/>
    <col min="12539" max="12540" width="0" style="79" hidden="1" customWidth="1"/>
    <col min="12541" max="12786" width="9.140625" style="79"/>
    <col min="12787" max="12787" width="4" style="79" customWidth="1"/>
    <col min="12788" max="12788" width="54.85546875" style="79" customWidth="1"/>
    <col min="12789" max="12789" width="106.7109375" style="79" customWidth="1"/>
    <col min="12790" max="12791" width="0" style="79" hidden="1" customWidth="1"/>
    <col min="12792" max="12792" width="16.28515625" style="79" customWidth="1"/>
    <col min="12793" max="12793" width="11.5703125" style="79" customWidth="1"/>
    <col min="12794" max="12794" width="16.28515625" style="79" customWidth="1"/>
    <col min="12795" max="12796" width="0" style="79" hidden="1" customWidth="1"/>
    <col min="12797" max="13042" width="9.140625" style="79"/>
    <col min="13043" max="13043" width="4" style="79" customWidth="1"/>
    <col min="13044" max="13044" width="54.85546875" style="79" customWidth="1"/>
    <col min="13045" max="13045" width="106.7109375" style="79" customWidth="1"/>
    <col min="13046" max="13047" width="0" style="79" hidden="1" customWidth="1"/>
    <col min="13048" max="13048" width="16.28515625" style="79" customWidth="1"/>
    <col min="13049" max="13049" width="11.5703125" style="79" customWidth="1"/>
    <col min="13050" max="13050" width="16.28515625" style="79" customWidth="1"/>
    <col min="13051" max="13052" width="0" style="79" hidden="1" customWidth="1"/>
    <col min="13053" max="13298" width="9.140625" style="79"/>
    <col min="13299" max="13299" width="4" style="79" customWidth="1"/>
    <col min="13300" max="13300" width="54.85546875" style="79" customWidth="1"/>
    <col min="13301" max="13301" width="106.7109375" style="79" customWidth="1"/>
    <col min="13302" max="13303" width="0" style="79" hidden="1" customWidth="1"/>
    <col min="13304" max="13304" width="16.28515625" style="79" customWidth="1"/>
    <col min="13305" max="13305" width="11.5703125" style="79" customWidth="1"/>
    <col min="13306" max="13306" width="16.28515625" style="79" customWidth="1"/>
    <col min="13307" max="13308" width="0" style="79" hidden="1" customWidth="1"/>
    <col min="13309" max="13554" width="9.140625" style="79"/>
    <col min="13555" max="13555" width="4" style="79" customWidth="1"/>
    <col min="13556" max="13556" width="54.85546875" style="79" customWidth="1"/>
    <col min="13557" max="13557" width="106.7109375" style="79" customWidth="1"/>
    <col min="13558" max="13559" width="0" style="79" hidden="1" customWidth="1"/>
    <col min="13560" max="13560" width="16.28515625" style="79" customWidth="1"/>
    <col min="13561" max="13561" width="11.5703125" style="79" customWidth="1"/>
    <col min="13562" max="13562" width="16.28515625" style="79" customWidth="1"/>
    <col min="13563" max="13564" width="0" style="79" hidden="1" customWidth="1"/>
    <col min="13565" max="13810" width="9.140625" style="79"/>
    <col min="13811" max="13811" width="4" style="79" customWidth="1"/>
    <col min="13812" max="13812" width="54.85546875" style="79" customWidth="1"/>
    <col min="13813" max="13813" width="106.7109375" style="79" customWidth="1"/>
    <col min="13814" max="13815" width="0" style="79" hidden="1" customWidth="1"/>
    <col min="13816" max="13816" width="16.28515625" style="79" customWidth="1"/>
    <col min="13817" max="13817" width="11.5703125" style="79" customWidth="1"/>
    <col min="13818" max="13818" width="16.28515625" style="79" customWidth="1"/>
    <col min="13819" max="13820" width="0" style="79" hidden="1" customWidth="1"/>
    <col min="13821" max="14066" width="9.140625" style="79"/>
    <col min="14067" max="14067" width="4" style="79" customWidth="1"/>
    <col min="14068" max="14068" width="54.85546875" style="79" customWidth="1"/>
    <col min="14069" max="14069" width="106.7109375" style="79" customWidth="1"/>
    <col min="14070" max="14071" width="0" style="79" hidden="1" customWidth="1"/>
    <col min="14072" max="14072" width="16.28515625" style="79" customWidth="1"/>
    <col min="14073" max="14073" width="11.5703125" style="79" customWidth="1"/>
    <col min="14074" max="14074" width="16.28515625" style="79" customWidth="1"/>
    <col min="14075" max="14076" width="0" style="79" hidden="1" customWidth="1"/>
    <col min="14077" max="14322" width="9.140625" style="79"/>
    <col min="14323" max="14323" width="4" style="79" customWidth="1"/>
    <col min="14324" max="14324" width="54.85546875" style="79" customWidth="1"/>
    <col min="14325" max="14325" width="106.7109375" style="79" customWidth="1"/>
    <col min="14326" max="14327" width="0" style="79" hidden="1" customWidth="1"/>
    <col min="14328" max="14328" width="16.28515625" style="79" customWidth="1"/>
    <col min="14329" max="14329" width="11.5703125" style="79" customWidth="1"/>
    <col min="14330" max="14330" width="16.28515625" style="79" customWidth="1"/>
    <col min="14331" max="14332" width="0" style="79" hidden="1" customWidth="1"/>
    <col min="14333" max="14578" width="9.140625" style="79"/>
    <col min="14579" max="14579" width="4" style="79" customWidth="1"/>
    <col min="14580" max="14580" width="54.85546875" style="79" customWidth="1"/>
    <col min="14581" max="14581" width="106.7109375" style="79" customWidth="1"/>
    <col min="14582" max="14583" width="0" style="79" hidden="1" customWidth="1"/>
    <col min="14584" max="14584" width="16.28515625" style="79" customWidth="1"/>
    <col min="14585" max="14585" width="11.5703125" style="79" customWidth="1"/>
    <col min="14586" max="14586" width="16.28515625" style="79" customWidth="1"/>
    <col min="14587" max="14588" width="0" style="79" hidden="1" customWidth="1"/>
    <col min="14589" max="14834" width="9.140625" style="79"/>
    <col min="14835" max="14835" width="4" style="79" customWidth="1"/>
    <col min="14836" max="14836" width="54.85546875" style="79" customWidth="1"/>
    <col min="14837" max="14837" width="106.7109375" style="79" customWidth="1"/>
    <col min="14838" max="14839" width="0" style="79" hidden="1" customWidth="1"/>
    <col min="14840" max="14840" width="16.28515625" style="79" customWidth="1"/>
    <col min="14841" max="14841" width="11.5703125" style="79" customWidth="1"/>
    <col min="14842" max="14842" width="16.28515625" style="79" customWidth="1"/>
    <col min="14843" max="14844" width="0" style="79" hidden="1" customWidth="1"/>
    <col min="14845" max="15090" width="9.140625" style="79"/>
    <col min="15091" max="15091" width="4" style="79" customWidth="1"/>
    <col min="15092" max="15092" width="54.85546875" style="79" customWidth="1"/>
    <col min="15093" max="15093" width="106.7109375" style="79" customWidth="1"/>
    <col min="15094" max="15095" width="0" style="79" hidden="1" customWidth="1"/>
    <col min="15096" max="15096" width="16.28515625" style="79" customWidth="1"/>
    <col min="15097" max="15097" width="11.5703125" style="79" customWidth="1"/>
    <col min="15098" max="15098" width="16.28515625" style="79" customWidth="1"/>
    <col min="15099" max="15100" width="0" style="79" hidden="1" customWidth="1"/>
    <col min="15101" max="15346" width="9.140625" style="79"/>
    <col min="15347" max="15347" width="4" style="79" customWidth="1"/>
    <col min="15348" max="15348" width="54.85546875" style="79" customWidth="1"/>
    <col min="15349" max="15349" width="106.7109375" style="79" customWidth="1"/>
    <col min="15350" max="15351" width="0" style="79" hidden="1" customWidth="1"/>
    <col min="15352" max="15352" width="16.28515625" style="79" customWidth="1"/>
    <col min="15353" max="15353" width="11.5703125" style="79" customWidth="1"/>
    <col min="15354" max="15354" width="16.28515625" style="79" customWidth="1"/>
    <col min="15355" max="15356" width="0" style="79" hidden="1" customWidth="1"/>
    <col min="15357" max="15602" width="9.140625" style="79"/>
    <col min="15603" max="15603" width="4" style="79" customWidth="1"/>
    <col min="15604" max="15604" width="54.85546875" style="79" customWidth="1"/>
    <col min="15605" max="15605" width="106.7109375" style="79" customWidth="1"/>
    <col min="15606" max="15607" width="0" style="79" hidden="1" customWidth="1"/>
    <col min="15608" max="15608" width="16.28515625" style="79" customWidth="1"/>
    <col min="15609" max="15609" width="11.5703125" style="79" customWidth="1"/>
    <col min="15610" max="15610" width="16.28515625" style="79" customWidth="1"/>
    <col min="15611" max="15612" width="0" style="79" hidden="1" customWidth="1"/>
    <col min="15613" max="15858" width="9.140625" style="79"/>
    <col min="15859" max="15859" width="4" style="79" customWidth="1"/>
    <col min="15860" max="15860" width="54.85546875" style="79" customWidth="1"/>
    <col min="15861" max="15861" width="106.7109375" style="79" customWidth="1"/>
    <col min="15862" max="15863" width="0" style="79" hidden="1" customWidth="1"/>
    <col min="15864" max="15864" width="16.28515625" style="79" customWidth="1"/>
    <col min="15865" max="15865" width="11.5703125" style="79" customWidth="1"/>
    <col min="15866" max="15866" width="16.28515625" style="79" customWidth="1"/>
    <col min="15867" max="15868" width="0" style="79" hidden="1" customWidth="1"/>
    <col min="15869" max="16114" width="9.140625" style="79"/>
    <col min="16115" max="16115" width="4" style="79" customWidth="1"/>
    <col min="16116" max="16116" width="54.85546875" style="79" customWidth="1"/>
    <col min="16117" max="16117" width="106.7109375" style="79" customWidth="1"/>
    <col min="16118" max="16119" width="0" style="79" hidden="1" customWidth="1"/>
    <col min="16120" max="16120" width="16.28515625" style="79" customWidth="1"/>
    <col min="16121" max="16121" width="11.5703125" style="79" customWidth="1"/>
    <col min="16122" max="16122" width="16.28515625" style="79" customWidth="1"/>
    <col min="16123" max="16124" width="0" style="79" hidden="1" customWidth="1"/>
    <col min="16125" max="16384" width="9.140625" style="79"/>
  </cols>
  <sheetData>
    <row r="1" spans="1:5" x14ac:dyDescent="0.2">
      <c r="A1" s="387" t="s">
        <v>791</v>
      </c>
      <c r="B1" s="387"/>
    </row>
    <row r="2" spans="1:5" x14ac:dyDescent="0.2">
      <c r="A2" s="387" t="s">
        <v>907</v>
      </c>
      <c r="B2" s="387"/>
    </row>
    <row r="3" spans="1:5" x14ac:dyDescent="0.2">
      <c r="A3" s="387" t="s">
        <v>81</v>
      </c>
      <c r="B3" s="387"/>
    </row>
    <row r="4" spans="1:5" x14ac:dyDescent="0.2">
      <c r="A4" s="387" t="s">
        <v>82</v>
      </c>
      <c r="B4" s="387"/>
    </row>
    <row r="5" spans="1:5" x14ac:dyDescent="0.2">
      <c r="A5" s="387" t="s">
        <v>857</v>
      </c>
      <c r="B5" s="387"/>
    </row>
    <row r="6" spans="1:5" x14ac:dyDescent="0.2">
      <c r="A6" s="387" t="s">
        <v>738</v>
      </c>
      <c r="B6" s="387"/>
    </row>
    <row r="7" spans="1:5" x14ac:dyDescent="0.2">
      <c r="A7" s="387" t="s">
        <v>82</v>
      </c>
      <c r="B7" s="387"/>
    </row>
    <row r="8" spans="1:5" x14ac:dyDescent="0.2">
      <c r="A8" s="387" t="s">
        <v>859</v>
      </c>
      <c r="B8" s="387"/>
    </row>
    <row r="9" spans="1:5" ht="12.75" x14ac:dyDescent="0.2">
      <c r="A9" s="393"/>
      <c r="B9" s="393"/>
    </row>
    <row r="10" spans="1:5" x14ac:dyDescent="0.2">
      <c r="A10" s="392" t="s">
        <v>349</v>
      </c>
      <c r="B10" s="392"/>
    </row>
    <row r="11" spans="1:5" x14ac:dyDescent="0.2">
      <c r="A11" s="392" t="s">
        <v>874</v>
      </c>
      <c r="B11" s="392"/>
    </row>
    <row r="12" spans="1:5" x14ac:dyDescent="0.2">
      <c r="A12" s="392"/>
      <c r="B12" s="392"/>
      <c r="C12" s="392"/>
      <c r="D12" s="392"/>
      <c r="E12" s="392"/>
    </row>
    <row r="13" spans="1:5" x14ac:dyDescent="0.2">
      <c r="A13" s="218"/>
      <c r="B13" s="219"/>
    </row>
    <row r="14" spans="1:5" ht="12" customHeight="1" x14ac:dyDescent="0.2">
      <c r="A14" s="399" t="s">
        <v>350</v>
      </c>
      <c r="B14" s="399" t="s">
        <v>351</v>
      </c>
      <c r="C14" s="400" t="s">
        <v>751</v>
      </c>
      <c r="D14" s="400" t="s">
        <v>855</v>
      </c>
    </row>
    <row r="15" spans="1:5" s="81" customFormat="1" ht="16.5" customHeight="1" x14ac:dyDescent="0.2">
      <c r="A15" s="399"/>
      <c r="B15" s="399"/>
      <c r="C15" s="400" t="s">
        <v>352</v>
      </c>
      <c r="D15" s="400" t="s">
        <v>352</v>
      </c>
    </row>
    <row r="16" spans="1:5" x14ac:dyDescent="0.2">
      <c r="A16" s="394"/>
      <c r="B16" s="394"/>
      <c r="C16" s="114">
        <v>642824.67897999985</v>
      </c>
      <c r="D16" s="114">
        <v>587799.52097999991</v>
      </c>
      <c r="E16" s="222"/>
    </row>
    <row r="17" spans="1:7" s="81" customFormat="1" ht="33.75" customHeight="1" x14ac:dyDescent="0.2">
      <c r="A17" s="391" t="s">
        <v>179</v>
      </c>
      <c r="B17" s="110" t="s">
        <v>651</v>
      </c>
      <c r="C17" s="115">
        <v>475262.47149999999</v>
      </c>
      <c r="D17" s="115">
        <v>440036.61349999998</v>
      </c>
      <c r="E17" s="232"/>
    </row>
    <row r="18" spans="1:7" x14ac:dyDescent="0.2">
      <c r="A18" s="391"/>
      <c r="B18" s="82" t="s">
        <v>353</v>
      </c>
      <c r="C18" s="116">
        <v>142499.12828</v>
      </c>
      <c r="D18" s="116">
        <v>130746.12827999999</v>
      </c>
    </row>
    <row r="19" spans="1:7" x14ac:dyDescent="0.2">
      <c r="A19" s="391"/>
      <c r="B19" s="82" t="s">
        <v>354</v>
      </c>
      <c r="C19" s="116">
        <v>279743.64523999998</v>
      </c>
      <c r="D19" s="116">
        <v>257071.18724</v>
      </c>
    </row>
    <row r="20" spans="1:7" x14ac:dyDescent="0.2">
      <c r="A20" s="391"/>
      <c r="B20" s="82" t="s">
        <v>392</v>
      </c>
      <c r="C20" s="116">
        <v>26211.849579999998</v>
      </c>
      <c r="D20" s="116">
        <v>26211.849579999998</v>
      </c>
    </row>
    <row r="21" spans="1:7" x14ac:dyDescent="0.2">
      <c r="A21" s="391"/>
      <c r="B21" s="82" t="s">
        <v>355</v>
      </c>
      <c r="C21" s="116">
        <v>5541.5</v>
      </c>
      <c r="D21" s="116">
        <v>6541.5</v>
      </c>
    </row>
    <row r="22" spans="1:7" ht="22.5" x14ac:dyDescent="0.2">
      <c r="A22" s="391"/>
      <c r="B22" s="82" t="s">
        <v>393</v>
      </c>
      <c r="C22" s="116">
        <v>1195.4359999999999</v>
      </c>
      <c r="D22" s="116">
        <v>1195.4359999999999</v>
      </c>
    </row>
    <row r="23" spans="1:7" ht="34.5" customHeight="1" x14ac:dyDescent="0.2">
      <c r="A23" s="391"/>
      <c r="B23" s="82" t="s">
        <v>860</v>
      </c>
      <c r="C23" s="116">
        <v>20070.912400000001</v>
      </c>
      <c r="D23" s="116">
        <v>18270.5124</v>
      </c>
    </row>
    <row r="24" spans="1:7" s="81" customFormat="1" ht="23.25" customHeight="1" x14ac:dyDescent="0.2">
      <c r="A24" s="395" t="s">
        <v>356</v>
      </c>
      <c r="B24" s="109" t="s">
        <v>861</v>
      </c>
      <c r="C24" s="117">
        <v>82164.667479999902</v>
      </c>
      <c r="D24" s="117">
        <v>80364.26748000001</v>
      </c>
      <c r="E24" s="220"/>
      <c r="F24" s="220"/>
      <c r="G24" s="220"/>
    </row>
    <row r="25" spans="1:7" x14ac:dyDescent="0.2">
      <c r="A25" s="396"/>
      <c r="B25" s="77" t="s">
        <v>357</v>
      </c>
      <c r="C25" s="118">
        <v>13392.679</v>
      </c>
      <c r="D25" s="118">
        <v>13392.679</v>
      </c>
    </row>
    <row r="26" spans="1:7" x14ac:dyDescent="0.2">
      <c r="A26" s="396"/>
      <c r="B26" s="77" t="s">
        <v>358</v>
      </c>
      <c r="C26" s="118">
        <v>22639.279139999901</v>
      </c>
      <c r="D26" s="118">
        <v>20838.879140000001</v>
      </c>
    </row>
    <row r="27" spans="1:7" x14ac:dyDescent="0.2">
      <c r="A27" s="396"/>
      <c r="B27" s="374" t="s">
        <v>605</v>
      </c>
      <c r="C27" s="118">
        <v>22975.073660000002</v>
      </c>
      <c r="D27" s="118">
        <v>22975.073660000002</v>
      </c>
    </row>
    <row r="28" spans="1:7" x14ac:dyDescent="0.2">
      <c r="A28" s="396"/>
      <c r="B28" s="77" t="s">
        <v>359</v>
      </c>
      <c r="C28" s="118">
        <v>22818.072480000003</v>
      </c>
      <c r="D28" s="118">
        <v>22818.072480000003</v>
      </c>
    </row>
    <row r="29" spans="1:7" ht="26.25" customHeight="1" x14ac:dyDescent="0.2">
      <c r="A29" s="396"/>
      <c r="B29" s="103" t="s">
        <v>654</v>
      </c>
      <c r="C29" s="118">
        <v>277.56319999999999</v>
      </c>
      <c r="D29" s="118">
        <v>277.56319999999999</v>
      </c>
    </row>
    <row r="30" spans="1:7" ht="16.5" customHeight="1" x14ac:dyDescent="0.2">
      <c r="A30" s="396"/>
      <c r="B30" s="56" t="s">
        <v>649</v>
      </c>
      <c r="C30" s="118">
        <v>62</v>
      </c>
      <c r="D30" s="118">
        <v>62</v>
      </c>
    </row>
    <row r="31" spans="1:7" ht="29.25" customHeight="1" x14ac:dyDescent="0.2">
      <c r="A31" s="397"/>
      <c r="B31" s="109" t="s">
        <v>760</v>
      </c>
      <c r="C31" s="117">
        <v>1715.4</v>
      </c>
      <c r="D31" s="117">
        <v>1715.4</v>
      </c>
    </row>
    <row r="32" spans="1:7" s="81" customFormat="1" ht="22.5" customHeight="1" x14ac:dyDescent="0.2">
      <c r="A32" s="391" t="s">
        <v>360</v>
      </c>
      <c r="B32" s="109" t="s">
        <v>652</v>
      </c>
      <c r="C32" s="117">
        <v>5404.2000000000007</v>
      </c>
      <c r="D32" s="117">
        <v>5404.2000000000007</v>
      </c>
      <c r="E32" s="220"/>
    </row>
    <row r="33" spans="1:5" x14ac:dyDescent="0.2">
      <c r="A33" s="391"/>
      <c r="B33" s="77" t="s">
        <v>361</v>
      </c>
      <c r="C33" s="118">
        <v>1800</v>
      </c>
      <c r="D33" s="118">
        <v>1800</v>
      </c>
    </row>
    <row r="34" spans="1:5" x14ac:dyDescent="0.2">
      <c r="A34" s="391"/>
      <c r="B34" s="77" t="s">
        <v>394</v>
      </c>
      <c r="C34" s="118"/>
      <c r="D34" s="118"/>
    </row>
    <row r="35" spans="1:5" x14ac:dyDescent="0.2">
      <c r="A35" s="391"/>
      <c r="B35" s="77" t="s">
        <v>650</v>
      </c>
      <c r="C35" s="118">
        <v>271</v>
      </c>
      <c r="D35" s="118">
        <v>271</v>
      </c>
    </row>
    <row r="36" spans="1:5" ht="35.25" customHeight="1" x14ac:dyDescent="0.2">
      <c r="A36" s="391"/>
      <c r="B36" s="56" t="s">
        <v>362</v>
      </c>
      <c r="C36" s="118">
        <v>3333.2000000000003</v>
      </c>
      <c r="D36" s="118">
        <v>3333.2000000000003</v>
      </c>
    </row>
    <row r="37" spans="1:5" s="81" customFormat="1" ht="33.75" customHeight="1" x14ac:dyDescent="0.2">
      <c r="A37" s="391" t="s">
        <v>128</v>
      </c>
      <c r="B37" s="109" t="s">
        <v>862</v>
      </c>
      <c r="C37" s="119">
        <v>49302.1</v>
      </c>
      <c r="D37" s="119">
        <v>31900.2</v>
      </c>
    </row>
    <row r="38" spans="1:5" ht="22.5" x14ac:dyDescent="0.2">
      <c r="A38" s="391"/>
      <c r="B38" s="77" t="s">
        <v>363</v>
      </c>
      <c r="C38" s="120">
        <v>36763.4</v>
      </c>
      <c r="D38" s="120">
        <v>19361.5</v>
      </c>
      <c r="E38" s="221"/>
    </row>
    <row r="39" spans="1:5" ht="22.5" x14ac:dyDescent="0.2">
      <c r="A39" s="391"/>
      <c r="B39" s="77" t="s">
        <v>364</v>
      </c>
      <c r="C39" s="120">
        <v>8884</v>
      </c>
      <c r="D39" s="120">
        <v>8884</v>
      </c>
    </row>
    <row r="40" spans="1:5" ht="21" customHeight="1" x14ac:dyDescent="0.2">
      <c r="A40" s="391"/>
      <c r="B40" s="77" t="s">
        <v>365</v>
      </c>
      <c r="C40" s="120">
        <v>3654.7000000000003</v>
      </c>
      <c r="D40" s="120">
        <v>3654.7000000000003</v>
      </c>
    </row>
    <row r="41" spans="1:5" s="81" customFormat="1" ht="12" customHeight="1" x14ac:dyDescent="0.2">
      <c r="A41" s="395" t="s">
        <v>366</v>
      </c>
      <c r="B41" s="108" t="s">
        <v>863</v>
      </c>
      <c r="C41" s="117">
        <v>8573.1</v>
      </c>
      <c r="D41" s="117">
        <v>7747.1</v>
      </c>
    </row>
    <row r="42" spans="1:5" s="81" customFormat="1" ht="12" customHeight="1" x14ac:dyDescent="0.2">
      <c r="A42" s="396"/>
      <c r="B42" s="78" t="s">
        <v>761</v>
      </c>
      <c r="C42" s="117"/>
      <c r="D42" s="117"/>
    </row>
    <row r="43" spans="1:5" s="81" customFormat="1" ht="12" customHeight="1" x14ac:dyDescent="0.2">
      <c r="A43" s="396"/>
      <c r="B43" s="78" t="s">
        <v>762</v>
      </c>
      <c r="C43" s="117"/>
      <c r="D43" s="117"/>
    </row>
    <row r="44" spans="1:5" ht="35.25" customHeight="1" x14ac:dyDescent="0.2">
      <c r="A44" s="396"/>
      <c r="B44" s="373" t="s">
        <v>897</v>
      </c>
      <c r="C44" s="118">
        <v>8573.1</v>
      </c>
      <c r="D44" s="118">
        <v>7747.1</v>
      </c>
    </row>
    <row r="45" spans="1:5" s="81" customFormat="1" ht="12.75" customHeight="1" x14ac:dyDescent="0.2">
      <c r="A45" s="391" t="s">
        <v>367</v>
      </c>
      <c r="B45" s="107" t="s">
        <v>763</v>
      </c>
      <c r="C45" s="121">
        <v>1380</v>
      </c>
      <c r="D45" s="121">
        <v>1380</v>
      </c>
    </row>
    <row r="46" spans="1:5" s="81" customFormat="1" ht="15.75" customHeight="1" x14ac:dyDescent="0.2">
      <c r="A46" s="391"/>
      <c r="B46" s="106" t="s">
        <v>764</v>
      </c>
      <c r="C46" s="121">
        <v>865.41</v>
      </c>
      <c r="D46" s="121">
        <v>865.41</v>
      </c>
    </row>
    <row r="47" spans="1:5" x14ac:dyDescent="0.2">
      <c r="A47" s="391"/>
      <c r="B47" s="102" t="s">
        <v>443</v>
      </c>
      <c r="C47" s="120">
        <v>140.41</v>
      </c>
      <c r="D47" s="120">
        <v>140.41</v>
      </c>
    </row>
    <row r="48" spans="1:5" x14ac:dyDescent="0.2">
      <c r="A48" s="391"/>
      <c r="B48" s="104" t="s">
        <v>444</v>
      </c>
      <c r="C48" s="120">
        <v>725</v>
      </c>
      <c r="D48" s="120">
        <v>725</v>
      </c>
    </row>
    <row r="49" spans="1:4" s="81" customFormat="1" ht="22.5" x14ac:dyDescent="0.2">
      <c r="A49" s="391"/>
      <c r="B49" s="105" t="s">
        <v>765</v>
      </c>
      <c r="C49" s="122">
        <v>700</v>
      </c>
      <c r="D49" s="122">
        <v>700</v>
      </c>
    </row>
    <row r="50" spans="1:4" s="81" customFormat="1" ht="24" customHeight="1" x14ac:dyDescent="0.2">
      <c r="A50" s="391"/>
      <c r="B50" s="111" t="s">
        <v>766</v>
      </c>
      <c r="C50" s="122">
        <v>737</v>
      </c>
      <c r="D50" s="122">
        <v>737</v>
      </c>
    </row>
    <row r="51" spans="1:4" ht="22.5" x14ac:dyDescent="0.2">
      <c r="A51" s="391"/>
      <c r="B51" s="108" t="s">
        <v>653</v>
      </c>
      <c r="C51" s="118">
        <v>6789.33</v>
      </c>
      <c r="D51" s="118">
        <v>6789.33</v>
      </c>
    </row>
    <row r="52" spans="1:4" x14ac:dyDescent="0.2">
      <c r="A52" s="391"/>
      <c r="B52" s="276" t="s">
        <v>767</v>
      </c>
      <c r="C52" s="118">
        <v>4578.33</v>
      </c>
      <c r="D52" s="118">
        <v>4578.33</v>
      </c>
    </row>
    <row r="53" spans="1:4" x14ac:dyDescent="0.2">
      <c r="A53" s="391"/>
      <c r="B53" s="78" t="s">
        <v>768</v>
      </c>
      <c r="C53" s="118">
        <v>1571</v>
      </c>
      <c r="D53" s="118">
        <v>1571</v>
      </c>
    </row>
    <row r="54" spans="1:4" x14ac:dyDescent="0.2">
      <c r="A54" s="391"/>
      <c r="B54" s="78" t="s">
        <v>769</v>
      </c>
      <c r="C54" s="118">
        <v>640</v>
      </c>
      <c r="D54" s="118">
        <v>640</v>
      </c>
    </row>
    <row r="55" spans="1:4" x14ac:dyDescent="0.2">
      <c r="A55" s="391"/>
      <c r="B55" s="109" t="s">
        <v>770</v>
      </c>
      <c r="C55" s="118">
        <v>100</v>
      </c>
      <c r="D55" s="118">
        <v>100</v>
      </c>
    </row>
    <row r="56" spans="1:4" ht="22.5" x14ac:dyDescent="0.2">
      <c r="A56" s="391"/>
      <c r="B56" s="112" t="s">
        <v>771</v>
      </c>
      <c r="C56" s="118">
        <v>200</v>
      </c>
      <c r="D56" s="118">
        <v>200</v>
      </c>
    </row>
    <row r="57" spans="1:4" x14ac:dyDescent="0.2">
      <c r="A57" s="391"/>
      <c r="B57" s="111" t="s">
        <v>772</v>
      </c>
      <c r="C57" s="118">
        <v>668</v>
      </c>
      <c r="D57" s="118">
        <v>668</v>
      </c>
    </row>
    <row r="58" spans="1:4" ht="22.5" x14ac:dyDescent="0.2">
      <c r="A58" s="391"/>
      <c r="B58" s="111" t="s">
        <v>773</v>
      </c>
      <c r="C58" s="118">
        <v>6473</v>
      </c>
      <c r="D58" s="118">
        <v>6702</v>
      </c>
    </row>
    <row r="59" spans="1:4" ht="32.25" customHeight="1" x14ac:dyDescent="0.2">
      <c r="A59" s="391"/>
      <c r="B59" s="111" t="s">
        <v>774</v>
      </c>
      <c r="C59" s="118">
        <v>10</v>
      </c>
      <c r="D59" s="118">
        <v>10</v>
      </c>
    </row>
    <row r="60" spans="1:4" ht="24.75" customHeight="1" x14ac:dyDescent="0.2">
      <c r="A60" s="391"/>
      <c r="B60" s="288" t="s">
        <v>775</v>
      </c>
      <c r="C60" s="118">
        <v>1000</v>
      </c>
      <c r="D60" s="118">
        <v>1000</v>
      </c>
    </row>
    <row r="61" spans="1:4" x14ac:dyDescent="0.2">
      <c r="A61" s="391"/>
      <c r="B61" s="112" t="s">
        <v>776</v>
      </c>
      <c r="C61" s="123">
        <v>2480</v>
      </c>
      <c r="D61" s="123">
        <v>2480</v>
      </c>
    </row>
    <row r="62" spans="1:4" x14ac:dyDescent="0.2">
      <c r="A62" s="391"/>
      <c r="B62" s="112" t="s">
        <v>778</v>
      </c>
      <c r="C62" s="123"/>
      <c r="D62" s="123"/>
    </row>
    <row r="63" spans="1:4" x14ac:dyDescent="0.2">
      <c r="A63" s="391"/>
      <c r="B63" s="112" t="s">
        <v>777</v>
      </c>
      <c r="C63" s="123">
        <v>31</v>
      </c>
      <c r="D63" s="123">
        <v>31</v>
      </c>
    </row>
    <row r="64" spans="1:4" x14ac:dyDescent="0.2">
      <c r="A64" s="277"/>
      <c r="B64" s="278"/>
      <c r="C64" s="279"/>
    </row>
    <row r="66" spans="2:2" x14ac:dyDescent="0.2">
      <c r="B66" s="84"/>
    </row>
  </sheetData>
  <mergeCells count="24">
    <mergeCell ref="A41:A44"/>
    <mergeCell ref="A45:A63"/>
    <mergeCell ref="D14:D15"/>
    <mergeCell ref="A1:B1"/>
    <mergeCell ref="A2:B2"/>
    <mergeCell ref="A3:B3"/>
    <mergeCell ref="A4:B4"/>
    <mergeCell ref="A5:B5"/>
    <mergeCell ref="A11:B11"/>
    <mergeCell ref="A6:B6"/>
    <mergeCell ref="A7:B7"/>
    <mergeCell ref="A8:B8"/>
    <mergeCell ref="A9:B9"/>
    <mergeCell ref="A10:B10"/>
    <mergeCell ref="A16:B16"/>
    <mergeCell ref="A17:A23"/>
    <mergeCell ref="A24:A31"/>
    <mergeCell ref="A32:A36"/>
    <mergeCell ref="A37:A40"/>
    <mergeCell ref="C12:E12"/>
    <mergeCell ref="A12:B12"/>
    <mergeCell ref="A14:A15"/>
    <mergeCell ref="B14:B15"/>
    <mergeCell ref="C14:C1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13</vt:i4>
      </vt:variant>
    </vt:vector>
  </HeadingPairs>
  <TitlesOfParts>
    <vt:vector size="36" baseType="lpstr">
      <vt:lpstr>прил 1 норматив</vt:lpstr>
      <vt:lpstr>Пр 2 доход на 2023г</vt:lpstr>
      <vt:lpstr>прил 3 доход 2024-25</vt:lpstr>
      <vt:lpstr>Пр 4 функ</vt:lpstr>
      <vt:lpstr>Пр 5 вед</vt:lpstr>
      <vt:lpstr>Пр 6 функ 24-25</vt:lpstr>
      <vt:lpstr>Пр7 ведм 24-25</vt:lpstr>
      <vt:lpstr>Пр 8 КЦП</vt:lpstr>
      <vt:lpstr>Пр 9 КЦП 24-25</vt:lpstr>
      <vt:lpstr>Пр10 райФП</vt:lpstr>
      <vt:lpstr>Пр11 рай ФП 21-22</vt:lpstr>
      <vt:lpstr>Пр 12 сбал</vt:lpstr>
      <vt:lpstr>Пр13 сбал 21-22</vt:lpstr>
      <vt:lpstr>Пр 14 алк</vt:lpstr>
      <vt:lpstr>Пр15алк21-22</vt:lpstr>
      <vt:lpstr>Пр16 вус</vt:lpstr>
      <vt:lpstr>Пр17 вус 21-22</vt:lpstr>
      <vt:lpstr>Пр18ком</vt:lpstr>
      <vt:lpstr>Пр19 ком 21-22</vt:lpstr>
      <vt:lpstr> ПР 20</vt:lpstr>
      <vt:lpstr>Пр 21</vt:lpstr>
      <vt:lpstr>Пр22об</vt:lpstr>
      <vt:lpstr>Пр23 вмд</vt:lpstr>
      <vt:lpstr>'Пр 5 вед'!Заголовки_для_печати</vt:lpstr>
      <vt:lpstr>'прил 3 доход 2024-25'!Заголовки_для_печати</vt:lpstr>
      <vt:lpstr>'Пр 14 алк'!Область_печати</vt:lpstr>
      <vt:lpstr>'Пр 2 доход на 2023г'!Область_печати</vt:lpstr>
      <vt:lpstr>'Пр 4 функ'!Область_печати</vt:lpstr>
      <vt:lpstr>'Пр 5 вед'!Область_печати</vt:lpstr>
      <vt:lpstr>'Пр 6 функ 24-25'!Область_печати</vt:lpstr>
      <vt:lpstr>'Пр 8 КЦП'!Область_печати</vt:lpstr>
      <vt:lpstr>'Пр 9 КЦП 24-25'!Область_печати</vt:lpstr>
      <vt:lpstr>'Пр15алк21-22'!Область_печати</vt:lpstr>
      <vt:lpstr>'Пр19 ком 21-22'!Область_печати</vt:lpstr>
      <vt:lpstr>'Пр7 ведм 24-25'!Область_печати</vt:lpstr>
      <vt:lpstr>'прил 3 доход 2024-25'!Область_печати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А-Х</dc:creator>
  <cp:lastModifiedBy>Эресоловна</cp:lastModifiedBy>
  <cp:lastPrinted>2022-11-18T04:11:16Z</cp:lastPrinted>
  <dcterms:created xsi:type="dcterms:W3CDTF">2017-11-07T03:09:50Z</dcterms:created>
  <dcterms:modified xsi:type="dcterms:W3CDTF">2022-11-18T04:11:32Z</dcterms:modified>
</cp:coreProperties>
</file>